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<sst xmlns="http://schemas.openxmlformats.org/spreadsheetml/2006/main" count="23975" uniqueCount="4331">
  <si>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</si>
  <si>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</si>
  <si>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</si>
  <si>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</si>
  <si>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</si>
  <si>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</si>
  <si>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</si>
  <si>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</si>
  <si>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</si>
  <si>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</si>
  <si>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</si>
  <si>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</si>
  <si>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</si>
  <si>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</si>
  <si>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</si>
  <si>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</si>
  <si>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</si>
  <si>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</si>
  <si>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</si>
  <si>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</si>
  <si>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</si>
  <si>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</si>
  <si>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</si>
  <si>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</si>
  <si>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</si>
  <si>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</si>
  <si>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</si>
  <si>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</si>
  <si>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</si>
  <si>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</si>
  <si>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</si>
  <si>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</si>
  <si>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</si>
  <si>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</si>
  <si>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</si>
  <si>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</si>
  <si>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</si>
  <si>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</si>
  <si>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</si>
  <si>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</si>
  <si>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</si>
  <si>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</si>
  <si>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</si>
  <si>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</si>
  <si>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</si>
  <si>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</si>
  <si>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</si>
  <si>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</si>
  <si>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</si>
  <si>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</si>
  <si>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</si>
  <si>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</si>
  <si>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</si>
  <si>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</si>
  <si>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</si>
  <si>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</si>
  <si>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</si>
  <si>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</si>
  <si>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</si>
  <si>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</si>
  <si>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</si>
  <si>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</si>
  <si>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</si>
  <si>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</si>
  <si>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</si>
  <si>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</si>
  <si>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</si>
  <si>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</si>
  <si>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</si>
  <si>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</si>
  <si>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</si>
  <si>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</si>
  <si>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</si>
  <si>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</si>
  <si>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</si>
  <si>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</si>
  <si>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</si>
  <si>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</si>
  <si>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</si>
  <si>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</si>
  <si>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</si>
  <si>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</si>
  <si>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</si>
  <si>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</si>
  <si>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</si>
  <si>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</si>
  <si>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</si>
  <si>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</si>
  <si>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</si>
  <si>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</si>
  <si>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</si>
  <si>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</si>
  <si>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</si>
  <si>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</si>
  <si>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</si>
  <si>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</si>
  <si>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</si>
  <si>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</si>
  <si>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</si>
  <si>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</si>
  <si>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</si>
  <si>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</si>
  <si>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</si>
  <si>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</si>
  <si>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</si>
  <si>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</si>
  <si>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</si>
  <si>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</si>
  <si>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</si>
  <si>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</si>
  <si>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</si>
  <si>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</si>
  <si>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</si>
  <si>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</si>
  <si>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</si>
  <si>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</si>
  <si>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</si>
  <si>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</si>
  <si>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</si>
  <si>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</si>
  <si>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</si>
  <si>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</si>
  <si>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</si>
  <si>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</si>
  <si>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</si>
  <si>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</si>
  <si>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</si>
  <si>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</si>
  <si>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</si>
  <si>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</si>
  <si>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</si>
  <si>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</si>
  <si>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</si>
  <si>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</si>
  <si>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</si>
  <si>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</si>
  <si>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</si>
  <si>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</si>
  <si>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</si>
  <si>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</si>
  <si>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</si>
  <si>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</si>
  <si>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</si>
  <si>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</si>
  <si>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</si>
  <si>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</si>
  <si>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</si>
  <si>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</si>
  <si>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</si>
  <si>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</si>
  <si>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</si>
  <si>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</si>
  <si>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</si>
  <si>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</si>
  <si>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</si>
  <si>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</si>
  <si>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</si>
  <si>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</si>
  <si>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</si>
  <si>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</si>
  <si>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</si>
  <si>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</si>
  <si>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</si>
  <si>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</si>
  <si>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</si>
  <si>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</si>
  <si>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</si>
  <si>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</si>
  <si>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</si>
  <si>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</si>
  <si>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</si>
  <si>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</si>
  <si>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</si>
  <si>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</si>
  <si>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</si>
  <si>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</si>
  <si>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</si>
  <si>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</si>
  <si>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</si>
  <si>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</si>
  <si>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</si>
  <si>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</si>
  <si>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</si>
  <si>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</si>
  <si>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</si>
  <si>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</si>
  <si>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</si>
  <si>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</si>
  <si>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</si>
  <si>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</si>
  <si>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</si>
  <si>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</si>
  <si>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</si>
  <si>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</si>
  <si>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</si>
  <si>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</si>
  <si>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</si>
  <si>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</si>
  <si>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</si>
  <si>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</si>
  <si>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</si>
  <si>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</si>
  <si>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</si>
  <si>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</si>
  <si>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</si>
  <si>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</si>
  <si>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</si>
  <si>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</si>
  <si>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</si>
  <si>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</si>
  <si>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</si>
  <si>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</si>
  <si>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attytmd</t>
  </si>
  <si>
    <t>smearingfeces</t>
  </si>
  <si>
    <t>gerrycallahan</t>
  </si>
  <si>
    <t>charliesc1031</t>
  </si>
  <si>
    <t>metcalfect</t>
  </si>
  <si>
    <t>zperk4</t>
  </si>
  <si>
    <t>mikebolinder</t>
  </si>
  <si>
    <t>tweetkevin1</t>
  </si>
  <si>
    <t>jmbaumer</t>
  </si>
  <si>
    <t>droucasaurus</t>
  </si>
  <si>
    <t>positivi_b</t>
  </si>
  <si>
    <t>tjbpatriot</t>
  </si>
  <si>
    <t>vfinch</t>
  </si>
  <si>
    <t>jimcarlson16</t>
  </si>
  <si>
    <t>patrici08722814</t>
  </si>
  <si>
    <t>mark_mcdonough</t>
  </si>
  <si>
    <t>anationofmoms</t>
  </si>
  <si>
    <t>sano873</t>
  </si>
  <si>
    <t>localhostdemon</t>
  </si>
  <si>
    <t>clarence_bowe</t>
  </si>
  <si>
    <t>robchristina</t>
  </si>
  <si>
    <t>gretchenbostrom</t>
  </si>
  <si>
    <t>rgn0030</t>
  </si>
  <si>
    <t>nobarista</t>
  </si>
  <si>
    <t>addictedtodd</t>
  </si>
  <si>
    <t>sean_sommers</t>
  </si>
  <si>
    <t>kingspookypkls</t>
  </si>
  <si>
    <t>pastorannisha2</t>
  </si>
  <si>
    <t>kram93291</t>
  </si>
  <si>
    <t>chipsy231</t>
  </si>
  <si>
    <t>jmhardinboston</t>
  </si>
  <si>
    <t>tanyaweiman</t>
  </si>
  <si>
    <t>jahmaalbox</t>
  </si>
  <si>
    <t>orleereal</t>
  </si>
  <si>
    <t>don89205146</t>
  </si>
  <si>
    <t>bruins0070</t>
  </si>
  <si>
    <t>sfd0387</t>
  </si>
  <si>
    <t>hooray</t>
  </si>
  <si>
    <t>ryanegraney</t>
  </si>
  <si>
    <t>pbhappening</t>
  </si>
  <si>
    <t>ragemutansky</t>
  </si>
  <si>
    <t>nailbiter13</t>
  </si>
  <si>
    <t>tommyokktane</t>
  </si>
  <si>
    <t>sportsguy_rich</t>
  </si>
  <si>
    <t>ryderuff</t>
  </si>
  <si>
    <t>prayfordale</t>
  </si>
  <si>
    <t>growthenergy</t>
  </si>
  <si>
    <t>leighclaffey</t>
  </si>
  <si>
    <t>kirk_mccray</t>
  </si>
  <si>
    <t>craig_hobson1</t>
  </si>
  <si>
    <t>thejman5626</t>
  </si>
  <si>
    <t>6758k</t>
  </si>
  <si>
    <t>xo_rilee</t>
  </si>
  <si>
    <t>vandelaycorr</t>
  </si>
  <si>
    <t>gemini8511</t>
  </si>
  <si>
    <t>mrgames2</t>
  </si>
  <si>
    <t>budlarosa</t>
  </si>
  <si>
    <t>hawplay</t>
  </si>
  <si>
    <t>ktree508</t>
  </si>
  <si>
    <t>loganslogg11</t>
  </si>
  <si>
    <t>hnybny</t>
  </si>
  <si>
    <t>oursfan7619</t>
  </si>
  <si>
    <t>amiewatchestv</t>
  </si>
  <si>
    <t>nataliaczoch</t>
  </si>
  <si>
    <t>renee_albert</t>
  </si>
  <si>
    <t>hellofelicia14</t>
  </si>
  <si>
    <t>mickru79</t>
  </si>
  <si>
    <t>hashtopix</t>
  </si>
  <si>
    <t>mr_guywise</t>
  </si>
  <si>
    <t>tpave_13</t>
  </si>
  <si>
    <t>laura21968</t>
  </si>
  <si>
    <t>leightonoc</t>
  </si>
  <si>
    <t>victortorres_</t>
  </si>
  <si>
    <t>blueswirls</t>
  </si>
  <si>
    <t>leightonoconnor</t>
  </si>
  <si>
    <t>superiordynasty</t>
  </si>
  <si>
    <t>ovimuniz</t>
  </si>
  <si>
    <t>glorialaw5</t>
  </si>
  <si>
    <t>bostonproud311</t>
  </si>
  <si>
    <t>texstyles23</t>
  </si>
  <si>
    <t>michael63569079</t>
  </si>
  <si>
    <t>byroncopp19</t>
  </si>
  <si>
    <t>sheila_voyles</t>
  </si>
  <si>
    <t>lvrf1</t>
  </si>
  <si>
    <t>yendo28</t>
  </si>
  <si>
    <t>escobarnick3511</t>
  </si>
  <si>
    <t>meliss53543322</t>
  </si>
  <si>
    <t>nbcsboston</t>
  </si>
  <si>
    <t>iankach</t>
  </si>
  <si>
    <t>cordiellorandy</t>
  </si>
  <si>
    <t>diamondfly</t>
  </si>
  <si>
    <t>freire1906</t>
  </si>
  <si>
    <t>jaymchugh</t>
  </si>
  <si>
    <t>kylebowman725</t>
  </si>
  <si>
    <t>alecdsilva</t>
  </si>
  <si>
    <t>goodhopeincorp</t>
  </si>
  <si>
    <t>cumbysjobs</t>
  </si>
  <si>
    <t>yeswaystores</t>
  </si>
  <si>
    <t>retailbetter</t>
  </si>
  <si>
    <t>bazooka77</t>
  </si>
  <si>
    <t>davebrz</t>
  </si>
  <si>
    <t>nacsonline</t>
  </si>
  <si>
    <t>audirs5atx</t>
  </si>
  <si>
    <t>pizza__mama</t>
  </si>
  <si>
    <t>penpat20</t>
  </si>
  <si>
    <t>ksullivannews</t>
  </si>
  <si>
    <t>tman1138pm</t>
  </si>
  <si>
    <t>speedway</t>
  </si>
  <si>
    <t>pray_to_one</t>
  </si>
  <si>
    <t>itopizarro</t>
  </si>
  <si>
    <t>ptassone17</t>
  </si>
  <si>
    <t>jozenaaa</t>
  </si>
  <si>
    <t>johnnya33</t>
  </si>
  <si>
    <t>kennycamille</t>
  </si>
  <si>
    <t>newportlost</t>
  </si>
  <si>
    <t>allthingswayne</t>
  </si>
  <si>
    <t>bostsox</t>
  </si>
  <si>
    <t>analogbear</t>
  </si>
  <si>
    <t>cstorenews_</t>
  </si>
  <si>
    <t>cumberlandfarms</t>
  </si>
  <si>
    <t>c2cboston</t>
  </si>
  <si>
    <t>lisamarasco</t>
  </si>
  <si>
    <t>mainefly</t>
  </si>
  <si>
    <t>chaseschurga</t>
  </si>
  <si>
    <t>tanyadmiranda</t>
  </si>
  <si>
    <t>nbcsceltics</t>
  </si>
  <si>
    <t>dzadzi55</t>
  </si>
  <si>
    <t>bottlerocket</t>
  </si>
  <si>
    <t>toyshowsue</t>
  </si>
  <si>
    <t>richnthering</t>
  </si>
  <si>
    <t>steeler1313</t>
  </si>
  <si>
    <t>casinossb</t>
  </si>
  <si>
    <t>joepcro</t>
  </si>
  <si>
    <t>mistress_ishbo</t>
  </si>
  <si>
    <t>rgrhm</t>
  </si>
  <si>
    <t>hewesnews</t>
  </si>
  <si>
    <t>thelilraskal</t>
  </si>
  <si>
    <t>montviller</t>
  </si>
  <si>
    <t>kdesantis96</t>
  </si>
  <si>
    <t>brandyscorner</t>
  </si>
  <si>
    <t>niffer03801</t>
  </si>
  <si>
    <t>miac0088</t>
  </si>
  <si>
    <t>sammiasaurus</t>
  </si>
  <si>
    <t>andytbone2</t>
  </si>
  <si>
    <t>momof3princess</t>
  </si>
  <si>
    <t>masterblud</t>
  </si>
  <si>
    <t>doublea93</t>
  </si>
  <si>
    <t>phppoet</t>
  </si>
  <si>
    <t>amid11317</t>
  </si>
  <si>
    <t>mofycbsj</t>
  </si>
  <si>
    <t>dr_coady</t>
  </si>
  <si>
    <t>alexreimer1</t>
  </si>
  <si>
    <t>mcdonalds</t>
  </si>
  <si>
    <t>phantomgourmet</t>
  </si>
  <si>
    <t>wbz</t>
  </si>
  <si>
    <t>dunkindonuts</t>
  </si>
  <si>
    <t>kellyannepolls</t>
  </si>
  <si>
    <t>patriots</t>
  </si>
  <si>
    <t>dunkinct</t>
  </si>
  <si>
    <t>bdd4life</t>
  </si>
  <si>
    <t>asherrodblakely</t>
  </si>
  <si>
    <t>timnbcboston</t>
  </si>
  <si>
    <t>popularspup</t>
  </si>
  <si>
    <t>dog_feelings</t>
  </si>
  <si>
    <t>jack</t>
  </si>
  <si>
    <t>sethrogen</t>
  </si>
  <si>
    <t>alecbenjamin</t>
  </si>
  <si>
    <t>kevinjonas</t>
  </si>
  <si>
    <t>bannersmusic</t>
  </si>
  <si>
    <t>jordanpeele</t>
  </si>
  <si>
    <t>cameron_kasky</t>
  </si>
  <si>
    <t>veritasium</t>
  </si>
  <si>
    <t>smartereveryday</t>
  </si>
  <si>
    <t>michelleobama</t>
  </si>
  <si>
    <t>twitter</t>
  </si>
  <si>
    <t>weei</t>
  </si>
  <si>
    <t>michaelfelger</t>
  </si>
  <si>
    <t>mattdolloff</t>
  </si>
  <si>
    <t>kirkmin</t>
  </si>
  <si>
    <t>bradfo</t>
  </si>
  <si>
    <t>starbucks</t>
  </si>
  <si>
    <t>caseysgenstore</t>
  </si>
  <si>
    <t>wfsbnews</t>
  </si>
  <si>
    <t>realdonaldtrump</t>
  </si>
  <si>
    <t>vickibazter</t>
  </si>
  <si>
    <t>littledebbie</t>
  </si>
  <si>
    <t>drinkbodyarmor</t>
  </si>
  <si>
    <t>kaitlinpoulter</t>
  </si>
  <si>
    <t>gaiagps</t>
  </si>
  <si>
    <t>adamhimmelsbach</t>
  </si>
  <si>
    <t>denisenbcboston</t>
  </si>
  <si>
    <t>wawa</t>
  </si>
  <si>
    <t>stripes</t>
  </si>
  <si>
    <t>stewartsshops</t>
  </si>
  <si>
    <t>sheetz</t>
  </si>
  <si>
    <t>ruttersfs</t>
  </si>
  <si>
    <t>racetrac</t>
  </si>
  <si>
    <t>pilotflyingj</t>
  </si>
  <si>
    <t>parkerspumppal</t>
  </si>
  <si>
    <t>oasiscstores</t>
  </si>
  <si>
    <t>mapco</t>
  </si>
  <si>
    <t>lovestravelstop</t>
  </si>
  <si>
    <t>jacksons</t>
  </si>
  <si>
    <t>circlekstores</t>
  </si>
  <si>
    <t>cefco</t>
  </si>
  <si>
    <t>boston25</t>
  </si>
  <si>
    <t>vickigrafwx</t>
  </si>
  <si>
    <t>scouter441</t>
  </si>
  <si>
    <t>papaginos</t>
  </si>
  <si>
    <t>karlsonmckenzie</t>
  </si>
  <si>
    <t>haggertytaupier</t>
  </si>
  <si>
    <t>gibertiallan</t>
  </si>
  <si>
    <t>taragranahan</t>
  </si>
  <si>
    <t>rirepublicans</t>
  </si>
  <si>
    <t>rihousegop</t>
  </si>
  <si>
    <t>govraimondo</t>
  </si>
  <si>
    <t>urbandata</t>
  </si>
  <si>
    <t>sincerlychelle</t>
  </si>
  <si>
    <t>Mentions</t>
  </si>
  <si>
    <t>Replies to</t>
  </si>
  <si>
    <t>RT @GerryCallahan: @cumberlandfarms does this every day https://t.co/nnpRnjX3Pm</t>
  </si>
  <si>
    <t>@GerryCallahan @cumberlandfarms @AlexReimer1 TB, Giselle, Oprah, Stedman, and Jim Gray are definitely Illuminati. I… https://t.co/hC299y7SV7</t>
  </si>
  <si>
    <t>@cumberlandfarms does this every day</t>
  </si>
  <si>
    <t>@GerryCallahan @cumberlandfarms Well since the content of the show kinda stinks lately I guess kissing their ass is… https://t.co/5r8VizTx0f</t>
  </si>
  <si>
    <t>@GerryCallahan @cumberlandfarms And the coffee is better.</t>
  </si>
  <si>
    <t>@CharlieSc1031 @GerryCallahan @cumberlandfarms If anything @cumberlandfarms should be saving money on their advertising</t>
  </si>
  <si>
    <t>8 am. 12Â°. A dozen idling cars in the parking lot of @cumberlandfarms and everyone of them has somebody sitting in the driver seat frantically scratching a stack of lottery tickets.</t>
  </si>
  <si>
    <t>RT @cumberlandfarms: Retweet if you're going for 2! ðŸ• ðŸ•
Cheese and pepperoni slices are available for 99Â¢ each. Plus applicable tax. $1.19â€¦</t>
  </si>
  <si>
    <t>@wbz @PhantomGourmet Um, @McDonalds and @cumberlandfarms have $1 coffees everyday! @dunkindonuts is irrelevant now! Too expensive for less quality coffee and awful food!</t>
  </si>
  <si>
    <t>@cumberlandfarms @dunkindonuts BUT, if the Rams win (or lose) you can get ANY size coffee for 99 cents! EVERYBODY WINS!!!! https://t.co/rl1c9GmNTM</t>
  </si>
  <si>
    <t>@cumberlandfarms @dunkindonuts #ilovecumbys</t>
  </si>
  <si>
    <t>Psssstttt....@cumberlandfarms has 
$0.99 coffee every day. And itâ€™s MUCH better https://t.co/iC1pkVRNd7</t>
  </si>
  <si>
    <t>@KellyannePolls ðŸ¤£ðŸ˜‚ðŸ‘@cumberlandfarms is the way to go, 99cents!</t>
  </si>
  <si>
    <t>.@cumberlandfarms Who does your marketing and are they still employed? https://t.co/gOekkcpzx8</t>
  </si>
  <si>
    <t>RT @cumberlandfarms: Is a slice of our pepperoni pizza in your future? Most definitely. ðŸ• 
Cheese and pepperoni slices are available for 9â€¦</t>
  </si>
  <si>
    <t>@cumberlandfarms Your welcome</t>
  </si>
  <si>
    <t>I'm at @CumberlandFarms in West Warwick, RI https://t.co/IdLMadFHgT</t>
  </si>
  <si>
    <t>RT @cumberlandfarms: Get down with your bold self! Retweet if you filled up your cup with 99Â¢ Farmhouse Bold coffee. â˜•ï¸ðŸ˜Ž Plus applicable taâ€¦</t>
  </si>
  <si>
    <t>@cumberlandfarms And our gas prices are the highest in the state....</t>
  </si>
  <si>
    <t>Breakfast of champions! @Patriots #SuperBowlMonday @cumberlandfarms https://t.co/SzPV5WLIBo</t>
  </si>
  <si>
    <t>Thanks @dunkindonuts for the $1 medium coffee for the @Patriots win. 
But Iâ€™ll stick to @cumberlandfarms where itâ€™s a $1 LARGE......EVERYDAY</t>
  </si>
  <si>
    <t>RT @cumberlandfarms: PSA: Our hot and iced coffee is just 99Â¢ per cup (plus tax), every day. No app or record-breaking victory required. ðŸ˜â€¦</t>
  </si>
  <si>
    <t>RT @c2cboston: Have you been to the new @cumberlandfarmsâ€‹ in #BrightonMA yet? All month long, they'll be donating 10Â¢ from the sale of everâ€¦</t>
  </si>
  <si>
    <t>@Kirk_McCray @bdd4life @AddictedtoDD @DunkinCT @cumberlandfarms Going to @cumberlandfarms would require getting out of one's vehicle to make coffee. Most people are too lazy to do that.</t>
  </si>
  <si>
    <t>@NoBarista @Kirk_McCray @bdd4life @DunkinCT @cumberlandfarms Bought it inside. Let's try again.</t>
  </si>
  <si>
    <t>@cumberlandfarms People who call it â€œzaâ€ werenâ€™t hugged enough as a child</t>
  </si>
  <si>
    <t>I call it either "Lunch" or "Yummy" https://t.co/i55OeYfH2W</t>
  </si>
  <si>
    <t>RT @NBCSCeltics: .@ASherrodblakely in the @cumberlandfarms lounge shares if Anthony Davis' list should deter Danny Ainge from trying to sigâ€¦</t>
  </si>
  <si>
    <t>@NBCSCeltics @ASherrodblakely @cumberlandfarms Nice to hear what Chris had to say on the matter. Next time try running the entire clip? Lol</t>
  </si>
  <si>
    <t>@JMHardinBoston @dog_feelings @popularspup @TimNBCBoston @cumberlandfarms around the corner, 7/11 a block away &amp;amp; a bakery 2 doors to my left. Never have to run around to prep for crappy weather.</t>
  </si>
  <si>
    <t>@JMHardinBoston @dog_feelings @popularspup @TimNBCBoston @cumberlandfarms Dunks &amp;amp; Starbucks (not my fav.) are side-by-side a block away too.</t>
  </si>
  <si>
    <t>@chipsy231 @dog_feelings @popularspup @TimNBCBoston @cumberlandfarms And I thought I was doing well to have most everything I need a bus ride (or two) away.</t>
  </si>
  <si>
    <t>@chipsy231 @dog_feelings @popularspup @TimNBCBoston @cumberlandfarms My trip to Starbucks for whole beans was two buses away, including most of the #39 route, but I think the Papua New Guinea beans will be worth the trip.</t>
  </si>
  <si>
    <t>@Mainefly @cumberlandfarms Heat wave! And who doesn't love Cumbys??</t>
  </si>
  <si>
    <t>@NBCSCeltics @ASherrodblakely @cumberlandfarms He will leave</t>
  </si>
  <si>
    <t>@jahmaalbox @NBCSCeltics @ASherrodblakely @cumberlandfarms Its okay his knees are made of Glass anyway not worth of a Max</t>
  </si>
  <si>
    <t>@NBCSCeltics @ASherrodblakely @cumberlandfarms Keep the team Celts  have Trade Kry baby rie  to the knicks for there pick lol</t>
  </si>
  <si>
    <t>Delicious coffee only .99 any size 1 https://t.co/S4TFiUDPkI</t>
  </si>
  <si>
    <t>@cumberlandfarms DD app is down. Be prepared for an onslaught of new customers!</t>
  </si>
  <si>
    <t>@Twitter @MichelleObama, @smartereveryday, @veritasium, @cameron_kasky, @JordanPeele , @cumberlandfarms, @BANNERSMUSIC, @kevinjonas, @AlecBenjamin, @Sethrogen, and @jack. https://t.co/vp0SKscqXi</t>
  </si>
  <si>
    <t>@bottlerocket @cumberlandfarms EGG SALAD?!?? ARE YOU A MONSTER?!?!</t>
  </si>
  <si>
    <t>Water and snack stop. (at @CumberlandFarms in Palm Springs, FL) https://t.co/uuX3OvPt5u</t>
  </si>
  <si>
    <t>I’m so proud of you for pumping up @Starbucks today @bradfo. Those bastards at @cumberlandfarms seemed to have @kirkmin’s back and needed to get knocked down a peg. @weei runs shit, and Brad ain’t going to let you forget it. Just fantastic, stick tap. I’m still a Cumby’s guy FYI.</t>
  </si>
  <si>
    <t>@NBCSCeltics @cumberlandfarms What? Why would you even ask Felger anything about basketball? 
#StayInYourLane @michaelFelger</t>
  </si>
  <si>
    <t>@NBCSCeltics @cumberlandfarms @mattdolloff time to dust off those basketball takes</t>
  </si>
  <si>
    <t>@NBCSCeltics @cumberlandfarms He should stick to Water Polo!!</t>
  </si>
  <si>
    <t>@NBCSCeltics @cumberlandfarms I'm curious if bos doesn't hve the best 5 starting in the east thn who does? But before u answer tht mke sure u actually look at every squad in the east and tell me pound for pound if Everyone's healthy who ya takin?</t>
  </si>
  <si>
    <t>RT @RageMutansky: I’m so proud of you for pumping up @Starbucks today @bradfo. Those bastards at @cumberlandfarms seemed to have @kirkmin’s…</t>
  </si>
  <si>
    <t>Our first panel “A Surge of Retailer Expansion” will discuss the success of the Prime the Pump program with Nathani… https://t.co/NsXBCnsvty</t>
  </si>
  <si>
    <t>.@cumberlandfarms SVP of Petroleum Supply David Masuret credits @GrowthEnergy with getting the company “off the fen… https://t.co/vJLnzyHA9G</t>
  </si>
  <si>
    <t>Just wrapped up a great discussion on retail expansion and the future of #E15. Thank you to our guests, Nathaniel Doddridge of @caseysgenstore and David Masuret of @cumberlandfarms. https://t.co/B8wE2ve6M1</t>
  </si>
  <si>
    <t>RT @GrowthEnergy: Just wrapped up a great discussion on retail expansion and the future of #E15. Thank you to our guests, Nathaniel Doddrid…</t>
  </si>
  <si>
    <t>@WFSBnews @DunkinCT you can do this every day at  @cumberlandfarms!!</t>
  </si>
  <si>
    <t>@bdd4life @AddictedtoDD @DunkinCT Of course you did!!  Itâ€™s â€œDunkinâ€ youâ€™re getting ripped off every day!   Go to @cumberlandfarms and make your own for .99 cents everyday! https://t.co/nfhNC2rDLb</t>
  </si>
  <si>
    <t>@Kirk_McCray @cumberlandfarms CHEERS!! https://t.co/P1Wo10uxt9</t>
  </si>
  <si>
    <t>@Craig_Hobson1 @cumberlandfarms Made exactly how YOU like it.  For $0.99 everyday.  Smartest decision you will make all day.  #gotmycumbys https://t.co/4qfNfprpmd</t>
  </si>
  <si>
    <t>@vickibazter $2.16 at the local @cumberlandfarms ... Thanks to @realDonaldTrump</t>
  </si>
  <si>
    <t>RT @TheJman5626: @vickibazter $2.16 at the local @cumberlandfarms ... Thanks to @realDonaldTrump</t>
  </si>
  <si>
    <t>@Joepcro @cumberlandfarms Ew ew ew. Just reading that made me gag.</t>
  </si>
  <si>
    <t>I'm at @CumberlandFarms in GRAFTON, MA https://t.co/96sb84ZHQ6</t>
  </si>
  <si>
    <t>You too @cumberlandfarms love you guys</t>
  </si>
  <si>
    <t>I'm at @CumberlandFarms in Somerville, MA https://t.co/uJrhBRQ25z</t>
  </si>
  <si>
    <t>I'm at @CumberlandFarms in Somerville, MA https://t.co/HrGAzUdvEs</t>
  </si>
  <si>
    <t>How mornings should feel like. @cumberlandfarms #coffee #coffeeholic #coffeeaddict https://t.co/3P7gRqiZXP</t>
  </si>
  <si>
    <t>@LittleDebbie @cumberlandfarms at times like this I’m glad our brand doesn’t have a personality</t>
  </si>
  <si>
    <t>@LittleDebbie @cumberlandfarms At times like I’m glad that our twitter doesn’t have a personality</t>
  </si>
  <si>
    <t>@cumberlandfarms Come on guys I came 2/3 of the way, can you just meet me on the last little bit, with a sausage &amp;amp; biscuit, a @DrinkBODYARMOR and some birthday blast cookie bites. Let’s me in Pensacola https://t.co/RPUJOP2n3e</t>
  </si>
  <si>
    <t>@cumberlandfarms At times like this, I’m glad our twitter doesn’t have a personality</t>
  </si>
  <si>
    <t>@KaitlinPoulter @cumberlandfarms _xD83E__xDD23__xD83E__xDD23__xD83E__xDD23_</t>
  </si>
  <si>
    <t>Shout out to @cumberlandfarms for the worst breakfast sandwich imaginable</t>
  </si>
  <si>
    <t>RT @LoganSlogg11: Shout out to @cumberlandfarms for the worst breakfast sandwich imaginable</t>
  </si>
  <si>
    <t>I'm at @CumberlandFarms in Framingham, MA https://t.co/LDcJ69Yc9z</t>
  </si>
  <si>
    <t>PHILLY! I’m coming for you BRITT _xD83D__xDDA4__xD83D__xDDA4__xD83D__xDDA4__xD83D__xDDA4_ (at @CumberlandFarms in Salisbury Mills, NY) https://t.co/7dH0huiVer</t>
  </si>
  <si>
    <t>@cumberlandfarms I want these as stickers or pins haha or patches</t>
  </si>
  <si>
    <t>I'm at @CumberlandFarms in South Deerfield, MA https://t.co/nkJb4rpriu</t>
  </si>
  <si>
    <t>Retro! https://t.co/rKo4hr6zBv</t>
  </si>
  <si>
    <t>RT @HashTopiX: #MyFavoritePickMeUp is cake and ice cream. This is one stop shopping! Happy 80th Birthday @cumberlandfarms
https://t.co/TINc…</t>
  </si>
  <si>
    <t>#MyFavoritePickMeUp is cake and ice cream. This is one stop shopping! Happy 80th Birthday @cumberlandfarms
https://t.co/TINcvJTFx3</t>
  </si>
  <si>
    <t>@Laura21968 @cumberlandfarms Play by the rules young lady</t>
  </si>
  <si>
    <t>@TPave_13 @cumberlandfarms  I was so pissed. Been going there forever then all of a sudden?</t>
  </si>
  <si>
    <t>Finally got the Jeep packed up. Topping off the tank @cumberlandfarms and then heading to Fayette, PA. Found a primitive spot on @gaiagps that looks interesting.  Plan is to get to… https://t.co/UQauXfGmTQ</t>
  </si>
  <si>
    <t>I'm at @CumberlandFarms in South Attleboro, MA https://t.co/wgGaOYER72 https://t.co/LtanQI8mVN</t>
  </si>
  <si>
    <t>RT @leightonoc: Finally got the Jeep packed up. Topping off the tank @cumberlandfarms and then heading to Fayette, PA. Found a primitive sp…</t>
  </si>
  <si>
    <t>@NBCSCeltics @AdamHimmelsbach @cumberlandfarms Yup, should’ve traded for My brother</t>
  </si>
  <si>
    <t>@NBCSCeltics @AdamHimmelsbach @cumberlandfarms Celtics are in big trouble.  And all the talks about Celtics making… https://t.co/nvZbiHxrAV</t>
  </si>
  <si>
    <t>RT @NBCSCeltics: Do the Celtics regret not trading at the deadline? @AdamHimmelsbach in the @cumberlandfarms lounge says no https://t.co/JB…</t>
  </si>
  <si>
    <t>@NBCSCeltics @cumberlandfarms Bring Larry Bird back https://t.co/SfhGh3D7EZ</t>
  </si>
  <si>
    <t>@NBCSCeltics @cumberlandfarms Enes Kanter becomes best rebounder on this team the day he signs.</t>
  </si>
  <si>
    <t>@NBCSCeltics @cumberlandfarms Carmelo</t>
  </si>
  <si>
    <t>@NBCSCeltics @NBCSBoston @cumberlandfarms Get Morris Sr's brother those 2 battling for brother bragging rights on same team,  let em roll</t>
  </si>
  <si>
    <t>@NBCSCeltics @NBCSBoston @AdamHimmelsbach @cumberlandfarms Can someone look at the Wikipedia of Brad Stevens it say… https://t.co/1nEoooEziK</t>
  </si>
  <si>
    <t>Tweet from Celtics on NBC Sports Boston (@NBCSCeltics) Celtics on NBC Sports Boston (@NBCSCeltics) Tweeted:
Do the… https://t.co/wrnRKXhadL</t>
  </si>
  <si>
    <t>@NBCSCeltics @cumberlandfarms Lopez</t>
  </si>
  <si>
    <t>@NBCSCeltics @AdamHimmelsbach @cumberlandfarms No. You don't make a deal just to make a deal.  You make a deal that moves the needle and Ainge didn't see that type of move available.</t>
  </si>
  <si>
    <t>RT @NBCSCeltics: What should the Celtics do with their open roster spot? Here's an answer from the @cumberlandfarms lounge https://t.co/pOe…</t>
  </si>
  <si>
    <t>@cumberlandfarms there must be something is the water at your buildings because the two Cumberlands in Milford CT h… https://t.co/ZDq1xXJ7eS</t>
  </si>
  <si>
    <t>@NBCSCeltics @NBCSBoston @cumberlandfarms create another open spot to replace Hayward, he is a black hole of misery right now #Celtics</t>
  </si>
  <si>
    <t>@iankach @NBCSCeltics @NBCSBoston @cumberlandfarms Your an idiot!</t>
  </si>
  <si>
    <t>I'm at @CumberlandFarms in North Billerica, MA https://t.co/HonSCcVA7T</t>
  </si>
  <si>
    <t>@NBCSCeltics @cumberlandfarms They should pursue Kanter for that spot, we need a big man</t>
  </si>
  <si>
    <t>My fav before Ala snow storm...... (at @CumberlandFarms in WESTFORD, MA) https://t.co/p8fpRT9mlx https://t.co/6bOUgXL5Km</t>
  </si>
  <si>
    <t>@DeniseNBCBoston Weird. Went to @cumberlandfarms today and they were out of gas. Wonder if it’s due to the storm</t>
  </si>
  <si>
    <t>Finally got the Jeep packed up. Topping off the tank @cumberlandfarms and then heading to Fayette, PA. Found a prim… https://t.co/iScoGx4mqV</t>
  </si>
  <si>
    <t>https://t.co/g7pGX1sYUh
It's all about the Birthday Blast Ice Cream! #80thbirthday #cumberlandfarms #cumbyvalued #birthdayblasticecream #delicious #workhere</t>
  </si>
  <si>
    <t>@retailbetter @caseysgenstore @CEFCO @CircleKStores @cumberlandfarms @Jacksons @LovesTravelStop @MAPCO @oasiscstores @ParkersPumpPal @PilotFlyingJ @RaceTrac @RuttersFS @sheetz @Speedway @StewartsShops @stripes @Wawa Forget #ValentinesDay2019, we found The Perfect Man to help us celebrate #SinglesAwarenessDay! https://t.co/FcD6jkIjFS</t>
  </si>
  <si>
    <t>@caseysgenstore @CEFCO @CircleKStores @cumberlandfarms @jacksons @LovesTravelStop @mapco @oasiscstores… https://t.co/Hzj1l23YjO</t>
  </si>
  <si>
    <t>@YeswayStores @caseysgenstore @CEFCO @CircleKStores @cumberlandfarms @Jacksons @LovesTravelStop @MAPCO… https://t.co/zOUPJSGuC2</t>
  </si>
  <si>
    <t>I'm at @CumberlandFarms in South Glens Falls, NY https://t.co/ipsKJkstW2</t>
  </si>
  <si>
    <t>I'm at @CumberlandFarms in Ansonia, CT https://t.co/GZmoWWausI</t>
  </si>
  <si>
    <t>I'm at @CumberlandFarms in Ansonia, CT https://t.co/bhcVhx4ZoG</t>
  </si>
  <si>
    <t>I'm at @CumberlandFarms in Milford, CT https://t.co/nySANYGEsa</t>
  </si>
  <si>
    <t>I'm at @CumberlandFarms in Ansonia, CT https://t.co/CI9mrol2vf</t>
  </si>
  <si>
    <t>#NACSLeadershipForum "If we can deliver a great team experience, we can deliver a great experience for our customer… https://t.co/ebPwDMwQ6k</t>
  </si>
  <si>
    <t>#NACSLeadershipForum @cumberlandfarms CEO shares insights on the company's growth strategy https://t.co/daXGI9UTnE</t>
  </si>
  <si>
    <t>#NACSLeadershipForum Says CEO of @CumberlandFarms "Our corporate culture is the critical part of our brand and corporate strategy."</t>
  </si>
  <si>
    <t>#NACSLeadershipForum Building larger stores with increased cost per square foot has been an uphill climb says… https://t.co/iEJNadX8Ve</t>
  </si>
  <si>
    <t>@NBCSCeltics @AdamHimmelsbach @cumberlandfarms I think so and getting AD isn’t the answer. Do you really want 3 max… https://t.co/x9JufR0mxk</t>
  </si>
  <si>
    <t>RT @cumberlandfarms: _xD83C__xDF55_+ Me + You = the best #GalentinesDay https://t.co/1mnLH3o0eY</t>
  </si>
  <si>
    <t>@boston25 @cumberlandfarms does this EVERYDAY</t>
  </si>
  <si>
    <t>@scouter441 @VickiGrafWX @boston25 Yes I did! Got to use my @cumberlandfarms reward for a free coffee too, even better!</t>
  </si>
  <si>
    <t>It's #NationalPizzaDay, and gf wants @PapaGinos, I want @cumberlandfarms.... still to be decided..... https://t.co/WhfCk6blS7</t>
  </si>
  <si>
    <t>On #NationalPizzaDay, we went to both @PapaGinos and @cumberlandfarms...! Great barbaque chickn pizza at #Cumbys. Pizza lunch special at #PapaGinos. https://t.co/N7zyprrvfT</t>
  </si>
  <si>
    <t>@TMAN1138pm @KarlsonMcKenzie @cumberlandfarms Thanks for keeping those roads clear! You definitely deserve that lat… https://t.co/gAVg5G9POc</t>
  </si>
  <si>
    <t>Just finished clearing snow... At the high point last nite, close to 7 inches in #MethuenMA, but the rain melted a lot by 8Am  Now 40 degrees here... Had @KarlsonMcKenzie on #Bluetooth. Now a sugarfree vanilla latte from @Speedway &amp;amp; chocolate muffin from @cumberlandfarms. https://t.co/ISP4Xa5Bas</t>
  </si>
  <si>
    <t>@Speedway @KarlsonMcKenzie @cumberlandfarms ok</t>
  </si>
  <si>
    <t>@HaggertyTaupier @cumberlandfarms Finish this sentence.
When swimming in the Himalayan Sea be careful of......</t>
  </si>
  <si>
    <t>@phpPoet @cumberlandfarms Turn off all the non-Cumberland Farms apps. Your phone is Cumberland Farms. Cumberland Fa… https://t.co/H2fo0XkHzs</t>
  </si>
  <si>
    <t>Go Patriots! https://t.co/EBEYpz7YXq</t>
  </si>
  <si>
    <t>The Brighton Store Team's Ribbon Day! https://t.co/LPLnexDo1R</t>
  </si>
  <si>
    <t>Local Store Fundraisers - January 2019 https://t.co/QvBep6MhET</t>
  </si>
  <si>
    <t>love where you work #community https://t.co/IAlAX9GrWQ</t>
  </si>
  <si>
    <t>love where you work #finance https://t.co/X6jPH9L3ls</t>
  </si>
  <si>
    <t>love where you work #HR https://t.co/n4j1tAmqga</t>
  </si>
  <si>
    <t>Flashback Friday- The good ol' days https://t.co/jo0pq9Ivu2</t>
  </si>
  <si>
    <t>I May Have a Problem https://t.co/plVpTZE5fL</t>
  </si>
  <si>
    <t>love where you work #warehouse https://t.co/mD6Hpjwein</t>
  </si>
  <si>
    <t>love where you work #warehouse https://t.co/LoDPUwOUqs</t>
  </si>
  <si>
    <t>love where you work #storesupport https://t.co/auFu0d0ebI</t>
  </si>
  <si>
    <t>4746 Bloomfield, CT https://t.co/vkbin3lzV8</t>
  </si>
  <si>
    <t>love where you work #warehouse https://t.co/qQZTWssd3C</t>
  </si>
  <si>
    <t>Thank you @cumberlandfarms clerk for stepping in while that customer was being racist and saying racial slurs because her food stamp card not working !!!</t>
  </si>
  <si>
    <t>RT @cumberlandfarms: Retweet if pizza will always have a place in your heart. ❤️ #Pizza #ValentinesDay
99¢ per slice. Plus applicable tax.…</t>
  </si>
  <si>
    <t>The Brighton Store Team's Ribbon Day! https://t.co/h3Y3zMJ8vi</t>
  </si>
  <si>
    <t>Flashback Friday- The good ol' days https://t.co/P32q85W8fw</t>
  </si>
  <si>
    <t>I May Have a Problem https://t.co/dotjk9uOoa</t>
  </si>
  <si>
    <t>love where you work #warehouse https://t.co/KD2n5R88I3</t>
  </si>
  <si>
    <t>love where you work #warehouse https://t.co/MScaJb304T</t>
  </si>
  <si>
    <t>Retail Sales Associate https://t.co/Zh6Tuu8sVq</t>
  </si>
  <si>
    <t>#FakeTrumpEmergency #Immigration vs #Illegal @GovRaimondo @RIHouseGOP @RIRepublicans @TaraGranahan @GibertiAllan… https://t.co/dJNu2l14N9</t>
  </si>
  <si>
    <t>RT @cumberlandfarms: You don't have to travel the galaxy to find a great breakfast deal. _xD83D__xDE80_  Visit your local Cumberland Farms for a breakfa…</t>
  </si>
  <si>
    <t>RT @cumberlandfarms: Brrrr...it's cold outside! ❄️ Pump, pay, and save 10¢ per gallon in a flash with our SmartPay app. Sign up today: http…</t>
  </si>
  <si>
    <t>@cumberlandfarms 1</t>
  </si>
  <si>
    <t>@cumberlandfarms Great coffee for .99 too _xD83D__xDC4D_☕</t>
  </si>
  <si>
    <t>@cumberlandfarms 
It seems that you require a SCAN of someone’s ID in order to purchase cigarettes. That seems like… https://t.co/CeGwoM958Q</t>
  </si>
  <si>
    <t>.@cumberlandfarms 
It seems that you require a SCAN of someone’s ID in order to purchase cigarettes. That seems lik… https://t.co/QbS8VdD2mm</t>
  </si>
  <si>
    <t>Via @urbandata What kind of restaurant is most popular in each county? https://t.co/YYez1MIVVo… #mapping #datavis… https://t.co/tHId9giBjU</t>
  </si>
  <si>
    <t>Credit @cumberlandfarms When the ☕️  hits your _xD83D__xDC45_ on your morning Cumbys run...that's amore. ❤️ #MondayMotivation… https://t.co/34r0r8Gel6</t>
  </si>
  <si>
    <t>Credit @cumberlandfarms When the ☕️  hits your _xD83D__xDC45_ on your morning Cumbys run...that's amore. ❤️ #MondayMotivation… https://t.co/Lhecw0Z68e</t>
  </si>
  <si>
    <t>Credit @cumberlandfarms When the ☕️  hits your _xD83D__xDC45_ on your morning Cumbys run...that's amore. ❤️ #MondayMotivation #Coffee #BostonCoffee #NewEngland #cstorecoffee #grabandgo  https://t.co/8RA6VdT7TZ</t>
  </si>
  <si>
    <t>RT @CStoreNews_: Credit @cumberlandfarms When the ☕️  hits your _xD83D__xDC45_ on your morning Cumbys run...that's amore. ❤️ #MondayMotivation #Coffee #…</t>
  </si>
  <si>
    <t>@sincerlychelle Hi there, we'd like to look into this. Could you please send us a private message with your contact info (phone, email), so we can help? Thank you.</t>
  </si>
  <si>
    <t>@MetcalfeCT ðŸ˜Ž</t>
  </si>
  <si>
    <t>@penpat20 Come on by for a 99Â¢ coffee. â˜•ï¸ No app required. ðŸ˜</t>
  </si>
  <si>
    <t>@LocalhostDemon Doing it right! ðŸ‘Œ</t>
  </si>
  <si>
    <t>Have you been to the new @cumberlandfarmsâ€‹ in #BrightonMA yet? All month long, they'll be donating 10Â¢ from the sale of every dispensed beverage* to Cradles to Crayons! 
*Dispensed beverages include hot &amp;amp; iced coffee, cappuccinos, tea, fountain beverages, and frozen beverages. https://t.co/o9sUCL7EAg</t>
  </si>
  <si>
    <t>@cumberlandfarms #loyalty #gotmycumbys https://t.co/fEqinrVM2Z</t>
  </si>
  <si>
    <t>@Kirk_McCray ðŸ˜‰</t>
  </si>
  <si>
    <t>Shipping off to Boston! GO PATRIOTS! #6rings #patsnation #patriots #victory @cumberlandfarms https://t.co/hlyAJUpVWP</t>
  </si>
  <si>
    <t>@LisaMarasco ðŸ’ªðŸ’ªðŸ’ª</t>
  </si>
  <si>
    <t>55Â° here in Portland Maine in time for the first @cumberlandfarms iced coffee of 2019. https://t.co/pbMLp6xaqx</t>
  </si>
  <si>
    <t>@Mainefly Got to get it in before the snow on Thursday! ðŸ˜‰</t>
  </si>
  <si>
    <t>What a deal! @cumberlandfarms https://t.co/U42ULPcfwN</t>
  </si>
  <si>
    <t>@ChaseSchurga Thanks! We're currently testing the Coffee Cup-Scription in the the Albany area. We hope you'll give it a try if you're nearby. Stay tuned for updates!</t>
  </si>
  <si>
    <t>@cumberlandfarms slice</t>
  </si>
  <si>
    <t>@cumberlandfarms always pepperoni</t>
  </si>
  <si>
    <t>@tanyadmiranda What's your go-to slice, Tanya? ðŸ˜</t>
  </si>
  <si>
    <t>.@ASherrodblakely in the @cumberlandfarms lounge shares if Anthony Davis' list should deter Danny Ainge from trying to sign him https://t.co/aAXSxwWMfx</t>
  </si>
  <si>
    <t>RT @NBCSCeltics: .@ASherrodblakely in the @cumberlandfarms lounge shares if Anthony Davis' list should deter Danny Ainge from trying to sig…</t>
  </si>
  <si>
    <t>@cumberlandfarms I call it mmmmmmmmmmm!</t>
  </si>
  <si>
    <t>@cumberlandfarms Why, pepperoni of course!</t>
  </si>
  <si>
    <t>@dzadzi55 ðŸ˜‹ What's your favorite slice, Harry?</t>
  </si>
  <si>
    <t>@dzadzi55 But of course!</t>
  </si>
  <si>
    <t>Cheat day @cumberlandfarms https://t.co/uCnDJhIsAx</t>
  </si>
  <si>
    <t>Thank you CF https://t.co/fnZDuSIUSY</t>
  </si>
  <si>
    <t>@bottlerocket Enjoy! _xD83D__xDE01_</t>
  </si>
  <si>
    <t>@cumberlandfarms Need to remove expiration dates on rewards. I lost my Diet Coke because it expired before I grabbed it. Sometimes the lines are long so I think I’ll get it tomorrow and tomorrow line is still long eventually I lose it</t>
  </si>
  <si>
    <t>@toyshowsue Hi Susan, feel free to share this suggestion with our team at SmartPay@CumberlandFarms.com.</t>
  </si>
  <si>
    <t>@cumberlandfarms Can smart pay members get free air?</t>
  </si>
  <si>
    <t>@RichNtheRing Not at the moment, but feel free to send this request over to cfsmartpay@cumberlandfarms.com!</t>
  </si>
  <si>
    <t>@cumberlandfarms that looks big</t>
  </si>
  <si>
    <t>@cumberlandfarms getting 1 tomorrow</t>
  </si>
  <si>
    <t>@cumberlandfarms i will stop by for coffee for sure</t>
  </si>
  <si>
    <t>@Steeler1313 It'll definitely fill you up. _xD83D__xDE0B_</t>
  </si>
  <si>
    <t>@Steeler1313 Hope you had a chance to stop in this morning!</t>
  </si>
  <si>
    <t>@cumberlandfarms hi cumberland farms you didn't actually do anything wrong i just swallowed a giant piece from the… https://t.co/aikPG8Zmgv</t>
  </si>
  <si>
    <t>@casinoSSB Hi there, we'd like to hear more. Could you send us a private message with the exact store location and your contact info (phone, email)? Someone from our Guest Services team will reach out to you.</t>
  </si>
  <si>
    <t>@casinoSSB Oh no! Glad you're okay. _xD83D__xDE05_</t>
  </si>
  <si>
    <t>@cumberlandfarms Happy 80th! All of your birthday cake flavored treats sound delicious. What a great way to celebrate!</t>
  </si>
  <si>
    <t>@cumberlandfarms That ice cream looks fabulous. _xD83C__xDF66__xD83D__xDE0D__xD83C__xDF70_</t>
  </si>
  <si>
    <t>@retailbetter Thanks so much. :) Which one's your favorite?</t>
  </si>
  <si>
    <t>Just got my first hot chocolate from @cumberlandfarms and holy hell its awful. Tastes like watered down chocolate milk _xD83E__xDD2E_</t>
  </si>
  <si>
    <t>@Joepcro Hi there, we'd like to look into this. Could you please send a private message with your exact store location and contact info (phone, email) so we can help.</t>
  </si>
  <si>
    <t>Seriously @cumberlandfarms? 51 years old and all of a sudden I need an ID to play lottery?</t>
  </si>
  <si>
    <t>@cumberlandfarms  I should have taken it as a compliment however I did not...</t>
  </si>
  <si>
    <t>@cumberlandfarms since when? I have been going to the same one for a while now and never......</t>
  </si>
  <si>
    <t>@Laura21968 Hi there, it's our store policy to check ID for the purchase of lottery tickets.</t>
  </si>
  <si>
    <t>Coffee is life. That is all. @cumberlandfarms #coffee #coffeeholic #coffeeaddict https://t.co/kjNbHhimw9</t>
  </si>
  <si>
    <t>How all mornings should start. @cumberlandfarms #coffee #coffeeholic #coffeeaddict https://t.co/kyAJIfWV7h</t>
  </si>
  <si>
    <t>@mistress_ishbo Coffee makes the world go 'round. :)</t>
  </si>
  <si>
    <t>@cumberlandfarms https://t.co/5vUGubdDng</t>
  </si>
  <si>
    <t>@RGrhm That's what we like to see!</t>
  </si>
  <si>
    <t>Getting warm after a brisk walk with coffee and a “Berry-blast” muffin @cumberlandfarms 2nd coffee is for the walk back! #gotmycumbys https://t.co/37MFgFHPIt</t>
  </si>
  <si>
    <t>@HewesNews Looks toasty! :)</t>
  </si>
  <si>
    <t>What would my black heart ever do without my @cumberlandfarms? _xD83D__xDDA4__xD83D__xDE0D_</t>
  </si>
  <si>
    <t>@thelilRASKal Hey there, what's your favorite thing to pick up at Cumbys?</t>
  </si>
  <si>
    <t>@cumberlandfarms visited Oxford ma store- best store in town well cleaned and maintained</t>
  </si>
  <si>
    <t>@montviller Thank you! :)</t>
  </si>
  <si>
    <t>@cumberlandfarms Best coffee &amp;amp; Breakfast meals!
I go there every day.</t>
  </si>
  <si>
    <t>@cumberlandfarms Every Day!</t>
  </si>
  <si>
    <t>@kdesantis96 See you tomorrow, Kathryn!</t>
  </si>
  <si>
    <t>@cumberlandfarms your 1556 Post Road, Warwick RI location has no gas. Their is a winter storm coming with snow, sle… https://t.co/t1E3IxkDZz</t>
  </si>
  <si>
    <t>@cumberlandfarms It’s okay. I was just curious so I can inform my followers</t>
  </si>
  <si>
    <t>@AlecDSilva Hi there, we apologize for the inconvenience. We are doing our best to deploy fuel trucks to replenish locations that have run out of fuel, and appreciate your patience and understanding!</t>
  </si>
  <si>
    <t>Do the Celtics regret not trading at the deadline? @AdamHimmelsbach in the @cumberlandfarms lounge says no https://t.co/JB7AfYekLb</t>
  </si>
  <si>
    <t>Mike Felger in the @cumberlandfarms lounge shares which Eastern Conference team has the best starting 5 https://t.co/kwhdHUaN7c</t>
  </si>
  <si>
    <t>What should the Celtics do with their open roster spot? Here's an answer from the @cumberlandfarms lounge https://t.co/pOebsKriqf</t>
  </si>
  <si>
    <t>RT @NBCSCeltics: Mike Felger in the @cumberlandfarms lounge shares which Eastern Conference team has the best starting 5 https://t.co/kwhdH…</t>
  </si>
  <si>
    <t>A HUGE shoutout to the women working @cumberlandfarms Lafayette Rd #Portsmouth #Nh. I filled my tank and had a big… https://t.co/dDn4EO2Nvq</t>
  </si>
  <si>
    <t>A HUGE shoutout to the women working @cumberlandfarms Lafayette Rd #Portsmouth #Nh. I filled my tank and had a big… https://t.co/Dug4Bl042B</t>
  </si>
  <si>
    <t>@BrandysCorner @cumberlandfarms They have the best employees there!</t>
  </si>
  <si>
    <t>@BrandysCorner Thanks Karen! We love hearing good things about our team members. :)</t>
  </si>
  <si>
    <t>@Niffer03801 Thank you for the kind words!</t>
  </si>
  <si>
    <t>@cumberlandfarms That sounds so good I am coming for lunch to gat some_xD83C__xDF55__xD83C__xDF55__xD83C__xDF55__xD83C__xDF55_</t>
  </si>
  <si>
    <t>@miac0088 See you soon!</t>
  </si>
  <si>
    <t>Shout out to the employees at my local cumbies that always make my morning whether I come in already laughing, tire… https://t.co/xJTdtyLSeB</t>
  </si>
  <si>
    <t>@Sammiasaurus We've got you covered!</t>
  </si>
  <si>
    <t>Forgot to buy coffee filters yesterday, so I stopped @cumberlandfarms to get coffee, has to be the worst brewed coffee I’ve ever gotten there...someone screwed up</t>
  </si>
  <si>
    <t>Oh by the way @cumberlandfarms ....it’s been 4 days since last contact by DM from you guys &amp;amp; im still awaiting a em… https://t.co/TvFTbvB05g</t>
  </si>
  <si>
    <t>@andytbone2 Hi Andy, thanks for bringing this to our attention! Could you please send us a private message with the exact store location and your contact info (phone, email), so we can help?</t>
  </si>
  <si>
    <t>@andytbone2 Hi Andy, our team is on it! Thanks for your patience.</t>
  </si>
  <si>
    <t>@cumberlandfarms I always do! It was good because I made it myself _xD83D__xDE09_</t>
  </si>
  <si>
    <t>@ksullivannews Glad you enjoyed it, Kelly!</t>
  </si>
  <si>
    <t>@cumberlandfarms Excellent! U guys need to introduce sugar free latte or hot chocolate in your stores...… https://t.co/aT2yUrU6zm</t>
  </si>
  <si>
    <t>@TMAN1138pm Glad to hear you enjoyed our BBQ chicken pizza!</t>
  </si>
  <si>
    <t>@TMAN1138pm Good choice on the muffin, Tony! ;)</t>
  </si>
  <si>
    <t>@TMAN1138pm Hey there! We're always switching things up with new offerings, but feel free to submit a suggestion to our team at guestservices@cumberlandfarms.com. :)</t>
  </si>
  <si>
    <t>Early #valentinesday dinner at Old Bryan Inn with my love... nothing says I love You more than a Rose from… https://t.co/MfGYmnTNjJ</t>
  </si>
  <si>
    <t>@Momof3princess What a nice treat! Enjoy the day. :)</t>
  </si>
  <si>
    <t>@cumberlandfarms new chip machine in glenmont is super tough to use. It feels like my card is getting eaten and is tough to put in and pull out. I almost bent my card.</t>
  </si>
  <si>
    <t>@MasterBlud Hey there, can you send us a private message with your exact store location and contact info (phone, email) so we can look into this for you?</t>
  </si>
  <si>
    <t>@cumberlandfarms not only loves their first responders but they have Arnold Palmer on draft now!</t>
  </si>
  <si>
    <t>@Doublea93 Happy to hear you're enjoying it, Aaron!</t>
  </si>
  <si>
    <t>How can I file a bug @cumberlandfarms? Every time I use the app, location services stays on and drains my battery.… https://t.co/RzFQHlBiyP</t>
  </si>
  <si>
    <t>@cumberlandfarms Thanks! my previous unanswered e-mail was to smartpay@cumberlandfarms.com.  I have just sent an ad… https://t.co/g1L26aDPCz</t>
  </si>
  <si>
    <t>@phpPoet  Hi Micah, for technical assistance, please reach out to our SmartPay team at CFSmartPay@CumberlandFarms.com. Thank you!</t>
  </si>
  <si>
    <t>@phpPoet We hear you Micah! The team at CFSmartPay will take care of it. :)</t>
  </si>
  <si>
    <t>Found a  @cumberlandfarms on my route to work and i’m back on the .99 cent coffee train.  #southiedays</t>
  </si>
  <si>
    <t>@AmiD11317 All aboard! We love to have you. :)</t>
  </si>
  <si>
    <t>@cumberlandfarms I can’t remember the last time you’re Queensbury and Glens Falls NY Stores actually had in stock food items that were advertised on the door.</t>
  </si>
  <si>
    <t>@mofycbsj Hey there, can you private message us with your exact store locations, the specific product names, and your contact info (phone, email) so we can look into this for you?</t>
  </si>
  <si>
    <t>@cumberlandfarms This location has been doing a better job of clearing the snow off the sidewalk out front. Thank you.</t>
  </si>
  <si>
    <t>@dr_coady Glad to hear it, Dan!</t>
  </si>
  <si>
    <t>Retweet if you're going for 2! ðŸ• ðŸ•
Cheese and pepperoni slices are available for 99Â¢ each. Plus applicable tax. $1.19 in FL. Does not include Super Slice. #Pizza #Lunch https://t.co/J9RRpGMetG</t>
  </si>
  <si>
    <t>Is a slice of our pepperoni pizza in your future? Most definitely. ðŸ• 
Cheese and pepperoni slices are available for 99Â¢ each. Plus applicable tax. $1.19 in FL. Does not include Super Slice. #Pizza #Possibilities https://t.co/QLMHhhsyYB</t>
  </si>
  <si>
    <t>Get down with your bold self! Retweet if you filled up your cup with 99Â¢ Farmhouse Bold coffee. â˜•ï¸ðŸ˜Ž Plus applicable tax. #Coffee #MondayMorning https://t.co/dnpYwyhBD9</t>
  </si>
  <si>
    <t>PSA: Our hot and iced coffee is just 99Â¢ per cup (plus tax), every day. No app or record-breaking victory required. ðŸ˜ https://t.co/AlepZ1fh3D</t>
  </si>
  <si>
    <t>Switch it up this morning and try our new Sausage Biscuit Breakfast Sandwich. Pair it with a coffee and an order of hash browns to make it a breakfast under $4! You'll be glad you did. ðŸ˜‹ 
Plus applicable tax. Includes any $1.49 or $2.39 breakfast sandwich. #Breakfast #Yum https://t.co/p55AmZ8jXM</t>
  </si>
  <si>
    <t>Do you call it pizza, 'za, or slice? Sound off. ðŸ‘‡  
99Â¢ cheese and pepperoni slices available. $1.19 in Florida. Plus applicable tax. Does not include Super Slice. #Pizza #Yum https://t.co/tjMf63tK9E</t>
  </si>
  <si>
    <t>#BreakfastMustHaves
- Coffee
- Hash browns 
- Sausage, egg, and cheese on a croissant _xD83D__xDD25_ https://t.co/ebLFtFWzs2</t>
  </si>
  <si>
    <t>The math checks out! With deals like this, why get breakfast anywhere else? _xD83D__xDE0F_
Includes any $1.49 or $2.39 breakfast sandwich, a coffee, and an order of hash browns. Plus applicable tax. https://t.co/L88aLhrZ8r</t>
  </si>
  <si>
    <t>Here's something new to dip into your coffee; try our new Birthday Blast Cookie Bites! It's just one of the new bir… https://t.co/IMv6Dpl5yB</t>
  </si>
  <si>
    <t>It pays to be a SmartPay member! Sign up today and download our mobile app to start saving 10¢ per gallon, every day. https://t.co/WbZxswRygm #SmartPay #App https://t.co/K6Kg0KGA5X</t>
  </si>
  <si>
    <t>Decisions, decisions. _xD83C__xDF55_  Retweet _xD83D__xDD01_ if you're going with a slice of our 99¢ pepperoni pizza, Like ❤️ if you're choosing a 99¢ cheese slice. #NationalPizzaDay #Pizza
Plus applicable tax. $1.19 in FL. Does not include Super Slice. https://t.co/PTkUIeukys</t>
  </si>
  <si>
    <t>Nothing gets us in the mood like a 99¢ pizza slice. _xD83D__xDE0D_
Plus applicable tax. $1.19 in FL. Does not include Super Slice. #Pizza #Love https://t.co/pEPoaBRC9X</t>
  </si>
  <si>
    <t>When the ☕️  hits your _xD83D__xDC45_ on your morning Cumbys run...that's amore. ❤️ #MondayMotivation #Coffee https://t.co/eirj6nK1t9</t>
  </si>
  <si>
    <t>#ChangedVowelTVShows Comedians in Cars Getting Caffee (New England spin-off) https://t.co/myo7gC2C3Y</t>
  </si>
  <si>
    <t>@MelllyMelissa Hey there! Thanks, we always love to hear nice words about our team members! :)</t>
  </si>
  <si>
    <t>At 99¢ a slice, our pizza is easy to love. _xD83C__xDF55__xD83D__xDC9E_ #Pizza #Love 
Plus applicable tax. $1.19 in FL. Does not include Sup… https://t.co/dH6KT0CCgE</t>
  </si>
  <si>
    <t>You don't have to travel the galaxy to find a great breakfast deal. _xD83D__xDE80_  Visit your local Cumberland Farms for a breakfast under $4! https://t.co/IfHyGUVspx 
Includes any $1.49 or $2.39 breakfast sandwich, a coffee, and hash browns. Plus applicable tax. #Breakfast #Deal https://t.co/g4WvbDQ25q</t>
  </si>
  <si>
    <t>_xD83C__xDF55_+ Me + You = the best #GalentinesDay https://t.co/1mnLH3o0eY</t>
  </si>
  <si>
    <t>Retweet if pizza will always have a place in your heart. ❤️ #Pizza #ValentinesDay
99¢ per slice. Plus applicable t… https://t.co/DDnltbEzrj</t>
  </si>
  <si>
    <t>Brrrr...it's cold outside! ❄️ Pump, pay, and save 10¢ per gallon in a flash with our SmartPay app. Sign up today:… https://t.co/u9w8Gzl4yC</t>
  </si>
  <si>
    <t>https://twitter.com/WCVB/status/1091524323251286017</t>
  </si>
  <si>
    <t>https://twitter.com/i/web/status/1091533467580596225</t>
  </si>
  <si>
    <t>https://twitter.com/i/web/status/1091536604710211585</t>
  </si>
  <si>
    <t>https://twitter.com/dunkinboston/status/1090310864908046337</t>
  </si>
  <si>
    <t>https://www.swarmapp.com/c/fpyGY2B43I6</t>
  </si>
  <si>
    <t>https://twitter.com/cumberlandfarms/status/1092831644812263424</t>
  </si>
  <si>
    <t>https://twitter.com/cumberlandfarms/status/1093143341842264069</t>
  </si>
  <si>
    <t>https://www.swarmapp.com/c/a8PKqWCRAXB</t>
  </si>
  <si>
    <t>https://twitter.com/i/web/status/1093555894430896128</t>
  </si>
  <si>
    <t>https://twitter.com/i/web/status/1093560705557712896</t>
  </si>
  <si>
    <t>https://www.swarmapp.com/c/7kMr3HBVsbb</t>
  </si>
  <si>
    <t>https://www.swarmapp.com/c/aIWySQf1ZYq</t>
  </si>
  <si>
    <t>https://www.swarmapp.com/c/6Ny7JmJijsr</t>
  </si>
  <si>
    <t>https://www.swarmapp.com/c/1jeUuxNQRuY</t>
  </si>
  <si>
    <t>https://www.swarmapp.com/c/7cxYDV8d6f5</t>
  </si>
  <si>
    <t>https://www.swarmapp.com/c/g0UxCqbBUds</t>
  </si>
  <si>
    <t>https://dy.si/3CK65</t>
  </si>
  <si>
    <t>https://www.delish.com/food-news/a26255901/cumberland-farms-birthday-cake-ice-cream/</t>
  </si>
  <si>
    <t>https://www.instagram.com/p/BtwKc1XnmKv/?utm_source=ig_twitter_share&amp;igshid=1ayhqzxjg9hth</t>
  </si>
  <si>
    <t>https://www.swarmapp.com/c/bJKZkrkQQtS</t>
  </si>
  <si>
    <t>https://twitter.com/i/web/status/1095165249014190080</t>
  </si>
  <si>
    <t>https://twitter.com/i/web/status/1095174932642828288</t>
  </si>
  <si>
    <t>https://twitter.com/i/web/status/1095175096174604288</t>
  </si>
  <si>
    <t>https://twitter.com/i/web/status/1095289341054730240</t>
  </si>
  <si>
    <t>https://www.swarmapp.com/c/cVYNHAKqe9S</t>
  </si>
  <si>
    <t>https://www.swarmapp.com/c/arUfSQGuqPR</t>
  </si>
  <si>
    <t>https://twitter.com/i/web/status/1095035341541502976</t>
  </si>
  <si>
    <t>https://csnews.com/cumberland-farms-celebrates-80th-birthday-launch-exclusive-products-sweepstakes-promotions</t>
  </si>
  <si>
    <t>https://twitter.com/i/web/status/1095345815265136645</t>
  </si>
  <si>
    <t>https://twitter.com/i/web/status/1095394909828378625</t>
  </si>
  <si>
    <t>https://www.swarmapp.com/c/fJB3vZny6Wa</t>
  </si>
  <si>
    <t>https://www.swarmapp.com/c/dLMbP51lCOl</t>
  </si>
  <si>
    <t>https://www.swarmapp.com/c/kbt4Ao6ah0G</t>
  </si>
  <si>
    <t>https://www.swarmapp.com/c/2UrCn6Tfht1</t>
  </si>
  <si>
    <t>https://www.swarmapp.com/c/ltglUpN90Fl</t>
  </si>
  <si>
    <t>https://twitter.com/i/web/status/1095446381974773760</t>
  </si>
  <si>
    <t>https://twitter.com/i/web/status/1095449313130545155</t>
  </si>
  <si>
    <t>https://twitter.com/i/web/status/1095484227368423426</t>
  </si>
  <si>
    <t>https://twitter.com/i/web/status/1095702890386210817</t>
  </si>
  <si>
    <t>https://twitter.com/i/web/status/1096025291972141058</t>
  </si>
  <si>
    <t>https://dy.si/FSHiX</t>
  </si>
  <si>
    <t>https://dy.si/MFZrd</t>
  </si>
  <si>
    <t>https://dy.si/Fzsyke</t>
  </si>
  <si>
    <t>https://dy.si/5XhvL</t>
  </si>
  <si>
    <t>https://dy.si/TCKth</t>
  </si>
  <si>
    <t>https://dy.si/VunXk</t>
  </si>
  <si>
    <t>https://dy.si/h154B</t>
  </si>
  <si>
    <t>https://dy.si/TGXUV</t>
  </si>
  <si>
    <t>https://dy.si/dXy63</t>
  </si>
  <si>
    <t>https://dy.si/1KgFW</t>
  </si>
  <si>
    <t>https://dy.si/RMmYm</t>
  </si>
  <si>
    <t>https://dy.si/9ocJ9</t>
  </si>
  <si>
    <t>https://dy.si/sGyFM</t>
  </si>
  <si>
    <t>https://dy.si/5RWoH</t>
  </si>
  <si>
    <t>https://dy.si/BQmEh</t>
  </si>
  <si>
    <t>https://dy.si/Fteyaj2</t>
  </si>
  <si>
    <t>https://dy.si/jxZFJ</t>
  </si>
  <si>
    <t>https://dy.si/fQWSM</t>
  </si>
  <si>
    <t>https://dy.si/G2so</t>
  </si>
  <si>
    <t>https://twitter.com/i/web/status/1096455505701158913</t>
  </si>
  <si>
    <t>https://twitter.com/i/web/status/1096487423188652032</t>
  </si>
  <si>
    <t>https://twitter.com/i/web/status/1096487620065062916</t>
  </si>
  <si>
    <t>https://medium.com/google-news-la https://twitter.com/i/web/status/1096495742695424001</t>
  </si>
  <si>
    <t>https://twitter.com/i/web/status/1094998863784656896</t>
  </si>
  <si>
    <t>https://twitter.com/i/web/status/1094999853007020032</t>
  </si>
  <si>
    <t>https://twitter.com/cumberlandfarms/status/1093249643532701696</t>
  </si>
  <si>
    <t>https://twitter.com/i/web/status/1093545499477635072</t>
  </si>
  <si>
    <t>https://twitter.com/i/web/status/1095331909725577216</t>
  </si>
  <si>
    <t>https://twitter.com/i/web/status/1095425319681560576</t>
  </si>
  <si>
    <t>https://twitter.com/i/web/status/1095425614822158336</t>
  </si>
  <si>
    <t>https://twitter.com/i/web/status/1095654744775905281</t>
  </si>
  <si>
    <t>https://twitter.com/i/web/status/1095674119482413057</t>
  </si>
  <si>
    <t>https://twitter.com/i/web/status/1095806696721666048</t>
  </si>
  <si>
    <t>https://twitter.com/i/web/status/1095863148110860288</t>
  </si>
  <si>
    <t>https://twitter.com/i/web/status/1095868595303788545</t>
  </si>
  <si>
    <t>https://twitter.com/i/web/status/1096063899445706755</t>
  </si>
  <si>
    <t>https://twitter.com/i/web/status/1093556020687843329</t>
  </si>
  <si>
    <t>http://www.cumberlandfarms.com/SmartPay?utm_medium=smartpay&amp;utm_source=twitter&amp;utm_campaign=kandp</t>
  </si>
  <si>
    <t>https://twitter.com/i/web/status/1095367049373802497</t>
  </si>
  <si>
    <t>https://locations.cumberlandfarms.com/?utm_medium=storelocator&amp;utm_source=twitter&amp;utm_campaign=kandp</t>
  </si>
  <si>
    <t>https://twitter.com/i/web/status/1096091942658674688</t>
  </si>
  <si>
    <t>https://twitter.com/i/web/status/1096454154434854912</t>
  </si>
  <si>
    <t>twitter.com</t>
  </si>
  <si>
    <t>swarmapp.com</t>
  </si>
  <si>
    <t>dy.si</t>
  </si>
  <si>
    <t>delish.com</t>
  </si>
  <si>
    <t>instagram.com</t>
  </si>
  <si>
    <t>csnews.com</t>
  </si>
  <si>
    <t>medium.com twitter.com</t>
  </si>
  <si>
    <t>cumberlandfarms.com</t>
  </si>
  <si>
    <t>ilovecumbys</t>
  </si>
  <si>
    <t>superbowlmonday</t>
  </si>
  <si>
    <t>brightonma</t>
  </si>
  <si>
    <t>stayinyourlane</t>
  </si>
  <si>
    <t>e15</t>
  </si>
  <si>
    <t>gotmycumbys</t>
  </si>
  <si>
    <t>coffee coffeeholic coffeeaddict</t>
  </si>
  <si>
    <t>myfavoritepickmeup</t>
  </si>
  <si>
    <t>celtics</t>
  </si>
  <si>
    <t>80thbirthday cumberlandfarms cumbyvalued birthdayblasticecream delicious workhere</t>
  </si>
  <si>
    <t>valentinesday2019 singlesawarenessday</t>
  </si>
  <si>
    <t>nacsleadershipforum</t>
  </si>
  <si>
    <t>galentinesday</t>
  </si>
  <si>
    <t>nationalpizzaday</t>
  </si>
  <si>
    <t>nationalpizzaday cumbys papaginos</t>
  </si>
  <si>
    <t>methuenma bluetooth</t>
  </si>
  <si>
    <t>community</t>
  </si>
  <si>
    <t>finance</t>
  </si>
  <si>
    <t>hr</t>
  </si>
  <si>
    <t>warehouse</t>
  </si>
  <si>
    <t>storesupport</t>
  </si>
  <si>
    <t>pizza valentinesday</t>
  </si>
  <si>
    <t>faketrumpemergency immigration illegal</t>
  </si>
  <si>
    <t>mapping datavis</t>
  </si>
  <si>
    <t>mondaymotivation</t>
  </si>
  <si>
    <t>mondaymotivation coffee bostoncoffee newengland cstorecoffee grabandgo</t>
  </si>
  <si>
    <t>mondaymotivation coffee</t>
  </si>
  <si>
    <t>loyalty gotmycumbys</t>
  </si>
  <si>
    <t>6rings patsnation patriots victory</t>
  </si>
  <si>
    <t>portsmouth nh</t>
  </si>
  <si>
    <t>valentinesday</t>
  </si>
  <si>
    <t>southiedays</t>
  </si>
  <si>
    <t>pizza lunch</t>
  </si>
  <si>
    <t>pizza possibilities</t>
  </si>
  <si>
    <t>coffee mondaymorning</t>
  </si>
  <si>
    <t>breakfast yum</t>
  </si>
  <si>
    <t>pizza yum</t>
  </si>
  <si>
    <t>breakfastmusthaves</t>
  </si>
  <si>
    <t>smartpay app</t>
  </si>
  <si>
    <t>nationalpizzaday pizza</t>
  </si>
  <si>
    <t>pizza love</t>
  </si>
  <si>
    <t>changedvoweltvshows</t>
  </si>
  <si>
    <t>breakfast deal</t>
  </si>
  <si>
    <t>https://pbs.twimg.com/media/DybF08tXcAEhHFS.jpg</t>
  </si>
  <si>
    <t>https://pbs.twimg.com/media/DyfCC_BW0AAb8nj.jpg</t>
  </si>
  <si>
    <t>https://pbs.twimg.com/media/DykHN7LWwAEduVA.jpg</t>
  </si>
  <si>
    <t>https://pbs.twimg.com/tweet_video_thumb/DyvHqrkWoAIxmB0.jpg</t>
  </si>
  <si>
    <t>https://pbs.twimg.com/media/Dy0j0qwVAAA5dLV.jpg</t>
  </si>
  <si>
    <t>https://pbs.twimg.com/media/DymRAFAU8AAYDKo.jpg</t>
  </si>
  <si>
    <t>https://pbs.twimg.com/media/Dy4cqDnWwAEvkxz.jpg</t>
  </si>
  <si>
    <t>https://pbs.twimg.com/tweet_video_thumb/Dy42O4XW0AAjZwQ.jpg</t>
  </si>
  <si>
    <t>https://pbs.twimg.com/ext_tw_video_thumb/1094218843231305728/pu/img/VGr6X7_p5008tPkt.jpg</t>
  </si>
  <si>
    <t>https://pbs.twimg.com/media/Dy-FFT8W0AEZiUo.jpg</t>
  </si>
  <si>
    <t>https://pbs.twimg.com/media/DzJlnhxXgAQ0Tqz.jpg</t>
  </si>
  <si>
    <t>https://pbs.twimg.com/tweet_video_thumb/DzLU_o_UcAAsE21.jpg</t>
  </si>
  <si>
    <t>https://pbs.twimg.com/media/DzNemGTXQAIZyg9.jpg</t>
  </si>
  <si>
    <t>https://pbs.twimg.com/media/DzOa-dTW0AAC4l7.jpg</t>
  </si>
  <si>
    <t>https://pbs.twimg.com/media/DzPPU7eVYAElKji.jpg</t>
  </si>
  <si>
    <t>https://pbs.twimg.com/ext_tw_video_thumb/1095756126849622016/pu/img/gsC-RAwazIsnNip7.jpg</t>
  </si>
  <si>
    <t>https://pbs.twimg.com/tweet_video_thumb/Dy-g5z9W0AE2zDA.jpg</t>
  </si>
  <si>
    <t>https://pbs.twimg.com/tweet_video_thumb/Dy_kMBRXcAAnQBG.jpg</t>
  </si>
  <si>
    <t>https://pbs.twimg.com/tweet_video_thumb/DzS2c88WsAA8Zbs.jpg</t>
  </si>
  <si>
    <t>https://pbs.twimg.com/ext_tw_video_thumb/1094989504753160192/pu/img/bvHBVdDqKqe0ccjD.jpg</t>
  </si>
  <si>
    <t>https://pbs.twimg.com/media/Dyke6vpWsAA0cDm.jpg</t>
  </si>
  <si>
    <t>https://pbs.twimg.com/media/DyuiitOX0AQsApj.jpg</t>
  </si>
  <si>
    <t>https://pbs.twimg.com/media/Dyo4rsZV4AAQdfU.jpg</t>
  </si>
  <si>
    <t>https://pbs.twimg.com/media/DyqNV7uXcAAQHP-.jpg</t>
  </si>
  <si>
    <t>https://pbs.twimg.com/media/DyqS_ybXQAARsKO.jpg</t>
  </si>
  <si>
    <t>https://pbs.twimg.com/media/DyrgjHZVsAESkTS.jpg</t>
  </si>
  <si>
    <t>https://pbs.twimg.com/media/DyvPltlX0AAZYPr.jpg</t>
  </si>
  <si>
    <t>https://pbs.twimg.com/ext_tw_video_thumb/1094234452362964992/pu/img/eeZVjrxx40lUDk5q.jpg</t>
  </si>
  <si>
    <t>https://pbs.twimg.com/ext_tw_video_thumb/1094234656680144898/pu/img/fapYVOZ-IdXCDLvY.jpg</t>
  </si>
  <si>
    <t>https://pbs.twimg.com/media/Dy-iC6qWwAMQ8yT.jpg</t>
  </si>
  <si>
    <t>https://pbs.twimg.com/media/Dy-il70WoAEbY61.jpg</t>
  </si>
  <si>
    <t>https://pbs.twimg.com/media/DzLN3soXgAA6YWP.jpg</t>
  </si>
  <si>
    <t>https://pbs.twimg.com/media/DyxlyWIWsAA6qmJ.jpg</t>
  </si>
  <si>
    <t>https://pbs.twimg.com/media/DzLTzB-W0AARkw4.jpg</t>
  </si>
  <si>
    <t>https://pbs.twimg.com/media/DyamzdCXQAAnuJH.jpg</t>
  </si>
  <si>
    <t>https://pbs.twimg.com/media/DyfwWYlXgAAwUsH.jpg</t>
  </si>
  <si>
    <t>https://pbs.twimg.com/media/DykXpOJWsAE0f8i.jpg</t>
  </si>
  <si>
    <t>https://pbs.twimg.com/media/DykgNSFWsAAoIqc.jpg</t>
  </si>
  <si>
    <t>https://pbs.twimg.com/media/DyphNAeX4AEkfKj.jpg</t>
  </si>
  <si>
    <t>https://pbs.twimg.com/media/DyqEls7XQAAUFWv.jpg</t>
  </si>
  <si>
    <t>https://pbs.twimg.com/media/Dyuf_WVWkAE-9ZF.jpg</t>
  </si>
  <si>
    <t>https://pbs.twimg.com/media/Dyu4h5NXcAI1M7r.jpg</t>
  </si>
  <si>
    <t>https://pbs.twimg.com/media/Dy5havyXcAAcN09.jpg</t>
  </si>
  <si>
    <t>https://pbs.twimg.com/tweet_video_thumb/Dy-ObnVX0AMbvLA.jpg</t>
  </si>
  <si>
    <t>https://pbs.twimg.com/media/DzDzjXXXgAAL23X.jpg</t>
  </si>
  <si>
    <t>https://pbs.twimg.com/tweet_video_thumb/DzNb9sLWsAoTMbI.jpg</t>
  </si>
  <si>
    <t>https://pbs.twimg.com/ext_tw_video_thumb/1095714795939131392/pu/img/FQDnV5WP0aA-ExM7.jpg</t>
  </si>
  <si>
    <t>http://pbs.twimg.com/profile_images/873939742156574720/_3MVgZPZ_normal.jpg</t>
  </si>
  <si>
    <t>http://pbs.twimg.com/profile_images/1079278209919844352/Wjim7CDL_normal.jpg</t>
  </si>
  <si>
    <t>http://pbs.twimg.com/profile_images/1079873270890070016/6ZNT37hS_normal.jpg</t>
  </si>
  <si>
    <t>http://pbs.twimg.com/profile_images/1081953479990669312/Gbv--ZCl_normal.jpg</t>
  </si>
  <si>
    <t>http://pbs.twimg.com/profile_images/2683301627/c9aa1902107070e9ce87dca793e4583b_normal.jpeg</t>
  </si>
  <si>
    <t>http://pbs.twimg.com/profile_images/2547787016/OOMIU7Ph_normal</t>
  </si>
  <si>
    <t>http://pbs.twimg.com/profile_images/682775901491343360/iEEk68JP_normal.jpg</t>
  </si>
  <si>
    <t>http://pbs.twimg.com/profile_images/1053833846632910848/Skp42jQ4_normal.jpg</t>
  </si>
  <si>
    <t>http://pbs.twimg.com/profile_images/2156861200/z09EBOd9_normal</t>
  </si>
  <si>
    <t>http://pbs.twimg.com/profile_images/628699990848770048/-iJc4Frz_normal.jpg</t>
  </si>
  <si>
    <t>http://pbs.twimg.com/profile_images/1088476885972119558/9lPmQF_a_normal.jpg</t>
  </si>
  <si>
    <t>http://pbs.twimg.com/profile_images/672359867072557056/oXNUV0TS_normal.jpg</t>
  </si>
  <si>
    <t>http://pbs.twimg.com/profile_images/378800000616044742/7fab1c2f49e3ced283a4b48e4a3fea0e_normal.jpeg</t>
  </si>
  <si>
    <t>http://pbs.twimg.com/profile_images/672404853021351936/VdHCRH3F_normal.jpg</t>
  </si>
  <si>
    <t>http://pbs.twimg.com/profile_images/1089149349412724736/kvOwoVHN_normal.jpg</t>
  </si>
  <si>
    <t>http://pbs.twimg.com/profile_images/1088780404591607808/eLUvW4MI_normal.jpg</t>
  </si>
  <si>
    <t>http://pbs.twimg.com/profile_images/1079857972136865793/1FOIsx6e_normal.jpg</t>
  </si>
  <si>
    <t>http://pbs.twimg.com/profile_images/1093655630349561856/GRzlBHgI_normal.jpg</t>
  </si>
  <si>
    <t>http://pbs.twimg.com/profile_images/1085214285998030853/WZ_YGUi1_normal.jpg</t>
  </si>
  <si>
    <t>http://pbs.twimg.com/profile_images/1049342888864358405/JgQYnYFg_normal.jpg</t>
  </si>
  <si>
    <t>http://pbs.twimg.com/profile_images/3571352234/59276ad005131ece3fd3efd458b309a9_normal.jpeg</t>
  </si>
  <si>
    <t>http://abs.twimg.com/sticky/default_profile_images/default_profile_normal.png</t>
  </si>
  <si>
    <t>http://pbs.twimg.com/profile_images/1016391133558132739/BD63AlXq_normal.jpg</t>
  </si>
  <si>
    <t>http://pbs.twimg.com/profile_images/378800000309913856/44a436eaaab2bad64b127dd0cb191bc5_normal.jpeg</t>
  </si>
  <si>
    <t>http://pbs.twimg.com/profile_images/1068835709736443905/yebRAFly_normal.jpg</t>
  </si>
  <si>
    <t>http://pbs.twimg.com/profile_images/1080175400121032705/Ql1IEDIZ_normal.jpg</t>
  </si>
  <si>
    <t>http://pbs.twimg.com/profile_images/960368142240202752/R6VYhnOj_normal.jpg</t>
  </si>
  <si>
    <t>http://pbs.twimg.com/profile_images/660846576387153920/vpsEyQXQ_normal.jpg</t>
  </si>
  <si>
    <t>http://pbs.twimg.com/profile_images/1080496294848880640/aZO-JYDQ_normal.jpg</t>
  </si>
  <si>
    <t>http://pbs.twimg.com/profile_images/342997556/tanya_0609_icon_normal.png</t>
  </si>
  <si>
    <t>http://pbs.twimg.com/profile_images/856682975370420224/3vAiuX3S_normal.jpg</t>
  </si>
  <si>
    <t>http://pbs.twimg.com/profile_images/687116752455532544/s5LT-aQZ_normal.jpg</t>
  </si>
  <si>
    <t>http://pbs.twimg.com/profile_images/1079699622493335552/ZqcWtxk7_normal.jpg</t>
  </si>
  <si>
    <t>http://pbs.twimg.com/profile_images/3102666273/9c5609bc5dd074511898aed9a5f6a39d_normal.jpeg</t>
  </si>
  <si>
    <t>http://pbs.twimg.com/profile_images/726226781926252544/Fx9ubD48_normal.jpg</t>
  </si>
  <si>
    <t>http://pbs.twimg.com/profile_images/1095829022540529666/kb-MjP3v_normal.jpg</t>
  </si>
  <si>
    <t>http://pbs.twimg.com/profile_images/378800000535280585/76bd939724f8af380e76839b02fc083b_normal.jpeg</t>
  </si>
  <si>
    <t>http://pbs.twimg.com/profile_images/924718512253177856/9rlWgHUn_normal.jpg</t>
  </si>
  <si>
    <t>http://pbs.twimg.com/profile_images/1059363899072376832/ZlqgbBFJ_normal.jpg</t>
  </si>
  <si>
    <t>http://pbs.twimg.com/profile_images/2838565302/9ebf87e753cc0a6b584f483a53b9130c_normal.jpeg</t>
  </si>
  <si>
    <t>http://pbs.twimg.com/profile_images/1072623099999338496/qDFYbyht_normal.jpg</t>
  </si>
  <si>
    <t>http://pbs.twimg.com/profile_images/967808929005649921/cVZizPo6_normal.jpg</t>
  </si>
  <si>
    <t>http://pbs.twimg.com/profile_images/456910321957863425/elcrW9gV_normal.png</t>
  </si>
  <si>
    <t>http://pbs.twimg.com/profile_images/963545446810517505/9aExyo3h_normal.jpg</t>
  </si>
  <si>
    <t>http://pbs.twimg.com/profile_images/628382781152849920/p13KJEma_normal.jpg</t>
  </si>
  <si>
    <t>http://pbs.twimg.com/profile_images/835169226591715333/1TGdBwxs_normal.jpg</t>
  </si>
  <si>
    <t>http://pbs.twimg.com/profile_images/1081328036484509696/zUIdneiz_normal.jpg</t>
  </si>
  <si>
    <t>http://pbs.twimg.com/profile_images/1002473712380252160/xEFva5TE_normal.jpg</t>
  </si>
  <si>
    <t>http://pbs.twimg.com/profile_images/1192916255/8627_1600x1200-wallpaper-cb1267712855_normal.jpg</t>
  </si>
  <si>
    <t>http://pbs.twimg.com/profile_images/1089707776518090753/9zP-FljK_normal.jpg</t>
  </si>
  <si>
    <t>http://pbs.twimg.com/profile_images/3426898312/3b417a8e85ad3e38d8efe24371a6e42b_normal.jpeg</t>
  </si>
  <si>
    <t>http://pbs.twimg.com/profile_images/1129625403/Headshot_Linkedin_2x3_4935_1___2__normal.jpg</t>
  </si>
  <si>
    <t>http://pbs.twimg.com/profile_images/938468687782260737/jJLiZiVG_normal.jpg</t>
  </si>
  <si>
    <t>http://pbs.twimg.com/profile_images/1094249764642873352/nlWqipZG_normal.jpg</t>
  </si>
  <si>
    <t>http://pbs.twimg.com/profile_images/722250194184757248/jf8LgnK8_normal.jpg</t>
  </si>
  <si>
    <t>http://pbs.twimg.com/profile_images/971556615726993408/iKKK8EbZ_normal.jpg</t>
  </si>
  <si>
    <t>http://pbs.twimg.com/profile_images/965756527909982208/CPAVi1-g_normal.jpg</t>
  </si>
  <si>
    <t>http://pbs.twimg.com/profile_images/826645453995438080/X4bDqAAp_normal.jpg</t>
  </si>
  <si>
    <t>http://pbs.twimg.com/profile_images/544930898735812608/-Hnv4vP6_normal.jpeg</t>
  </si>
  <si>
    <t>http://pbs.twimg.com/profile_images/1078881805846151168/cbGZ-OWz_normal.jpg</t>
  </si>
  <si>
    <t>http://pbs.twimg.com/profile_images/1052483953263751168/msdWUb-q_normal.jpg</t>
  </si>
  <si>
    <t>http://pbs.twimg.com/profile_images/1001858524715110417/CVjNTamM_normal.jpg</t>
  </si>
  <si>
    <t>http://pbs.twimg.com/profile_images/1048897940994117632/MpNhD5wl_normal.jpg</t>
  </si>
  <si>
    <t>http://pbs.twimg.com/profile_images/1020523810171379712/KoMhFLLu_normal.jpg</t>
  </si>
  <si>
    <t>http://pbs.twimg.com/profile_images/378800000856982780/p8lI2ZFQ_normal.jpeg</t>
  </si>
  <si>
    <t>http://pbs.twimg.com/profile_images/1095624272029143040/RYFHlHLF_normal.jpg</t>
  </si>
  <si>
    <t>http://pbs.twimg.com/profile_images/2846209688/92cf5aa6570dd4857166237b6ec54f27_normal.png</t>
  </si>
  <si>
    <t>http://pbs.twimg.com/profile_images/2111751591/me_loc_twitter_normal.jpg</t>
  </si>
  <si>
    <t>http://pbs.twimg.com/profile_images/1095531585942757376/N-B5GXEC_normal.jpg</t>
  </si>
  <si>
    <t>http://pbs.twimg.com/profile_images/1093713375979290624/j8CSm9mP_normal.jpg</t>
  </si>
  <si>
    <t>http://pbs.twimg.com/profile_images/825420255031758848/72z-m9aq_normal.jpg</t>
  </si>
  <si>
    <t>http://pbs.twimg.com/profile_images/1476824760/41536_100000436077381_1133888_n_normal.jpg</t>
  </si>
  <si>
    <t>http://pbs.twimg.com/profile_images/990394513960075264/zelHphGE_normal.jpg</t>
  </si>
  <si>
    <t>http://pbs.twimg.com/profile_images/641691832766869504/dpKRm0Qe_normal.jpg</t>
  </si>
  <si>
    <t>http://pbs.twimg.com/profile_images/1057479627604705280/A8ZZGZA1_normal.jpg</t>
  </si>
  <si>
    <t>http://pbs.twimg.com/profile_images/1081228629164654592/KSWKlXVM_normal.jpg</t>
  </si>
  <si>
    <t>http://pbs.twimg.com/profile_images/1093686434198929411/0oFHyXSj_normal.jpg</t>
  </si>
  <si>
    <t>http://pbs.twimg.com/profile_images/1095286500516917248/_XpQeP9P_normal.jpg</t>
  </si>
  <si>
    <t>http://pbs.twimg.com/profile_images/930117519729405963/5p6FvPDM_normal.jpg</t>
  </si>
  <si>
    <t>http://pbs.twimg.com/profile_images/1095186517021085696/jhk5CjWX_normal.jpg</t>
  </si>
  <si>
    <t>http://pbs.twimg.com/profile_images/960546314906996736/0Lu14RMu_normal.jpg</t>
  </si>
  <si>
    <t>http://pbs.twimg.com/profile_images/1321061292/winning_normal.jpg</t>
  </si>
  <si>
    <t>http://pbs.twimg.com/profile_images/630872002409140224/7XgI8sBf_normal.jpg</t>
  </si>
  <si>
    <t>http://pbs.twimg.com/profile_images/937831780199096320/thfHnLYe_normal.jpg</t>
  </si>
  <si>
    <t>http://pbs.twimg.com/profile_images/1045395149260574720/2L9-AfuL_normal.jpg</t>
  </si>
  <si>
    <t>http://pbs.twimg.com/profile_images/890578768108150784/6HdVnEln_normal.jpg</t>
  </si>
  <si>
    <t>http://pbs.twimg.com/profile_images/1062763093799981069/d8ErP81__normal.jpg</t>
  </si>
  <si>
    <t>http://pbs.twimg.com/profile_images/1365062422/GSP_logo_Black_normal.jpg</t>
  </si>
  <si>
    <t>http://pbs.twimg.com/profile_images/1077869946267492352/iVvioDv1_normal.jpg</t>
  </si>
  <si>
    <t>http://pbs.twimg.com/profile_images/465345627598372864/zSGEyPph_normal.jpeg</t>
  </si>
  <si>
    <t>http://pbs.twimg.com/profile_images/917740492082892801/R0EvhTe9_normal.jpg</t>
  </si>
  <si>
    <t>http://pbs.twimg.com/profile_images/1080013241504411648/0hQY01Xp_normal.jpg</t>
  </si>
  <si>
    <t>http://pbs.twimg.com/profile_images/972095101446098944/d3F0riwt_normal.jpg</t>
  </si>
  <si>
    <t>http://pbs.twimg.com/profile_images/1092780684446523393/hp-iw4YN_normal.jpg</t>
  </si>
  <si>
    <t>http://pbs.twimg.com/profile_images/876855385000337408/g4v-tHTN_normal.jpg</t>
  </si>
  <si>
    <t>http://pbs.twimg.com/profile_images/378800000822310348/5c945e960e09a2db659d5bceed7df322_normal.jpeg</t>
  </si>
  <si>
    <t>http://pbs.twimg.com/profile_images/1087340554587783168/Nb0EiK6m_normal.jpg</t>
  </si>
  <si>
    <t>http://pbs.twimg.com/profile_images/761274563430871040/BilXoHz1_normal.jpg</t>
  </si>
  <si>
    <t>http://pbs.twimg.com/profile_images/975338281150885890/HjRtxy9e_normal.jpg</t>
  </si>
  <si>
    <t>http://pbs.twimg.com/profile_images/951458515448721408/Tbyj5x_9_normal.jpg</t>
  </si>
  <si>
    <t>http://pbs.twimg.com/profile_images/3335527516/9371d16595f407f7ae643e69cb251ab3_normal.jpeg</t>
  </si>
  <si>
    <t>http://pbs.twimg.com/profile_images/378800000768272628/c7525b1708d3ff7448999ea72495d8a6_normal.jpeg</t>
  </si>
  <si>
    <t>http://pbs.twimg.com/profile_images/1041456884862144513/-5xGGwjq_normal.jpg</t>
  </si>
  <si>
    <t>http://pbs.twimg.com/profile_images/1095407286909059074/cP3iwGR6_normal.jpg</t>
  </si>
  <si>
    <t>http://pbs.twimg.com/profile_images/617312006853390337/2L_lCakT_normal.jpg</t>
  </si>
  <si>
    <t>http://pbs.twimg.com/profile_images/965819227495129088/lRJi0Dcd_normal.jpg</t>
  </si>
  <si>
    <t>http://pbs.twimg.com/profile_images/1422955176/c-store_normal.jpg</t>
  </si>
  <si>
    <t>http://pbs.twimg.com/profile_images/826817043232071680/8WrYHXiE_normal.jpg</t>
  </si>
  <si>
    <t>http://pbs.twimg.com/profile_images/923563138657804289/Fub1ej1j_normal.jpg</t>
  </si>
  <si>
    <t>http://pbs.twimg.com/profile_images/1090383320553349121/sclhODPv_normal.jpg</t>
  </si>
  <si>
    <t>http://pbs.twimg.com/profile_images/1078874243922907137/n9KiYrgq_normal.jpg</t>
  </si>
  <si>
    <t>http://pbs.twimg.com/profile_images/1000917365457072128/mBwbeVf0_normal.jpg</t>
  </si>
  <si>
    <t>http://pbs.twimg.com/profile_images/517650109522518016/SR3E40q-_normal.jpeg</t>
  </si>
  <si>
    <t>http://pbs.twimg.com/profile_images/810132088477204480/y2Z0haPm_normal.jpg</t>
  </si>
  <si>
    <t>http://pbs.twimg.com/profile_images/1092946300952330240/2PQYl5WF_normal.jpg</t>
  </si>
  <si>
    <t>http://pbs.twimg.com/profile_images/1076544010280464385/XItLXk9j_normal.jpg</t>
  </si>
  <si>
    <t>http://pbs.twimg.com/profile_images/1093117942450008065/kbZWl6a9_normal.jpg</t>
  </si>
  <si>
    <t>http://pbs.twimg.com/profile_images/605722618059177984/ls_PEmEE_normal.jpg</t>
  </si>
  <si>
    <t>http://pbs.twimg.com/profile_images/863577926452883458/9tAhYtgX_normal.jpg</t>
  </si>
  <si>
    <t>http://pbs.twimg.com/profile_images/1095334985274351616/ziLkxq3Z_normal.jpg</t>
  </si>
  <si>
    <t>http://pbs.twimg.com/profile_images/1090814287323561984/SGxyMblm_normal.jpg</t>
  </si>
  <si>
    <t>http://pbs.twimg.com/profile_images/940229901944209409/2EP_Jcdo_normal.jpg</t>
  </si>
  <si>
    <t>http://pbs.twimg.com/profile_images/1095353762628206592/vCJZi7k__normal.jpg</t>
  </si>
  <si>
    <t>http://pbs.twimg.com/profile_images/1025344735408480256/3vcedb2Y_normal.jpg</t>
  </si>
  <si>
    <t>http://pbs.twimg.com/profile_images/829157432144322561/Wi4mVN2n_normal.jpg</t>
  </si>
  <si>
    <t>http://pbs.twimg.com/profile_images/827595459623518208/Qs6Le7W1_normal.jpg</t>
  </si>
  <si>
    <t>http://pbs.twimg.com/profile_images/897856376327647236/yTW3E2RX_normal.jpg</t>
  </si>
  <si>
    <t>http://pbs.twimg.com/profile_images/1064368779382149121/hPGl6vKT_normal.jpg</t>
  </si>
  <si>
    <t>https://twitter.com/#!/attytmd/status/1091529821451153409</t>
  </si>
  <si>
    <t>https://twitter.com/#!/smearingfeces/status/1091533467580596225</t>
  </si>
  <si>
    <t>https://twitter.com/#!/gerrycallahan/status/1091526294410575872</t>
  </si>
  <si>
    <t>https://twitter.com/#!/charliesc1031/status/1091536604710211585</t>
  </si>
  <si>
    <t>https://twitter.com/#!/metcalfect/status/1091542069338955776</t>
  </si>
  <si>
    <t>https://twitter.com/#!/zperk4/status/1091557232662192128</t>
  </si>
  <si>
    <t>https://twitter.com/#!/mikebolinder/status/1091710046210277376</t>
  </si>
  <si>
    <t>https://twitter.com/#!/tweetkevin1/status/1091747343316250624</t>
  </si>
  <si>
    <t>https://twitter.com/#!/jmbaumer/status/1091768837215866880</t>
  </si>
  <si>
    <t>https://twitter.com/#!/droucasaurus/status/1091777551016648704</t>
  </si>
  <si>
    <t>https://twitter.com/#!/droucasaurus/status/1091777778788257793</t>
  </si>
  <si>
    <t>https://twitter.com/#!/positivi_b/status/1091813428736405504</t>
  </si>
  <si>
    <t>https://twitter.com/#!/tjbpatriot/status/1091824882399305730</t>
  </si>
  <si>
    <t>https://twitter.com/#!/vfinch/status/1092054799858757633</t>
  </si>
  <si>
    <t>https://twitter.com/#!/jimcarlson16/status/1092107946295726081</t>
  </si>
  <si>
    <t>https://twitter.com/#!/patrici08722814/status/1092219874804490240</t>
  </si>
  <si>
    <t>https://twitter.com/#!/mark_mcdonough/status/1092308739997216768</t>
  </si>
  <si>
    <t>https://twitter.com/#!/anationofmoms/status/1092433444943085568</t>
  </si>
  <si>
    <t>https://twitter.com/#!/sano873/status/1092444225260736512</t>
  </si>
  <si>
    <t>https://twitter.com/#!/localhostdemon/status/1092412335539531776</t>
  </si>
  <si>
    <t>https://twitter.com/#!/clarence_bowe/status/1092474844418097152</t>
  </si>
  <si>
    <t>https://twitter.com/#!/robchristina/status/1092496082498711554</t>
  </si>
  <si>
    <t>https://twitter.com/#!/gretchenbostrom/status/1092539643051102208</t>
  </si>
  <si>
    <t>https://twitter.com/#!/rgn0030/status/1092600620396232706</t>
  </si>
  <si>
    <t>https://twitter.com/#!/nobarista/status/1092636225012404224</t>
  </si>
  <si>
    <t>https://twitter.com/#!/addictedtodd/status/1092778851439202306</t>
  </si>
  <si>
    <t>https://twitter.com/#!/sean_sommers/status/1092832894219894787</t>
  </si>
  <si>
    <t>https://twitter.com/#!/kingspookypkls/status/1092839817283624961</t>
  </si>
  <si>
    <t>https://twitter.com/#!/pastorannisha2/status/1092933033576067072</t>
  </si>
  <si>
    <t>https://twitter.com/#!/kram93291/status/1092934434763038720</t>
  </si>
  <si>
    <t>https://twitter.com/#!/chipsy231/status/1092977303859195904</t>
  </si>
  <si>
    <t>https://twitter.com/#!/chipsy231/status/1092977849856942080</t>
  </si>
  <si>
    <t>https://twitter.com/#!/jmhardinboston/status/1092977588585353219</t>
  </si>
  <si>
    <t>https://twitter.com/#!/jmhardinboston/status/1092978980632870912</t>
  </si>
  <si>
    <t>https://twitter.com/#!/tanyaweiman/status/1092981763566194690</t>
  </si>
  <si>
    <t>https://twitter.com/#!/jahmaalbox/status/1092947248768577536</t>
  </si>
  <si>
    <t>https://twitter.com/#!/orleereal/status/1092982976885837825</t>
  </si>
  <si>
    <t>https://twitter.com/#!/don89205146/status/1093101474446565377</t>
  </si>
  <si>
    <t>https://twitter.com/#!/bruins0070/status/1093144576897019906</t>
  </si>
  <si>
    <t>https://twitter.com/#!/sfd0387/status/1093156755322867713</t>
  </si>
  <si>
    <t>https://twitter.com/#!/hooray/status/1093186878508068865</t>
  </si>
  <si>
    <t>https://twitter.com/#!/ryanegraney/status/1093195897322778626</t>
  </si>
  <si>
    <t>https://twitter.com/#!/pbhappening/status/1093235303287009283</t>
  </si>
  <si>
    <t>https://twitter.com/#!/ragemutansky/status/1093337433804959744</t>
  </si>
  <si>
    <t>https://twitter.com/#!/nailbiter13/status/1093361448783294464</t>
  </si>
  <si>
    <t>https://twitter.com/#!/tommyokktane/status/1093368161200676869</t>
  </si>
  <si>
    <t>https://twitter.com/#!/sportsguy_rich/status/1093493896552820738</t>
  </si>
  <si>
    <t>https://twitter.com/#!/ryderuff/status/1093521001848152064</t>
  </si>
  <si>
    <t>https://twitter.com/#!/prayfordale/status/1093547952872730625</t>
  </si>
  <si>
    <t>https://twitter.com/#!/growthenergy/status/1093555894430896128</t>
  </si>
  <si>
    <t>https://twitter.com/#!/growthenergy/status/1093560705557712896</t>
  </si>
  <si>
    <t>https://twitter.com/#!/growthenergy/status/1093569831381528577</t>
  </si>
  <si>
    <t>https://twitter.com/#!/leighclaffey/status/1093570055801958400</t>
  </si>
  <si>
    <t>https://twitter.com/#!/kirk_mccray/status/1092413157992292352</t>
  </si>
  <si>
    <t>https://twitter.com/#!/kirk_mccray/status/1092563820676071424</t>
  </si>
  <si>
    <t>https://twitter.com/#!/craig_hobson1/status/1093843275193171968</t>
  </si>
  <si>
    <t>https://twitter.com/#!/kirk_mccray/status/1093871403118530560</t>
  </si>
  <si>
    <t>https://twitter.com/#!/thejman5626/status/1093873143184322560</t>
  </si>
  <si>
    <t>https://twitter.com/#!/6758k/status/1093873396834684928</t>
  </si>
  <si>
    <t>https://twitter.com/#!/xo_rilee/status/1093880918882877440</t>
  </si>
  <si>
    <t>https://twitter.com/#!/vandelaycorr/status/1093920220698292224</t>
  </si>
  <si>
    <t>https://twitter.com/#!/gemini8511/status/1093979273029926913</t>
  </si>
  <si>
    <t>https://twitter.com/#!/mrgames2/status/1094044142274035712</t>
  </si>
  <si>
    <t>https://twitter.com/#!/budlarosa/status/1092091742357196800</t>
  </si>
  <si>
    <t>https://twitter.com/#!/budlarosa/status/1094215534164525057</t>
  </si>
  <si>
    <t>https://twitter.com/#!/hawplay/status/1094218881080659968</t>
  </si>
  <si>
    <t>https://twitter.com/#!/ktree508/status/1094025788930879491</t>
  </si>
  <si>
    <t>https://twitter.com/#!/ktree508/status/1094025789169942528</t>
  </si>
  <si>
    <t>https://twitter.com/#!/ktree508/status/1094239567887155202</t>
  </si>
  <si>
    <t>https://twitter.com/#!/ktree508/status/1094026479732736000</t>
  </si>
  <si>
    <t>https://twitter.com/#!/loganslogg11/status/1094250448058494977</t>
  </si>
  <si>
    <t>https://twitter.com/#!/loganslogg11/status/564725752147738624</t>
  </si>
  <si>
    <t>https://twitter.com/#!/loganslogg11/status/1094247495847292930</t>
  </si>
  <si>
    <t>https://twitter.com/#!/hnybny/status/1094484876034785280</t>
  </si>
  <si>
    <t>https://twitter.com/#!/oursfan7619/status/1094581892442144768</t>
  </si>
  <si>
    <t>https://twitter.com/#!/amiewatchestv/status/1094661399685578752</t>
  </si>
  <si>
    <t>https://twitter.com/#!/nataliaczoch/status/1094663946034921472</t>
  </si>
  <si>
    <t>https://twitter.com/#!/renee_albert/status/1094711305053757440</t>
  </si>
  <si>
    <t>https://twitter.com/#!/hellofelicia14/status/1094982304328572928</t>
  </si>
  <si>
    <t>https://twitter.com/#!/mickru79/status/1094982745288306689</t>
  </si>
  <si>
    <t>https://twitter.com/#!/hashtopix/status/1094982045535744000</t>
  </si>
  <si>
    <t>https://twitter.com/#!/mr_guywise/status/1094987943519928320</t>
  </si>
  <si>
    <t>https://twitter.com/#!/tpave_13/status/1094055041475010560</t>
  </si>
  <si>
    <t>https://twitter.com/#!/laura21968/status/1094073716064038912</t>
  </si>
  <si>
    <t>https://twitter.com/#!/leightonoc/status/1095035714641612800</t>
  </si>
  <si>
    <t>https://twitter.com/#!/victortorres_/status/1095049390698438656</t>
  </si>
  <si>
    <t>https://twitter.com/#!/blueswirls/status/1095049784967266305</t>
  </si>
  <si>
    <t>https://twitter.com/#!/leightonoconnor/status/1095049862326947842</t>
  </si>
  <si>
    <t>https://twitter.com/#!/superiordynasty/status/1095164178275409921</t>
  </si>
  <si>
    <t>https://twitter.com/#!/ovimuniz/status/1095165249014190080</t>
  </si>
  <si>
    <t>https://twitter.com/#!/glorialaw5/status/1095167604581326849</t>
  </si>
  <si>
    <t>https://twitter.com/#!/bostonproud311/status/1095171857509240832</t>
  </si>
  <si>
    <t>https://twitter.com/#!/texstyles23/status/1095172635086987264</t>
  </si>
  <si>
    <t>https://twitter.com/#!/michael63569079/status/1095174286824886272</t>
  </si>
  <si>
    <t>https://twitter.com/#!/byroncopp19/status/1095174946626641920</t>
  </si>
  <si>
    <t>https://twitter.com/#!/sheila_voyles/status/1095174932642828288</t>
  </si>
  <si>
    <t>https://twitter.com/#!/sheila_voyles/status/1095175096174604288</t>
  </si>
  <si>
    <t>https://twitter.com/#!/lvrf1/status/1095190799007002624</t>
  </si>
  <si>
    <t>https://twitter.com/#!/yendo28/status/1095246306812051457</t>
  </si>
  <si>
    <t>https://twitter.com/#!/escobarnick3511/status/1095282507849846786</t>
  </si>
  <si>
    <t>https://twitter.com/#!/meliss53543322/status/1095289341054730240</t>
  </si>
  <si>
    <t>https://twitter.com/#!/nbcsboston/status/1095173110658158592</t>
  </si>
  <si>
    <t>https://twitter.com/#!/nbcsboston/status/1095173317168898055</t>
  </si>
  <si>
    <t>https://twitter.com/#!/iankach/status/1095191698022563840</t>
  </si>
  <si>
    <t>https://twitter.com/#!/cordiellorandy/status/1095316015355969536</t>
  </si>
  <si>
    <t>https://twitter.com/#!/diamondfly/status/1095318531573510145</t>
  </si>
  <si>
    <t>https://twitter.com/#!/freire1906/status/1095321559764553729</t>
  </si>
  <si>
    <t>https://twitter.com/#!/jaymchugh/status/1095323144510943233</t>
  </si>
  <si>
    <t>https://twitter.com/#!/kylebowman725/status/1095333342873088000</t>
  </si>
  <si>
    <t>https://twitter.com/#!/alecdsilva/status/1095331163424604160</t>
  </si>
  <si>
    <t>https://twitter.com/#!/leightonoc/status/1095035341541502976</t>
  </si>
  <si>
    <t>https://twitter.com/#!/goodhopeincorp/status/1095351852558938112</t>
  </si>
  <si>
    <t>https://twitter.com/#!/cumbysjobs/status/1095388123956215808</t>
  </si>
  <si>
    <t>https://twitter.com/#!/yeswaystores/status/1095389560102629377</t>
  </si>
  <si>
    <t>https://twitter.com/#!/retailbetter/status/1095345815265136645</t>
  </si>
  <si>
    <t>https://twitter.com/#!/retailbetter/status/1095394909828378625</t>
  </si>
  <si>
    <t>https://twitter.com/#!/bazooka77/status/1095395630300712961</t>
  </si>
  <si>
    <t>https://twitter.com/#!/davebrz/status/1092207656222314496</t>
  </si>
  <si>
    <t>https://twitter.com/#!/davebrz/status/1092907487567728640</t>
  </si>
  <si>
    <t>https://twitter.com/#!/davebrz/status/1093977926050201600</t>
  </si>
  <si>
    <t>https://twitter.com/#!/davebrz/status/1095429911026778112</t>
  </si>
  <si>
    <t>https://twitter.com/#!/nacsonline/status/1095446381974773760</t>
  </si>
  <si>
    <t>https://twitter.com/#!/nacsonline/status/1095447191659991041</t>
  </si>
  <si>
    <t>https://twitter.com/#!/nacsonline/status/1095447820910411779</t>
  </si>
  <si>
    <t>https://twitter.com/#!/nacsonline/status/1095449313130545155</t>
  </si>
  <si>
    <t>https://twitter.com/#!/audirs5atx/status/1095484227368423426</t>
  </si>
  <si>
    <t>https://twitter.com/#!/pizza__mama/status/1095756362104127488</t>
  </si>
  <si>
    <t>https://twitter.com/#!/penpat20/status/1092393434575441921</t>
  </si>
  <si>
    <t>https://twitter.com/#!/ksullivannews/status/1095760654592630784</t>
  </si>
  <si>
    <t>https://twitter.com/#!/tman1138pm/status/1094270170703515649</t>
  </si>
  <si>
    <t>https://twitter.com/#!/tman1138pm/status/1094344144225533957</t>
  </si>
  <si>
    <t>https://twitter.com/#!/speedway/status/1095702890386210817</t>
  </si>
  <si>
    <t>https://twitter.com/#!/tman1138pm/status/1095701257036148736</t>
  </si>
  <si>
    <t>https://twitter.com/#!/tman1138pm/status/1095708290925948936</t>
  </si>
  <si>
    <t>https://twitter.com/#!/pray_to_one/status/1095858695194456064</t>
  </si>
  <si>
    <t>https://twitter.com/#!/itopizarro/status/1096025291972141058</t>
  </si>
  <si>
    <t>https://twitter.com/#!/ptassone17/status/1091720247017537538</t>
  </si>
  <si>
    <t>https://twitter.com/#!/ptassone17/status/1092533923601473538</t>
  </si>
  <si>
    <t>https://twitter.com/#!/ptassone17/status/1092900584930209792</t>
  </si>
  <si>
    <t>https://twitter.com/#!/ptassone17/status/1093946721330057216</t>
  </si>
  <si>
    <t>https://twitter.com/#!/ptassone17/status/1093946757925326848</t>
  </si>
  <si>
    <t>https://twitter.com/#!/ptassone17/status/1093946788849958912</t>
  </si>
  <si>
    <t>https://twitter.com/#!/ptassone17/status/1094285300040224768</t>
  </si>
  <si>
    <t>https://twitter.com/#!/ptassone17/status/1094285356734722050</t>
  </si>
  <si>
    <t>https://twitter.com/#!/ptassone17/status/1094721299891421185</t>
  </si>
  <si>
    <t>https://twitter.com/#!/ptassone17/status/1095101947852480512</t>
  </si>
  <si>
    <t>https://twitter.com/#!/ptassone17/status/1095351241373175808</t>
  </si>
  <si>
    <t>https://twitter.com/#!/ptassone17/status/1095484084917133312</t>
  </si>
  <si>
    <t>https://twitter.com/#!/ptassone17/status/1096072167773462528</t>
  </si>
  <si>
    <t>https://twitter.com/#!/jozenaaa/status/1096115999286444033</t>
  </si>
  <si>
    <t>https://twitter.com/#!/johnnya33/status/1096150421930954752</t>
  </si>
  <si>
    <t>https://twitter.com/#!/kennycamille/status/1092764553987817473</t>
  </si>
  <si>
    <t>https://twitter.com/#!/kennycamille/status/1094357303325687808</t>
  </si>
  <si>
    <t>https://twitter.com/#!/kennycamille/status/1094357634499530752</t>
  </si>
  <si>
    <t>https://twitter.com/#!/kennycamille/status/1094636116903227392</t>
  </si>
  <si>
    <t>https://twitter.com/#!/kennycamille/status/1095112381976403968</t>
  </si>
  <si>
    <t>https://twitter.com/#!/kennycamille/status/1096173184062124032</t>
  </si>
  <si>
    <t>https://twitter.com/#!/newportlost/status/1096455505701158913</t>
  </si>
  <si>
    <t>https://twitter.com/#!/allthingswayne/status/1095737123200819201</t>
  </si>
  <si>
    <t>https://twitter.com/#!/allthingswayne/status/1096472371949637632</t>
  </si>
  <si>
    <t>https://twitter.com/#!/bostsox/status/1092845023366926336</t>
  </si>
  <si>
    <t>https://twitter.com/#!/bostsox/status/1096485780304904192</t>
  </si>
  <si>
    <t>https://twitter.com/#!/analogbear/status/1096487423188652032</t>
  </si>
  <si>
    <t>https://twitter.com/#!/analogbear/status/1096487620065062916</t>
  </si>
  <si>
    <t>https://twitter.com/#!/cstorenews_/status/1096495742695424001</t>
  </si>
  <si>
    <t>https://twitter.com/#!/cstorenews_/status/1094998863784656896</t>
  </si>
  <si>
    <t>https://twitter.com/#!/cstorenews_/status/1094999853007020032</t>
  </si>
  <si>
    <t>https://twitter.com/#!/cstorenews_/status/1095000674209841152</t>
  </si>
  <si>
    <t>https://twitter.com/#!/cstorenews_/status/1095727194029129728</t>
  </si>
  <si>
    <t>https://twitter.com/#!/cumberlandfarms/status/1092450902064201728</t>
  </si>
  <si>
    <t>https://twitter.com/#!/cumberlandfarms/status/1092451013519441921</t>
  </si>
  <si>
    <t>https://twitter.com/#!/cumberlandfarms/status/1092451099754332160</t>
  </si>
  <si>
    <t>https://twitter.com/#!/cumberlandfarms/status/1092451160101978112</t>
  </si>
  <si>
    <t>https://twitter.com/#!/c2cboston/status/1092438382578450432</t>
  </si>
  <si>
    <t>https://twitter.com/#!/cumberlandfarms/status/1092539387936755714</t>
  </si>
  <si>
    <t>https://twitter.com/#!/kirk_mccray/status/1093146059843555333</t>
  </si>
  <si>
    <t>https://twitter.com/#!/cumberlandfarms/status/1092819510837555201</t>
  </si>
  <si>
    <t>https://twitter.com/#!/lisamarasco/status/1092748189432758272</t>
  </si>
  <si>
    <t>https://twitter.com/#!/cumberlandfarms/status/1092819564344283136</t>
  </si>
  <si>
    <t>https://twitter.com/#!/mainefly/status/1092841274737127425</t>
  </si>
  <si>
    <t>https://twitter.com/#!/cumberlandfarms/status/1092897404385411075</t>
  </si>
  <si>
    <t>https://twitter.com/#!/chaseschurga/status/1092847489785438210</t>
  </si>
  <si>
    <t>https://twitter.com/#!/cumberlandfarms/status/1092897472358350854</t>
  </si>
  <si>
    <t>https://twitter.com/#!/tanyadmiranda/status/1092836590483836933</t>
  </si>
  <si>
    <t>https://twitter.com/#!/tanyadmiranda/status/1092899456842899457</t>
  </si>
  <si>
    <t>https://twitter.com/#!/cumberlandfarms/status/1092897586875453442</t>
  </si>
  <si>
    <t>https://twitter.com/#!/nbcsceltics/status/1092932762678358016</t>
  </si>
  <si>
    <t>https://twitter.com/#!/cumberlandfarms/status/1093143924754055168</t>
  </si>
  <si>
    <t>https://twitter.com/#!/dzadzi55/status/1092844170681700358</t>
  </si>
  <si>
    <t>https://twitter.com/#!/dzadzi55/status/1092901094857080834</t>
  </si>
  <si>
    <t>https://twitter.com/#!/cumberlandfarms/status/1092897522710913024</t>
  </si>
  <si>
    <t>https://twitter.com/#!/cumberlandfarms/status/1093149299863621632</t>
  </si>
  <si>
    <t>https://twitter.com/#!/bottlerocket/status/1093195591830654976</t>
  </si>
  <si>
    <t>https://twitter.com/#!/bottlerocket/status/1093255039416782848</t>
  </si>
  <si>
    <t>https://twitter.com/#!/cumberlandfarms/status/1093249643532701696</t>
  </si>
  <si>
    <t>https://twitter.com/#!/toyshowsue/status/1093216538444947458</t>
  </si>
  <si>
    <t>https://twitter.com/#!/cumberlandfarms/status/1093249770402074631</t>
  </si>
  <si>
    <t>https://twitter.com/#!/richnthering/status/1093162327950667778</t>
  </si>
  <si>
    <t>https://twitter.com/#!/cumberlandfarms/status/1093249982998687745</t>
  </si>
  <si>
    <t>https://twitter.com/#!/steeler1313/status/1093152150719475712</t>
  </si>
  <si>
    <t>https://twitter.com/#!/steeler1313/status/1093346343333097472</t>
  </si>
  <si>
    <t>https://twitter.com/#!/steeler1313/status/1093536164080951297</t>
  </si>
  <si>
    <t>https://twitter.com/#!/cumberlandfarms/status/1093249866296446976</t>
  </si>
  <si>
    <t>https://twitter.com/#!/cumberlandfarms/status/1093518414549827585</t>
  </si>
  <si>
    <t>https://twitter.com/#!/casinossb/status/1093545499477635072</t>
  </si>
  <si>
    <t>https://twitter.com/#!/cumberlandfarms/status/1093518645286895616</t>
  </si>
  <si>
    <t>https://twitter.com/#!/cumberlandfarms/status/1093625732855750657</t>
  </si>
  <si>
    <t>https://twitter.com/#!/retailbetter/status/1093574003892125697</t>
  </si>
  <si>
    <t>https://twitter.com/#!/retailbetter/status/1093865541314449410</t>
  </si>
  <si>
    <t>https://twitter.com/#!/cumberlandfarms/status/1093625887038279680</t>
  </si>
  <si>
    <t>https://twitter.com/#!/joepcro/status/1093874818569719808</t>
  </si>
  <si>
    <t>https://twitter.com/#!/cumberlandfarms/status/1093888052928360448</t>
  </si>
  <si>
    <t>https://twitter.com/#!/laura21968/status/1093982362604580864</t>
  </si>
  <si>
    <t>https://twitter.com/#!/laura21968/status/1094073899342544896</t>
  </si>
  <si>
    <t>https://twitter.com/#!/laura21968/status/1095013335597240320</t>
  </si>
  <si>
    <t>https://twitter.com/#!/cumberlandfarms/status/1094983284189290496</t>
  </si>
  <si>
    <t>https://twitter.com/#!/mistress_ishbo/status/1094234488295575553</t>
  </si>
  <si>
    <t>https://twitter.com/#!/mistress_ishbo/status/1094234687361433600</t>
  </si>
  <si>
    <t>https://twitter.com/#!/cumberlandfarms/status/1094983372147908608</t>
  </si>
  <si>
    <t>https://twitter.com/#!/rgrhm/status/1094271410028118019</t>
  </si>
  <si>
    <t>https://twitter.com/#!/cumberlandfarms/status/1094983518717906944</t>
  </si>
  <si>
    <t>https://twitter.com/#!/hewesnews/status/1094272070496776200</t>
  </si>
  <si>
    <t>https://twitter.com/#!/cumberlandfarms/status/1094983581485670403</t>
  </si>
  <si>
    <t>https://twitter.com/#!/thelilraskal/status/1094610919294947328</t>
  </si>
  <si>
    <t>https://twitter.com/#!/cumberlandfarms/status/1094987890717806593</t>
  </si>
  <si>
    <t>https://twitter.com/#!/montviller/status/1094689618618912768</t>
  </si>
  <si>
    <t>https://twitter.com/#!/cumberlandfarms/status/1094987945147318273</t>
  </si>
  <si>
    <t>https://twitter.com/#!/kdesantis96/status/1095020190356697088</t>
  </si>
  <si>
    <t>https://twitter.com/#!/kdesantis96/status/1095070334057881600</t>
  </si>
  <si>
    <t>https://twitter.com/#!/cumberlandfarms/status/1095064752051634177</t>
  </si>
  <si>
    <t>https://twitter.com/#!/alecdsilva/status/1095331909725577216</t>
  </si>
  <si>
    <t>https://twitter.com/#!/alecdsilva/status/1095343561015508992</t>
  </si>
  <si>
    <t>https://twitter.com/#!/cumberlandfarms/status/1095338605428404226</t>
  </si>
  <si>
    <t>https://twitter.com/#!/nbcsceltics/status/1095164023769837568</t>
  </si>
  <si>
    <t>https://twitter.com/#!/cumberlandfarms/status/1095338670528184321</t>
  </si>
  <si>
    <t>https://twitter.com/#!/nbcsceltics/status/1093360730336911360</t>
  </si>
  <si>
    <t>https://twitter.com/#!/nbcsceltics/status/1095170538585182209</t>
  </si>
  <si>
    <t>https://twitter.com/#!/cumberlandfarms/status/1093518477984444416</t>
  </si>
  <si>
    <t>https://twitter.com/#!/cumberlandfarms/status/1095338317728514050</t>
  </si>
  <si>
    <t>https://twitter.com/#!/brandyscorner/status/1095425319681560576</t>
  </si>
  <si>
    <t>https://twitter.com/#!/brandyscorner/status/1095425614822158336</t>
  </si>
  <si>
    <t>https://twitter.com/#!/niffer03801/status/1095435926002679813</t>
  </si>
  <si>
    <t>https://twitter.com/#!/cumberlandfarms/status/1095696950186385408</t>
  </si>
  <si>
    <t>https://twitter.com/#!/cumberlandfarms/status/1095697267686809600</t>
  </si>
  <si>
    <t>https://twitter.com/#!/miac0088/status/1095483148505440256</t>
  </si>
  <si>
    <t>https://twitter.com/#!/cumberlandfarms/status/1095697429293400064</t>
  </si>
  <si>
    <t>https://twitter.com/#!/sammiasaurus/status/1095654744775905281</t>
  </si>
  <si>
    <t>https://twitter.com/#!/cumberlandfarms/status/1095697505956909056</t>
  </si>
  <si>
    <t>https://twitter.com/#!/andytbone2/status/1093118882955624449</t>
  </si>
  <si>
    <t>https://twitter.com/#!/andytbone2/status/1095674119482413057</t>
  </si>
  <si>
    <t>https://twitter.com/#!/cumberlandfarms/status/1093149250630938624</t>
  </si>
  <si>
    <t>https://twitter.com/#!/cumberlandfarms/status/1095697570435919872</t>
  </si>
  <si>
    <t>https://twitter.com/#!/ksullivannews/status/1095793927620309008</t>
  </si>
  <si>
    <t>https://twitter.com/#!/cumberlandfarms/status/1095793081524334601</t>
  </si>
  <si>
    <t>https://twitter.com/#!/tman1138pm/status/1095806696721666048</t>
  </si>
  <si>
    <t>https://twitter.com/#!/cumberlandfarms/status/1094983675249348611</t>
  </si>
  <si>
    <t>https://twitter.com/#!/cumberlandfarms/status/1095792996342292481</t>
  </si>
  <si>
    <t>https://twitter.com/#!/cumberlandfarms/status/1096059887262433280</t>
  </si>
  <si>
    <t>https://twitter.com/#!/momof3princess/status/1095863148110860288</t>
  </si>
  <si>
    <t>https://twitter.com/#!/cumberlandfarms/status/1096060228561522690</t>
  </si>
  <si>
    <t>https://twitter.com/#!/masterblud/status/1096010479439355904</t>
  </si>
  <si>
    <t>https://twitter.com/#!/cumberlandfarms/status/1096060672075595776</t>
  </si>
  <si>
    <t>https://twitter.com/#!/doublea93/status/1096013385634848769</t>
  </si>
  <si>
    <t>https://twitter.com/#!/cumberlandfarms/status/1096060727641686016</t>
  </si>
  <si>
    <t>https://twitter.com/#!/phppoet/status/1095868595303788545</t>
  </si>
  <si>
    <t>https://twitter.com/#!/phppoet/status/1096063899445706755</t>
  </si>
  <si>
    <t>https://twitter.com/#!/cumberlandfarms/status/1096060307674406912</t>
  </si>
  <si>
    <t>https://twitter.com/#!/cumberlandfarms/status/1096155066694807556</t>
  </si>
  <si>
    <t>https://twitter.com/#!/amid11317/status/1096370866856886274</t>
  </si>
  <si>
    <t>https://twitter.com/#!/cumberlandfarms/status/1096426933372497921</t>
  </si>
  <si>
    <t>https://twitter.com/#!/mofycbsj/status/1096459373499559937</t>
  </si>
  <si>
    <t>https://twitter.com/#!/cumberlandfarms/status/1096527911308455936</t>
  </si>
  <si>
    <t>https://twitter.com/#!/dr_coady/status/1096476068444336128</t>
  </si>
  <si>
    <t>https://twitter.com/#!/cumberlandfarms/status/1096527954086191109</t>
  </si>
  <si>
    <t>https://twitter.com/#!/cumberlandfarms/status/1091743365107015681</t>
  </si>
  <si>
    <t>https://twitter.com/#!/cumberlandfarms/status/1092105704234729473</t>
  </si>
  <si>
    <t>https://twitter.com/#!/cumberlandfarms/status/1092430383789035520</t>
  </si>
  <si>
    <t>https://twitter.com/#!/cumberlandfarms/status/1092439981040246784</t>
  </si>
  <si>
    <t>https://twitter.com/#!/cumberlandfarms/status/1092792738960064513</t>
  </si>
  <si>
    <t>https://twitter.com/#!/cumberlandfarms/status/1092831644812263424</t>
  </si>
  <si>
    <t>https://twitter.com/#!/cumberlandfarms/status/1093143341842264069</t>
  </si>
  <si>
    <t>https://twitter.com/#!/cumberlandfarms/status/1093170228782133248</t>
  </si>
  <si>
    <t>https://twitter.com/#!/cumberlandfarms/status/1093556020687843329</t>
  </si>
  <si>
    <t>https://twitter.com/#!/cumberlandfarms/status/1093918873563394048</t>
  </si>
  <si>
    <t>https://twitter.com/#!/cumberlandfarms/status/1094249913498681352</t>
  </si>
  <si>
    <t>https://twitter.com/#!/cumberlandfarms/status/1094642500474675200</t>
  </si>
  <si>
    <t>https://twitter.com/#!/cumberlandfarms/status/1094989554564689920</t>
  </si>
  <si>
    <t>https://twitter.com/#!/cumberlandfarms/status/1095320751790538754</t>
  </si>
  <si>
    <t>https://twitter.com/#!/cumberlandfarms/status/1095338532183273481</t>
  </si>
  <si>
    <t>https://twitter.com/#!/cumberlandfarms/status/1095367049373802497</t>
  </si>
  <si>
    <t>https://twitter.com/#!/cumberlandfarms/status/1095714847415848961</t>
  </si>
  <si>
    <t>https://twitter.com/#!/cumberlandfarms/status/1095756290364723200</t>
  </si>
  <si>
    <t>https://twitter.com/#!/cumberlandfarms/status/1096091942658674688</t>
  </si>
  <si>
    <t>https://twitter.com/#!/cumberlandfarms/status/1096454154434854912</t>
  </si>
  <si>
    <t>1091529821451153409</t>
  </si>
  <si>
    <t>1091533467580596225</t>
  </si>
  <si>
    <t>1091526294410575872</t>
  </si>
  <si>
    <t>1091536604710211585</t>
  </si>
  <si>
    <t>1091542069338955776</t>
  </si>
  <si>
    <t>1091557232662192128</t>
  </si>
  <si>
    <t>1091710046210277376</t>
  </si>
  <si>
    <t>1091747343316250624</t>
  </si>
  <si>
    <t>1091768837215866880</t>
  </si>
  <si>
    <t>1091777551016648704</t>
  </si>
  <si>
    <t>1091777778788257793</t>
  </si>
  <si>
    <t>1091813428736405504</t>
  </si>
  <si>
    <t>1091824882399305730</t>
  </si>
  <si>
    <t>1092054799858757633</t>
  </si>
  <si>
    <t>1092107946295726081</t>
  </si>
  <si>
    <t>1092219874804490240</t>
  </si>
  <si>
    <t>1092308739997216768</t>
  </si>
  <si>
    <t>1092433444943085568</t>
  </si>
  <si>
    <t>1092444225260736512</t>
  </si>
  <si>
    <t>1092412335539531776</t>
  </si>
  <si>
    <t>1092474844418097152</t>
  </si>
  <si>
    <t>1092496082498711554</t>
  </si>
  <si>
    <t>1092539643051102208</t>
  </si>
  <si>
    <t>1092600620396232706</t>
  </si>
  <si>
    <t>1092636225012404224</t>
  </si>
  <si>
    <t>1092778851439202306</t>
  </si>
  <si>
    <t>1092832894219894787</t>
  </si>
  <si>
    <t>1092839817283624961</t>
  </si>
  <si>
    <t>1092933033576067072</t>
  </si>
  <si>
    <t>1092934434763038720</t>
  </si>
  <si>
    <t>1092977303859195904</t>
  </si>
  <si>
    <t>1092977849856942080</t>
  </si>
  <si>
    <t>1092977588585353219</t>
  </si>
  <si>
    <t>1092978980632870912</t>
  </si>
  <si>
    <t>1092981763566194690</t>
  </si>
  <si>
    <t>1092947248768577536</t>
  </si>
  <si>
    <t>1092982976885837825</t>
  </si>
  <si>
    <t>1093101474446565377</t>
  </si>
  <si>
    <t>1093144576897019906</t>
  </si>
  <si>
    <t>1093156755322867713</t>
  </si>
  <si>
    <t>1093186878508068865</t>
  </si>
  <si>
    <t>1093195897322778626</t>
  </si>
  <si>
    <t>1093235303287009283</t>
  </si>
  <si>
    <t>1093337433804959744</t>
  </si>
  <si>
    <t>1093361448783294464</t>
  </si>
  <si>
    <t>1093368161200676869</t>
  </si>
  <si>
    <t>1093493896552820738</t>
  </si>
  <si>
    <t>1093521001848152064</t>
  </si>
  <si>
    <t>1093547952872730625</t>
  </si>
  <si>
    <t>1093555894430896128</t>
  </si>
  <si>
    <t>1093560705557712896</t>
  </si>
  <si>
    <t>1093569831381528577</t>
  </si>
  <si>
    <t>1093570055801958400</t>
  </si>
  <si>
    <t>1092413157992292352</t>
  </si>
  <si>
    <t>1092563820676071424</t>
  </si>
  <si>
    <t>1093843275193171968</t>
  </si>
  <si>
    <t>1093871403118530560</t>
  </si>
  <si>
    <t>1093873143184322560</t>
  </si>
  <si>
    <t>1093873396834684928</t>
  </si>
  <si>
    <t>1093880918882877440</t>
  </si>
  <si>
    <t>1093920220698292224</t>
  </si>
  <si>
    <t>1093979273029926913</t>
  </si>
  <si>
    <t>1094044142274035712</t>
  </si>
  <si>
    <t>1092091742357196800</t>
  </si>
  <si>
    <t>1094215534164525057</t>
  </si>
  <si>
    <t>1094218881080659968</t>
  </si>
  <si>
    <t>1094025788930879491</t>
  </si>
  <si>
    <t>1094025789169942528</t>
  </si>
  <si>
    <t>1094239567887155202</t>
  </si>
  <si>
    <t>1094026479732736000</t>
  </si>
  <si>
    <t>1094250448058494977</t>
  </si>
  <si>
    <t>564725752147738624</t>
  </si>
  <si>
    <t>1094247495847292930</t>
  </si>
  <si>
    <t>1094484876034785280</t>
  </si>
  <si>
    <t>1094581892442144768</t>
  </si>
  <si>
    <t>1094661399685578752</t>
  </si>
  <si>
    <t>1094663946034921472</t>
  </si>
  <si>
    <t>1094711305053757440</t>
  </si>
  <si>
    <t>1094982304328572928</t>
  </si>
  <si>
    <t>1094982745288306689</t>
  </si>
  <si>
    <t>1094982045535744000</t>
  </si>
  <si>
    <t>1094987943519928320</t>
  </si>
  <si>
    <t>1094055041475010560</t>
  </si>
  <si>
    <t>1094073716064038912</t>
  </si>
  <si>
    <t>1095035714641612800</t>
  </si>
  <si>
    <t>1095049390698438656</t>
  </si>
  <si>
    <t>1095049784967266305</t>
  </si>
  <si>
    <t>1095049862326947842</t>
  </si>
  <si>
    <t>1095164178275409921</t>
  </si>
  <si>
    <t>1095165249014190080</t>
  </si>
  <si>
    <t>1095167604581326849</t>
  </si>
  <si>
    <t>1095171857509240832</t>
  </si>
  <si>
    <t>1095172635086987264</t>
  </si>
  <si>
    <t>1095174286824886272</t>
  </si>
  <si>
    <t>1095174946626641920</t>
  </si>
  <si>
    <t>1095174932642828288</t>
  </si>
  <si>
    <t>1095175096174604288</t>
  </si>
  <si>
    <t>1095190799007002624</t>
  </si>
  <si>
    <t>1095246306812051457</t>
  </si>
  <si>
    <t>1095282507849846786</t>
  </si>
  <si>
    <t>1095289341054730240</t>
  </si>
  <si>
    <t>1095173110658158592</t>
  </si>
  <si>
    <t>1095173317168898055</t>
  </si>
  <si>
    <t>1095191698022563840</t>
  </si>
  <si>
    <t>1095316015355969536</t>
  </si>
  <si>
    <t>1095318531573510145</t>
  </si>
  <si>
    <t>1095321559764553729</t>
  </si>
  <si>
    <t>1095323144510943233</t>
  </si>
  <si>
    <t>1095333342873088000</t>
  </si>
  <si>
    <t>1095331163424604160</t>
  </si>
  <si>
    <t>1095035341541502976</t>
  </si>
  <si>
    <t>1095351852558938112</t>
  </si>
  <si>
    <t>1095388123956215808</t>
  </si>
  <si>
    <t>1095389560102629377</t>
  </si>
  <si>
    <t>1095345815265136645</t>
  </si>
  <si>
    <t>1095394909828378625</t>
  </si>
  <si>
    <t>1095395630300712961</t>
  </si>
  <si>
    <t>1092207656222314496</t>
  </si>
  <si>
    <t>1092907487567728640</t>
  </si>
  <si>
    <t>1093977926050201600</t>
  </si>
  <si>
    <t>1095429911026778112</t>
  </si>
  <si>
    <t>1095446381974773760</t>
  </si>
  <si>
    <t>1095447191659991041</t>
  </si>
  <si>
    <t>1095447820910411779</t>
  </si>
  <si>
    <t>1095449313130545155</t>
  </si>
  <si>
    <t>1095484227368423426</t>
  </si>
  <si>
    <t>1095756362104127488</t>
  </si>
  <si>
    <t>1092393434575441921</t>
  </si>
  <si>
    <t>1095760654592630784</t>
  </si>
  <si>
    <t>1094270170703515649</t>
  </si>
  <si>
    <t>1094344144225533957</t>
  </si>
  <si>
    <t>1095702890386210817</t>
  </si>
  <si>
    <t>1095701257036148736</t>
  </si>
  <si>
    <t>1095708290925948936</t>
  </si>
  <si>
    <t>1095858695194456064</t>
  </si>
  <si>
    <t>1096025291972141058</t>
  </si>
  <si>
    <t>1091720247017537538</t>
  </si>
  <si>
    <t>1092533923601473538</t>
  </si>
  <si>
    <t>1092900584930209792</t>
  </si>
  <si>
    <t>1093946721330057216</t>
  </si>
  <si>
    <t>1093946757925326848</t>
  </si>
  <si>
    <t>1093946788849958912</t>
  </si>
  <si>
    <t>1094285300040224768</t>
  </si>
  <si>
    <t>1094285356734722050</t>
  </si>
  <si>
    <t>1094721299891421185</t>
  </si>
  <si>
    <t>1095101947852480512</t>
  </si>
  <si>
    <t>1095351241373175808</t>
  </si>
  <si>
    <t>1095484084917133312</t>
  </si>
  <si>
    <t>1096072167773462528</t>
  </si>
  <si>
    <t>1096115999286444033</t>
  </si>
  <si>
    <t>1096150421930954752</t>
  </si>
  <si>
    <t>1092764553987817473</t>
  </si>
  <si>
    <t>1094357303325687808</t>
  </si>
  <si>
    <t>1094357634499530752</t>
  </si>
  <si>
    <t>1094636116903227392</t>
  </si>
  <si>
    <t>1095112381976403968</t>
  </si>
  <si>
    <t>1096173184062124032</t>
  </si>
  <si>
    <t>1096455505701158913</t>
  </si>
  <si>
    <t>1095737123200819201</t>
  </si>
  <si>
    <t>1096472371949637632</t>
  </si>
  <si>
    <t>1092845023366926336</t>
  </si>
  <si>
    <t>1096485780304904192</t>
  </si>
  <si>
    <t>1096487423188652032</t>
  </si>
  <si>
    <t>1096487620065062916</t>
  </si>
  <si>
    <t>1096495742695424001</t>
  </si>
  <si>
    <t>1094998863784656896</t>
  </si>
  <si>
    <t>1094999853007020032</t>
  </si>
  <si>
    <t>1095000674209841152</t>
  </si>
  <si>
    <t>1095727194029129728</t>
  </si>
  <si>
    <t>1092450902064201728</t>
  </si>
  <si>
    <t>1092451013519441921</t>
  </si>
  <si>
    <t>1092451099754332160</t>
  </si>
  <si>
    <t>1092451160101978112</t>
  </si>
  <si>
    <t>1092438382578450432</t>
  </si>
  <si>
    <t>1092539387936755714</t>
  </si>
  <si>
    <t>1093146059843555333</t>
  </si>
  <si>
    <t>1092819510837555201</t>
  </si>
  <si>
    <t>1092748189432758272</t>
  </si>
  <si>
    <t>1092819564344283136</t>
  </si>
  <si>
    <t>1092841274737127425</t>
  </si>
  <si>
    <t>1092897404385411075</t>
  </si>
  <si>
    <t>1092847489785438210</t>
  </si>
  <si>
    <t>1092897472358350854</t>
  </si>
  <si>
    <t>1092836590483836933</t>
  </si>
  <si>
    <t>1092899456842899457</t>
  </si>
  <si>
    <t>1092897586875453442</t>
  </si>
  <si>
    <t>1092932762678358016</t>
  </si>
  <si>
    <t>1093143924754055168</t>
  </si>
  <si>
    <t>1092844170681700358</t>
  </si>
  <si>
    <t>1092901094857080834</t>
  </si>
  <si>
    <t>1092897522710913024</t>
  </si>
  <si>
    <t>1093149299863621632</t>
  </si>
  <si>
    <t>1093195591830654976</t>
  </si>
  <si>
    <t>1093255039416782848</t>
  </si>
  <si>
    <t>1093249643532701696</t>
  </si>
  <si>
    <t>1093216538444947458</t>
  </si>
  <si>
    <t>1093249770402074631</t>
  </si>
  <si>
    <t>1093162327950667778</t>
  </si>
  <si>
    <t>1093249982998687745</t>
  </si>
  <si>
    <t>1093152150719475712</t>
  </si>
  <si>
    <t>1093346343333097472</t>
  </si>
  <si>
    <t>1093536164080951297</t>
  </si>
  <si>
    <t>1093249866296446976</t>
  </si>
  <si>
    <t>1093518414549827585</t>
  </si>
  <si>
    <t>1093545499477635072</t>
  </si>
  <si>
    <t>1093518645286895616</t>
  </si>
  <si>
    <t>1093625732855750657</t>
  </si>
  <si>
    <t>1093574003892125697</t>
  </si>
  <si>
    <t>1093865541314449410</t>
  </si>
  <si>
    <t>1093625887038279680</t>
  </si>
  <si>
    <t>1093874818569719808</t>
  </si>
  <si>
    <t>1093888052928360448</t>
  </si>
  <si>
    <t>1093982362604580864</t>
  </si>
  <si>
    <t>1094073899342544896</t>
  </si>
  <si>
    <t>1095013335597240320</t>
  </si>
  <si>
    <t>1094983284189290496</t>
  </si>
  <si>
    <t>1094234488295575553</t>
  </si>
  <si>
    <t>1094234687361433600</t>
  </si>
  <si>
    <t>1094983372147908608</t>
  </si>
  <si>
    <t>1094271410028118019</t>
  </si>
  <si>
    <t>1094983518717906944</t>
  </si>
  <si>
    <t>1094272070496776200</t>
  </si>
  <si>
    <t>1094983581485670403</t>
  </si>
  <si>
    <t>1094610919294947328</t>
  </si>
  <si>
    <t>1094987890717806593</t>
  </si>
  <si>
    <t>1094689618618912768</t>
  </si>
  <si>
    <t>1094987945147318273</t>
  </si>
  <si>
    <t>1095020190356697088</t>
  </si>
  <si>
    <t>1095070334057881600</t>
  </si>
  <si>
    <t>1095064752051634177</t>
  </si>
  <si>
    <t>1095331909725577216</t>
  </si>
  <si>
    <t>1095343561015508992</t>
  </si>
  <si>
    <t>1095338605428404226</t>
  </si>
  <si>
    <t>1095164023769837568</t>
  </si>
  <si>
    <t>1095338670528184321</t>
  </si>
  <si>
    <t>1093360730336911360</t>
  </si>
  <si>
    <t>1095170538585182209</t>
  </si>
  <si>
    <t>1093518477984444416</t>
  </si>
  <si>
    <t>1095338317728514050</t>
  </si>
  <si>
    <t>1095425319681560576</t>
  </si>
  <si>
    <t>1095425614822158336</t>
  </si>
  <si>
    <t>1095435926002679813</t>
  </si>
  <si>
    <t>1095696950186385408</t>
  </si>
  <si>
    <t>1095697267686809600</t>
  </si>
  <si>
    <t>1095483148505440256</t>
  </si>
  <si>
    <t>1095697429293400064</t>
  </si>
  <si>
    <t>1095654744775905281</t>
  </si>
  <si>
    <t>1095697505956909056</t>
  </si>
  <si>
    <t>1093118882955624449</t>
  </si>
  <si>
    <t>1095674119482413057</t>
  </si>
  <si>
    <t>1093149250630938624</t>
  </si>
  <si>
    <t>1095697570435919872</t>
  </si>
  <si>
    <t>1095793927620309008</t>
  </si>
  <si>
    <t>1095793081524334601</t>
  </si>
  <si>
    <t>1095806696721666048</t>
  </si>
  <si>
    <t>1094983675249348611</t>
  </si>
  <si>
    <t>1095792996342292481</t>
  </si>
  <si>
    <t>1096059887262433280</t>
  </si>
  <si>
    <t>1095863148110860288</t>
  </si>
  <si>
    <t>1096060228561522690</t>
  </si>
  <si>
    <t>1096010479439355904</t>
  </si>
  <si>
    <t>1096060672075595776</t>
  </si>
  <si>
    <t>1096013385634848769</t>
  </si>
  <si>
    <t>1096060727641686016</t>
  </si>
  <si>
    <t>1095868595303788545</t>
  </si>
  <si>
    <t>1096063899445706755</t>
  </si>
  <si>
    <t>1096060307674406912</t>
  </si>
  <si>
    <t>1096155066694807556</t>
  </si>
  <si>
    <t>1096370866856886274</t>
  </si>
  <si>
    <t>1096426933372497921</t>
  </si>
  <si>
    <t>1096459373499559937</t>
  </si>
  <si>
    <t>1096527911308455936</t>
  </si>
  <si>
    <t>1096476068444336128</t>
  </si>
  <si>
    <t>1096527954086191109</t>
  </si>
  <si>
    <t>1091743365107015681</t>
  </si>
  <si>
    <t>1092105704234729473</t>
  </si>
  <si>
    <t>1092430383789035520</t>
  </si>
  <si>
    <t>1092439981040246784</t>
  </si>
  <si>
    <t>1092792738960064513</t>
  </si>
  <si>
    <t>1092831644812263424</t>
  </si>
  <si>
    <t>1093143341842264069</t>
  </si>
  <si>
    <t>1093170228782133248</t>
  </si>
  <si>
    <t>1093556020687843329</t>
  </si>
  <si>
    <t>1093918873563394048</t>
  </si>
  <si>
    <t>1094249913498681352</t>
  </si>
  <si>
    <t>1094642500474675200</t>
  </si>
  <si>
    <t>1094989554564689920</t>
  </si>
  <si>
    <t>1095320751790538754</t>
  </si>
  <si>
    <t>1095338532183273481</t>
  </si>
  <si>
    <t>1095367049373802497</t>
  </si>
  <si>
    <t>1095714847415848961</t>
  </si>
  <si>
    <t>1095756290364723200</t>
  </si>
  <si>
    <t>1096091942658674688</t>
  </si>
  <si>
    <t>1096454154434854912</t>
  </si>
  <si>
    <t>1091733287628926979</t>
  </si>
  <si>
    <t>1091760277106888704</t>
  </si>
  <si>
    <t>1090992478797344769</t>
  </si>
  <si>
    <t>1092976359884886018</t>
  </si>
  <si>
    <t>1093185172898570241</t>
  </si>
  <si>
    <t>1093556938493837312</t>
  </si>
  <si>
    <t>1093563512721264640</t>
  </si>
  <si>
    <t>1092396662117535744</t>
  </si>
  <si>
    <t>1092476131511418880</t>
  </si>
  <si>
    <t>1093725473731825664</t>
  </si>
  <si>
    <t>1093587005630484480</t>
  </si>
  <si>
    <t>1087725966997315584</t>
  </si>
  <si>
    <t>1094248318786510848</t>
  </si>
  <si>
    <t>1095330599223681024</t>
  </si>
  <si>
    <t>1092368065852002304</t>
  </si>
  <si>
    <t>1095704421122654208</t>
  </si>
  <si>
    <t>1039340671985954823</t>
  </si>
  <si>
    <t>1091489345515732992</t>
  </si>
  <si>
    <t>1085581166219005952</t>
  </si>
  <si>
    <t>1093386427650531328</t>
  </si>
  <si>
    <t>1039175848966934528</t>
  </si>
  <si>
    <t>1064564380413685760</t>
  </si>
  <si>
    <t/>
  </si>
  <si>
    <t>202643200</t>
  </si>
  <si>
    <t>34291927</t>
  </si>
  <si>
    <t>817115478233595905</t>
  </si>
  <si>
    <t>16334139</t>
  </si>
  <si>
    <t>325172203</t>
  </si>
  <si>
    <t>471672239</t>
  </si>
  <si>
    <t>2378738114</t>
  </si>
  <si>
    <t>1035272172594507776</t>
  </si>
  <si>
    <t>851142163</t>
  </si>
  <si>
    <t>1858068037</t>
  </si>
  <si>
    <t>222552743</t>
  </si>
  <si>
    <t>122735574</t>
  </si>
  <si>
    <t>785039802</t>
  </si>
  <si>
    <t>783214</t>
  </si>
  <si>
    <t>72075547</t>
  </si>
  <si>
    <t>21247089</t>
  </si>
  <si>
    <t>29008249</t>
  </si>
  <si>
    <t>235918264</t>
  </si>
  <si>
    <t>4204991172</t>
  </si>
  <si>
    <t>2616233653</t>
  </si>
  <si>
    <t>29997234</t>
  </si>
  <si>
    <t>16936018</t>
  </si>
  <si>
    <t>283622910</t>
  </si>
  <si>
    <t>1551169892</t>
  </si>
  <si>
    <t>1016512503403212800</t>
  </si>
  <si>
    <t>45517306</t>
  </si>
  <si>
    <t>518705942</t>
  </si>
  <si>
    <t>46978189</t>
  </si>
  <si>
    <t>89480902</t>
  </si>
  <si>
    <t>747525388616744960</t>
  </si>
  <si>
    <t>19665244</t>
  </si>
  <si>
    <t>98141727</t>
  </si>
  <si>
    <t>2185171932</t>
  </si>
  <si>
    <t>851526206</t>
  </si>
  <si>
    <t>965035253336195073</t>
  </si>
  <si>
    <t>731087192</t>
  </si>
  <si>
    <t>842841176</t>
  </si>
  <si>
    <t>414030032</t>
  </si>
  <si>
    <t>310022475</t>
  </si>
  <si>
    <t>912857321008766976</t>
  </si>
  <si>
    <t>19743660</t>
  </si>
  <si>
    <t>19151917</t>
  </si>
  <si>
    <t>2710982744</t>
  </si>
  <si>
    <t>769612537319006208</t>
  </si>
  <si>
    <t>34687026</t>
  </si>
  <si>
    <t>347526989</t>
  </si>
  <si>
    <t>196297207</t>
  </si>
  <si>
    <t>956038619675942913</t>
  </si>
  <si>
    <t>18830202</t>
  </si>
  <si>
    <t>2347240093</t>
  </si>
  <si>
    <t>3545379375</t>
  </si>
  <si>
    <t>95048543</t>
  </si>
  <si>
    <t>355883221</t>
  </si>
  <si>
    <t>479724803</t>
  </si>
  <si>
    <t>16914717</t>
  </si>
  <si>
    <t>194147958</t>
  </si>
  <si>
    <t>30546144</t>
  </si>
  <si>
    <t>1016734082204622850</t>
  </si>
  <si>
    <t>2319400526</t>
  </si>
  <si>
    <t>2714573408</t>
  </si>
  <si>
    <t>28630569</t>
  </si>
  <si>
    <t>38659695</t>
  </si>
  <si>
    <t>55219565</t>
  </si>
  <si>
    <t>23063567</t>
  </si>
  <si>
    <t>827581789996736512</t>
  </si>
  <si>
    <t>36105297</t>
  </si>
  <si>
    <t>18137949</t>
  </si>
  <si>
    <t>1095286201416851456</t>
  </si>
  <si>
    <t>en</t>
  </si>
  <si>
    <t>und</t>
  </si>
  <si>
    <t>es</t>
  </si>
  <si>
    <t>pt</t>
  </si>
  <si>
    <t>fr</t>
  </si>
  <si>
    <t>1091524323251286017</t>
  </si>
  <si>
    <t>1090310864908046337</t>
  </si>
  <si>
    <t>Twitter for Android</t>
  </si>
  <si>
    <t>Twitter for iPhone</t>
  </si>
  <si>
    <t>Twitter Web Client</t>
  </si>
  <si>
    <t>Twitter Web App</t>
  </si>
  <si>
    <t>Foursquare</t>
  </si>
  <si>
    <t>TweetDeck</t>
  </si>
  <si>
    <t>Twitter for iPad</t>
  </si>
  <si>
    <t>Dynamic Signal</t>
  </si>
  <si>
    <t>Hootsuite Inc.</t>
  </si>
  <si>
    <t>Instagram</t>
  </si>
  <si>
    <t>Sprout Social</t>
  </si>
  <si>
    <t>SnappyTV.com</t>
  </si>
  <si>
    <t>Wildmoka</t>
  </si>
  <si>
    <t>HeyOrca</t>
  </si>
  <si>
    <t>Retweet</t>
  </si>
  <si>
    <t>-71.300904,41.516503 
-71.213917,41.516503 
-71.213917,41.655986 
-71.300904,41.655986</t>
  </si>
  <si>
    <t>-71.534441,41.661662 
-71.483383,41.661662 
-71.483383,41.7317748 
-71.534441,41.7317748</t>
  </si>
  <si>
    <t>-71.191421,42.227797 
-70.986004,42.227797 
-70.986004,42.399542 
-71.191421,42.399542</t>
  </si>
  <si>
    <t>-72.640304,42.463960 
-72.640304,42.518304 
-72.586090,42.518304 
-72.586090,42.463960</t>
  </si>
  <si>
    <t>-71.002897,42.540366 
-70.904091,42.540366 
-70.904091,42.612824 
-71.002897,42.612824</t>
  </si>
  <si>
    <t>-71.381702,41.893200 
-71.381702,41.985356 
-71.206616,41.985356 
-71.206616,41.893200</t>
  </si>
  <si>
    <t>-71.333619,42.518932 
-71.333619,42.612781 
-71.205499,42.612781 
-71.205499,42.518932</t>
  </si>
  <si>
    <t>-71.497980,42.526142 
-71.497980,42.654152 
-71.385420,42.654152 
-71.385420,42.526142</t>
  </si>
  <si>
    <t>-71.002897,42.540366 
-71.002897,42.612824 
-70.904091,42.612824 
-70.904091,42.540366</t>
  </si>
  <si>
    <t>-73.102383,41.32376 
-73.03819,41.32376 
-73.03819,41.3631483 
-73.102383,41.3631483</t>
  </si>
  <si>
    <t>-73.117153,41.171997 
-72.990337,41.171997 
-72.990337,41.276059 
-73.117153,41.276059</t>
  </si>
  <si>
    <t>-73.102383,41.323760 
-73.102383,41.363148 
-73.038190,41.363148 
-73.038190,41.323760</t>
  </si>
  <si>
    <t>-71.382444,42.605989 
-71.271272,42.605989 
-71.271272,42.666507 
-71.382444,42.666507</t>
  </si>
  <si>
    <t>-71.255938,42.670400 
-71.255938,42.794273 
-71.115547,42.794273 
-71.115547,42.670400</t>
  </si>
  <si>
    <t>-73.726867,43.287378 
-73.594942,43.287378 
-73.594942,43.379646 
-73.726867,43.379646</t>
  </si>
  <si>
    <t>-73.726867,43.287378 
-73.726867,43.379646 
-73.594942,43.379646 
-73.594942,43.287378</t>
  </si>
  <si>
    <t>-73.893186,42.567706 
-73.765684,42.567706 
-73.765684,42.648649 
-73.893186,42.648649</t>
  </si>
  <si>
    <t>United States</t>
  </si>
  <si>
    <t>US</t>
  </si>
  <si>
    <t>Portsmouth, RI</t>
  </si>
  <si>
    <t>West Warwick, RI</t>
  </si>
  <si>
    <t>Boston, MA</t>
  </si>
  <si>
    <t>South Deerfield, MA</t>
  </si>
  <si>
    <t>Danvers, MA</t>
  </si>
  <si>
    <t>Attleboro, MA</t>
  </si>
  <si>
    <t>Billerica, MA</t>
  </si>
  <si>
    <t>Westford, MA</t>
  </si>
  <si>
    <t>Ansonia, CT</t>
  </si>
  <si>
    <t>Milford, CT</t>
  </si>
  <si>
    <t>Lowell, MA</t>
  </si>
  <si>
    <t>Methuen Town, MA</t>
  </si>
  <si>
    <t>Glens Falls, NY</t>
  </si>
  <si>
    <t>Delmar, NY</t>
  </si>
  <si>
    <t>0000968729e2a991</t>
  </si>
  <si>
    <t>4eb16cb0a07b90b7</t>
  </si>
  <si>
    <t>67b98f17fdcf20be</t>
  </si>
  <si>
    <t>01cd9bc251c1a4cc</t>
  </si>
  <si>
    <t>898265bec13bd843</t>
  </si>
  <si>
    <t>51f91ee83c9a8b40</t>
  </si>
  <si>
    <t>01be8aa8195ae3b6</t>
  </si>
  <si>
    <t>01efb4b644adb574</t>
  </si>
  <si>
    <t>b04794c3445e78cf</t>
  </si>
  <si>
    <t>015e664c48444066</t>
  </si>
  <si>
    <t>d6539f049c4d05e8</t>
  </si>
  <si>
    <t>01597161672b6499</t>
  </si>
  <si>
    <t>011edd780200b886</t>
  </si>
  <si>
    <t>e5c24c84174dea4d</t>
  </si>
  <si>
    <t>Portsmouth</t>
  </si>
  <si>
    <t>West Warwick</t>
  </si>
  <si>
    <t>Boston</t>
  </si>
  <si>
    <t>South Deerfield</t>
  </si>
  <si>
    <t>Danvers</t>
  </si>
  <si>
    <t>Attleboro</t>
  </si>
  <si>
    <t>Billerica</t>
  </si>
  <si>
    <t>Westford</t>
  </si>
  <si>
    <t>Ansonia</t>
  </si>
  <si>
    <t>Milford</t>
  </si>
  <si>
    <t>Lowell</t>
  </si>
  <si>
    <t>Methuen Town</t>
  </si>
  <si>
    <t>Glens Falls</t>
  </si>
  <si>
    <t>Delmar</t>
  </si>
  <si>
    <t>city</t>
  </si>
  <si>
    <t>https://api.twitter.com/1.1/geo/id/0000968729e2a991.json</t>
  </si>
  <si>
    <t>https://api.twitter.com/1.1/geo/id/4eb16cb0a07b90b7.json</t>
  </si>
  <si>
    <t>https://api.twitter.com/1.1/geo/id/67b98f17fdcf20be.json</t>
  </si>
  <si>
    <t>https://api.twitter.com/1.1/geo/id/01cd9bc251c1a4cc.json</t>
  </si>
  <si>
    <t>https://api.twitter.com/1.1/geo/id/898265bec13bd843.json</t>
  </si>
  <si>
    <t>https://api.twitter.com/1.1/geo/id/51f91ee83c9a8b40.json</t>
  </si>
  <si>
    <t>https://api.twitter.com/1.1/geo/id/01be8aa8195ae3b6.json</t>
  </si>
  <si>
    <t>https://api.twitter.com/1.1/geo/id/01efb4b644adb574.json</t>
  </si>
  <si>
    <t>https://api.twitter.com/1.1/geo/id/b04794c3445e78cf.json</t>
  </si>
  <si>
    <t>https://api.twitter.com/1.1/geo/id/015e664c48444066.json</t>
  </si>
  <si>
    <t>https://api.twitter.com/1.1/geo/id/d6539f049c4d05e8.json</t>
  </si>
  <si>
    <t>https://api.twitter.com/1.1/geo/id/01597161672b6499.json</t>
  </si>
  <si>
    <t>https://api.twitter.com/1.1/geo/id/011edd780200b886.json</t>
  </si>
  <si>
    <t>https://api.twitter.com/1.1/geo/id/e5c24c84174dea4d.json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</si>
  <si>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</si>
  <si>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</si>
  <si>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</si>
  <si>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</si>
  <si>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</si>
  <si>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</si>
  <si>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</si>
  <si>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</si>
  <si>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</si>
  <si>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</si>
  <si>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</si>
  <si>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</si>
  <si>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</si>
  <si>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</si>
  <si>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</si>
  <si>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</si>
  <si>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</si>
  <si>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</si>
  <si>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</si>
  <si>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</si>
  <si>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</si>
  <si>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Atty Tom Dickinson</t>
  </si>
  <si>
    <t>Cumberland Farms</t>
  </si>
  <si>
    <t>Gerry Callahan</t>
  </si>
  <si>
    <t>Smearing Feces</t>
  </si>
  <si>
    <t>Alex Reimer</t>
  </si>
  <si>
    <t>Mr. Charlie</t>
  </si>
  <si>
    <t>Chris Metcalfe</t>
  </si>
  <si>
    <t>Zach Perkins</t>
  </si>
  <si>
    <t>Mike Bolinder</t>
  </si>
  <si>
    <t>Kevin Burke</t>
  </si>
  <si>
    <t>Justin</t>
  </si>
  <si>
    <t>McDonald's</t>
  </si>
  <si>
    <t>Phantom Gourmet</t>
  </si>
  <si>
    <t>WBZ | CBS Boston News</t>
  </si>
  <si>
    <t>Dunkin'</t>
  </si>
  <si>
    <t>David Roucoulet</t>
  </si>
  <si>
    <t>PositiviB</t>
  </si>
  <si>
    <t>TJB</t>
  </si>
  <si>
    <t>Kellyanne Conway</t>
  </si>
  <si>
    <t>v. finch</t>
  </si>
  <si>
    <t>Jim Carlson</t>
  </si>
  <si>
    <t>Patricia Maia</t>
  </si>
  <si>
    <t>Mark McDonough</t>
  </si>
  <si>
    <t>A Nation of Moms</t>
  </si>
  <si>
    <t>Sano87</t>
  </si>
  <si>
    <t>Dan Jock</t>
  </si>
  <si>
    <t>New England Patriots</t>
  </si>
  <si>
    <t>Clarence Bowe CBD</t>
  </si>
  <si>
    <t>rob christina</t>
  </si>
  <si>
    <t>Gretchen B.</t>
  </si>
  <si>
    <t>Cradles to Crayons</t>
  </si>
  <si>
    <t>Rick Boyle</t>
  </si>
  <si>
    <t>AintNoBarista</t>
  </si>
  <si>
    <t>Dunkin' CT</t>
  </si>
  <si>
    <t>Anthony Gargano</t>
  </si>
  <si>
    <t>Titans, YANKEES, VGK, Utes</t>
  </si>
  <si>
    <t>Kirk McCray</t>
  </si>
  <si>
    <t>Sean Sommers</t>
  </si>
  <si>
    <t>King Spooky Pickles</t>
  </si>
  <si>
    <t>pastorannishasapp</t>
  </si>
  <si>
    <t>A. Sherrod Blakely</t>
  </si>
  <si>
    <t>Celtics on NBC Sports Boston</t>
  </si>
  <si>
    <t>Mark Ierardi</t>
  </si>
  <si>
    <t>Eileen Murphy</t>
  </si>
  <si>
    <t>Tim Kelley NBC10 Boston</t>
  </si>
  <si>
    <t>JM Hardin #aurevoirDodgers</t>
  </si>
  <si>
    <t>pup_xD83D__xDC36_</t>
  </si>
  <si>
    <t>Thoughts of Dog</t>
  </si>
  <si>
    <t>Tanya Weiman _xD83E__xDDC0_</t>
  </si>
  <si>
    <t>Micah</t>
  </si>
  <si>
    <t>Jahmaal</t>
  </si>
  <si>
    <t>Orlee</t>
  </si>
  <si>
    <t>Don</t>
  </si>
  <si>
    <t>Steve</t>
  </si>
  <si>
    <t>Paul</t>
  </si>
  <si>
    <t>Sam _xD83D__xDE42_</t>
  </si>
  <si>
    <t>Seth Rogen</t>
  </si>
  <si>
    <t>Alec Benjamin</t>
  </si>
  <si>
    <t>kevin jonas</t>
  </si>
  <si>
    <t>BANNERS</t>
  </si>
  <si>
    <t>Jordan Peele</t>
  </si>
  <si>
    <t>Cameron Kasky</t>
  </si>
  <si>
    <t>Derek Muller</t>
  </si>
  <si>
    <t>Smarter Every Day</t>
  </si>
  <si>
    <t>Michelle Obama</t>
  </si>
  <si>
    <t>Twitter</t>
  </si>
  <si>
    <t>Ryan Graney</t>
  </si>
  <si>
    <t>Bottlerocket</t>
  </si>
  <si>
    <t>PalmBeachHappening</t>
  </si>
  <si>
    <t>Mut Rage</t>
  </si>
  <si>
    <t>WEEI</t>
  </si>
  <si>
    <t>Nailbiter</t>
  </si>
  <si>
    <t>Fraud FelgerMLB</t>
  </si>
  <si>
    <t>Tommy Okktane</t>
  </si>
  <si>
    <t>Matt Dolloff</t>
  </si>
  <si>
    <t>Ruff ryde family</t>
  </si>
  <si>
    <t>DaleEArnoldTextLine</t>
  </si>
  <si>
    <t>Kirk Minihane</t>
  </si>
  <si>
    <t>Rob Bradford</t>
  </si>
  <si>
    <t>Starbucks Coffee</t>
  </si>
  <si>
    <t>Growth Energy</t>
  </si>
  <si>
    <t>Casey's Gen Store</t>
  </si>
  <si>
    <t>Leigh Claffey</t>
  </si>
  <si>
    <t>WFSB Channel 3</t>
  </si>
  <si>
    <t>Craig Hobson</t>
  </si>
  <si>
    <t>Jason</t>
  </si>
  <si>
    <t>Donald J. Trump</t>
  </si>
  <si>
    <t>Eye-Of-The-Tiger</t>
  </si>
  <si>
    <t>LIBERTY IS #1</t>
  </si>
  <si>
    <t>Rilee</t>
  </si>
  <si>
    <t>Joe</t>
  </si>
  <si>
    <t>Inspector J</t>
  </si>
  <si>
    <t>JessLeigh</t>
  </si>
  <si>
    <t>Oneko</t>
  </si>
  <si>
    <t>Bud LaRosa</t>
  </si>
  <si>
    <t>Husband and Wife Play</t>
  </si>
  <si>
    <t>Kyle</t>
  </si>
  <si>
    <t>Little Debbie</t>
  </si>
  <si>
    <t>BODYARMOR</t>
  </si>
  <si>
    <t>logandanforth the1st</t>
  </si>
  <si>
    <t>кαιт</t>
  </si>
  <si>
    <t>Heather Shafer</t>
  </si>
  <si>
    <t>Amie</t>
  </si>
  <si>
    <t>Natalia Czoch</t>
  </si>
  <si>
    <t>Renee Albert</t>
  </si>
  <si>
    <t>Hello Felicia</t>
  </si>
  <si>
    <t>HashTopiX</t>
  </si>
  <si>
    <t>Mick _xD83C__xDF3B_</t>
  </si>
  <si>
    <t>That PA Duuude</t>
  </si>
  <si>
    <t>TPave13</t>
  </si>
  <si>
    <t>Laura</t>
  </si>
  <si>
    <t>Leighton O'Connor</t>
  </si>
  <si>
    <t>Gaia GPS</t>
  </si>
  <si>
    <t>#VictorTorres</t>
  </si>
  <si>
    <t>blueSWIRLS</t>
  </si>
  <si>
    <t>Leighton's Travels</t>
  </si>
  <si>
    <t>Mook Morris Sr. PATS SB LIII CHAMPS</t>
  </si>
  <si>
    <t>Adam Himmelsbach</t>
  </si>
  <si>
    <t>Ovi _xD83C__xDDFA__xD83C__xDDF8__xD83C__xDDF5__xD83C__xDDF7_</t>
  </si>
  <si>
    <t>Gloria Law</t>
  </si>
  <si>
    <t>P.J.</t>
  </si>
  <si>
    <t>Eric Teixeira</t>
  </si>
  <si>
    <t>Michael Manning</t>
  </si>
  <si>
    <t>By Copp</t>
  </si>
  <si>
    <t>NBC Sports Boston</t>
  </si>
  <si>
    <t>Sheila Voyles</t>
  </si>
  <si>
    <t>leon</t>
  </si>
  <si>
    <t>Leonard Rhett</t>
  </si>
  <si>
    <t>NICK ESCO</t>
  </si>
  <si>
    <t>Meliss</t>
  </si>
  <si>
    <t>Ian Kach</t>
  </si>
  <si>
    <t>randy cordiello</t>
  </si>
  <si>
    <t>Diane</t>
  </si>
  <si>
    <t>André Freire</t>
  </si>
  <si>
    <t>Jay McHugh</t>
  </si>
  <si>
    <t>Kyle Bowman</t>
  </si>
  <si>
    <t>Alec Silva</t>
  </si>
  <si>
    <t>Denise Isaac NBC10 Boston</t>
  </si>
  <si>
    <t>Good Hope, Inc.</t>
  </si>
  <si>
    <t>CumbysJobs</t>
  </si>
  <si>
    <t>Yesway</t>
  </si>
  <si>
    <t>Wawa</t>
  </si>
  <si>
    <t>Mark Thompson</t>
  </si>
  <si>
    <t>Stewart's Shops</t>
  </si>
  <si>
    <t>Sheetz☕❄</t>
  </si>
  <si>
    <t>Rutter's</t>
  </si>
  <si>
    <t>RaceTrac</t>
  </si>
  <si>
    <t>Pilot Flying J</t>
  </si>
  <si>
    <t xml:space="preserve">Parker's </t>
  </si>
  <si>
    <t>Oasis Stop 'N Go</t>
  </si>
  <si>
    <t>GSP</t>
  </si>
  <si>
    <t>MAPCO</t>
  </si>
  <si>
    <t>Love's Travel Stops</t>
  </si>
  <si>
    <t>The Jacksons</t>
  </si>
  <si>
    <t>Circle K Stores</t>
  </si>
  <si>
    <t>CEFCO Stores</t>
  </si>
  <si>
    <t>Speedway</t>
  </si>
  <si>
    <t>EJ</t>
  </si>
  <si>
    <t>David Brzezon</t>
  </si>
  <si>
    <t>NACS</t>
  </si>
  <si>
    <t>RS5</t>
  </si>
  <si>
    <t>pizza face</t>
  </si>
  <si>
    <t>Patrick</t>
  </si>
  <si>
    <t>Boston 25 News</t>
  </si>
  <si>
    <t>Kelly Sullivan</t>
  </si>
  <si>
    <t>Vicki Graf</t>
  </si>
  <si>
    <t>James Kendall</t>
  </si>
  <si>
    <t>Tony Fontane</t>
  </si>
  <si>
    <t>Papa Gino's</t>
  </si>
  <si>
    <t>Karlson McKenzie &amp; Heather</t>
  </si>
  <si>
    <t>James Sinclair</t>
  </si>
  <si>
    <t>Nicholas Taupier</t>
  </si>
  <si>
    <t>Micah Murray</t>
  </si>
  <si>
    <t>Paul Tassone</t>
  </si>
  <si>
    <t>God Loving</t>
  </si>
  <si>
    <t>john anderson</t>
  </si>
  <si>
    <t>Kenny Camille</t>
  </si>
  <si>
    <t>#Saucy #GenFlynnIsMyHero</t>
  </si>
  <si>
    <t>Allan Giberti</t>
  </si>
  <si>
    <t>Tara Granahan</t>
  </si>
  <si>
    <t>RIRepublicans.us</t>
  </si>
  <si>
    <t>RI House GOP</t>
  </si>
  <si>
    <t>Gina Raimondo</t>
  </si>
  <si>
    <t>All Things Wayne NJ</t>
  </si>
  <si>
    <t>Bob Armstrong</t>
  </si>
  <si>
    <t>Analogbear™</t>
  </si>
  <si>
    <t>C-Store News</t>
  </si>
  <si>
    <t>Mark Abraham</t>
  </si>
  <si>
    <t>C H E L L E Z _xD83C__xDF38_ ¯\_(ツ)_/¯</t>
  </si>
  <si>
    <t>Lisa Marasco</t>
  </si>
  <si>
    <t>Chase B. Schurga</t>
  </si>
  <si>
    <t>Tanya Miranda</t>
  </si>
  <si>
    <t>Harry</t>
  </si>
  <si>
    <t>Susan J Swift</t>
  </si>
  <si>
    <t>Rich B.</t>
  </si>
  <si>
    <t>Mark Lee</t>
  </si>
  <si>
    <t>litty</t>
  </si>
  <si>
    <t>Mistress Ishbo</t>
  </si>
  <si>
    <t>Ryan Graham</t>
  </si>
  <si>
    <t>James Hughes</t>
  </si>
  <si>
    <t>Mr. Andrew</t>
  </si>
  <si>
    <t>Richard Montville</t>
  </si>
  <si>
    <t>Kathryn De Santis</t>
  </si>
  <si>
    <t>Karen Kiley</t>
  </si>
  <si>
    <t>JenniferYoung</t>
  </si>
  <si>
    <t>Miac0088</t>
  </si>
  <si>
    <t>Sᗩᘻᘻ❀ᓰՏɧ</t>
  </si>
  <si>
    <t>Andy</t>
  </si>
  <si>
    <t>Brandi Gutasy</t>
  </si>
  <si>
    <t>Master Blud (iNinja) _xD83C__xDFA8__xD83E__xDD87__xD83D__xDD34_</t>
  </si>
  <si>
    <t>Aaron Franzi</t>
  </si>
  <si>
    <t>Ami</t>
  </si>
  <si>
    <t>Young Contrarian</t>
  </si>
  <si>
    <t>Dan Coady</t>
  </si>
  <si>
    <t>Atty Tom Dickinson-Practice RI MA &amp; fed courts-Appellate Law, Litigation, Probate &amp; related. Catholic; @HCalumni Patriots &amp; Red Sox fan.  #AppellateTwitter</t>
  </si>
  <si>
    <t>Making every day easier for the communities we serve for over 75 years. #GotMyCumbys #CumbysCoffee</t>
  </si>
  <si>
    <t>The people for me are the ones who never yawn or say a commonplace thing but burn, burn, burn like fabulous Roman candles exploding across the sky.' - Kerouac</t>
  </si>
  <si>
    <t>Blocked by @trenni@RoachieWBZ@Dan_Shaugnessy@GlobeChadFinn@peter_king@bigjimmurray@johndennisweei</t>
  </si>
  <si>
    <t>I work for @WEEI. Say hi: AlexR@weei.com.</t>
  </si>
  <si>
    <t>Music festivals, my beautiful girlfriend, Grateful Dead, Arctic Monkeys, Pearl Jam _xD83C__xDFB8_
"Someday, everything's gonna be different when I paint my masterpiece"</t>
  </si>
  <si>
    <t>Husband to Alice. Dad to Avery, Nora and Gunnar; avid UConn, Red Sox and Patriots fan</t>
  </si>
  <si>
    <t>Husband, daddy, disruptor and retired slow-pitch softball 3rd baseman.</t>
  </si>
  <si>
    <t>Go Pats!</t>
  </si>
  <si>
    <t>Welcome to the McDonald’s USA Twitter page!   Follow @McDonaldsCorp for company news &amp; biz updates.</t>
  </si>
  <si>
    <t>THE OFFICIAL #PhantomGourmet Twitter. Food &amp; Fun. That's All We Serve. Saturday &amp; Sundays at 10:30 and 11am on myTV38.</t>
  </si>
  <si>
    <t>Breaking News, Weather, Sports, and some interesting extras from Boston's WBZ-TV.</t>
  </si>
  <si>
    <t>Heart shaped ❤️ Bling sprinkle ✨ and Brownie Batter &amp; Cookie Dough Donuts have arrived! _xD83C__xDF69_ #Dunkin</t>
  </si>
  <si>
    <t>Trivia host, DJ, actor, emcee, comedian, and proud father.</t>
  </si>
  <si>
    <t>Retired Chief with 20+ years active duty military. Sports card collector. Domestic Engineer. Five Finger Death Punch. @FredandSteves steakhouse. #BackTheBlue</t>
  </si>
  <si>
    <t>Mom. Patriot. Catholic. Counselor.</t>
  </si>
  <si>
    <t>‘There’s no crying in baseball.’</t>
  </si>
  <si>
    <t>@LyndonVSC '97 Meteorology grad &amp; former TV MET. Current WX geek. Tweets/RT/Likes do not = endorsements &amp; do not reflect on my current employer. #GoPats #RedSox</t>
  </si>
  <si>
    <t>I am a #blogger, a busy mom of 2, a #vegetarian, I love books, travel, tea, and anything eco-friendly! #momblogger #mom #foodallergymom pr@anationofmoms.com</t>
  </si>
  <si>
    <t>hacker | @RITGolisanoCCIS Alum | NOC | SOC | Blue Team | DFIR | Threat Intel | Threat Hunting | #FlamingNinjaPirates | GCIH | Opinions are my own.</t>
  </si>
  <si>
    <t>Official Twitter of the 5-time champion New England Patriots #GoPats</t>
  </si>
  <si>
    <t>Do you want to #live a #healthier #lifestyle ? I am into #CBD products. Learn more _xD83D__xDD3D__xD83D__xDD3D_ http://Hempworxbizop.com/clarencebowe</t>
  </si>
  <si>
    <t>...a riddle, wrapped in a mystery, inside an enigma... @KitKat_US addict _xD83C__xDDFA__xD83C__xDDF8_☠️_xD83C__xDFF3_️‍_xD83C__xDF08__xD83C__xDDEE__xD83C__xDDF9__xD83C__xDDFB__xD83C__xDDE6_ _xD83D__xDD95_- snitches get stitches - opinions are mine and mine alone..._xD83D__xDE11_</t>
  </si>
  <si>
    <t>Singer _xD83C__xDFB6_ (@gbossmusic). A+ aunt. Podcast-a-holic (esp. true crime). Urban biker, eater of yummy food, wine drinker. Traveler/explorer. Libraries &amp; books rule!</t>
  </si>
  <si>
    <t>Providing children from 0-12, living in homeless or low-income situations, with the essential items they need to thrive.</t>
  </si>
  <si>
    <t>Official Twitter feed for local Dunkin' restaurants in Connecticut (excl. Fairfield County). For Dunkin's national Twitter feed, follow @DunkinDonuts</t>
  </si>
  <si>
    <t>When you know you have unconditional love, there is no point in rebellion and no need to fear failure.</t>
  </si>
  <si>
    <t>#takenote #goknightsgo #yankees #utes #titans #vgk fan. Tweets are my own some vulgarity.</t>
  </si>
  <si>
    <t>The voice of the people</t>
  </si>
  <si>
    <t>Experimental Electronic Music Producer and DJ. Producer of the "core" genres of harder electronic music. Japan fan. _xD83C__xDDEF__xD83C__xDDF5_</t>
  </si>
  <si>
    <t>PASTOR @detroitpistons @mymagicgr #CLOSE #BOSS #MUSIC #BUSINESS @gufellowship @bishopbronner @joelosteen @ohiochristian @powercolumbus @joycolumbus1071 $</t>
  </si>
  <si>
    <t>Covers the Boston Celtics and the NBA for NBC Sports Boston. SU Newhouse School alum. Chair, NABJ Sports Task Force. IG: asherrodblakely</t>
  </si>
  <si>
    <t>Official Celtics on @NBCSBoston account. Follow for the Celtics content and interaction you know you need. Handing out #TommyPoints since '01</t>
  </si>
  <si>
    <t>#Surf #Ski #WeatherMan Lyndon State VT Class '87 Cape Cod Native  Tweets are me, not NECN &amp; NBC</t>
  </si>
  <si>
    <t>Likes: My country, reading, music, cats. Dislikes: Haters, the Cheeto-inChief, trolls, the Dodgers</t>
  </si>
  <si>
    <t>Providing the best pup pictures and  videos of all puppies &amp; animals_xD83D__xDC36_</t>
  </si>
  <si>
    <t>from the creator of @dog_rates</t>
  </si>
  <si>
    <t>Geek girl, office lady, optimistic pragmatist, I LOVE FOOD and enjoy cooking, comedy, and aviation. Viscountess of the No Agenda Round Table, in the morning!</t>
  </si>
  <si>
    <t>With a love of aviation since childhood I'm a regular on @AirplaneGeeks,  @airlinepilotguy, @PlaneTalkingUK, &amp; other well known international aviation podcasts.</t>
  </si>
  <si>
    <t>Some work of noble note, may yet be done,Not unbecoming men that strove with Gods -Alfred Lord Tennyson</t>
  </si>
  <si>
    <t>Yankees Giants Music</t>
  </si>
  <si>
    <t>_xD83E__xDD16_ + ⛰ + _xD83D__xDEB6_‍♂️ = _xD83D__xDC81_‍♂️</t>
  </si>
  <si>
    <t>I... Tweet!!!!!!</t>
  </si>
  <si>
    <t>I’m just the narrator ...</t>
  </si>
  <si>
    <t>chasing the story</t>
  </si>
  <si>
    <t>Mostly BANNERS. Mostly harmless.</t>
  </si>
  <si>
    <t>Founder of @Monkeypaw Productions. 'GET OUT', 'Lovecraft Country', 'Key &amp; Peele', 'Keanu', 'The Last O.G’, ‘The Twilight Zone’...</t>
  </si>
  <si>
    <t>Co-Founder of March For Our Lives. Former least intelligent student at Marjory Stoneman Douglas High School. #MSDSTRONG</t>
  </si>
  <si>
    <t>An element of truth - help me change the way people learn Chemistry with Snatoms!</t>
  </si>
  <si>
    <t>I'm Destin. Bama boy, Rockets,  likes to learn, likes to share what I learn with others.</t>
  </si>
  <si>
    <t>This account is run by Organizing for Action staff. Tweets from the First Lady are signed -mo.</t>
  </si>
  <si>
    <t>What’s happening?!</t>
  </si>
  <si>
    <t>Ryan, like the boy’s name. Redhead, gif communicator, #feraltoforever creator, rescue dog helper, glitter enthusiast, aggressive feminist.</t>
  </si>
  <si>
    <t>Voted #fatheroftheyear '09 and '14</t>
  </si>
  <si>
    <t>An online magazine about everything happening in Palm Beach County, FL</t>
  </si>
  <si>
    <t>Want to bet I'm not the strongest horse lover you'll ever come across? Mutansky's don't get concussions, we give them. Weekend fill in guy on Sports Radio.</t>
  </si>
  <si>
    <t>WEEI is the home of @MutCallahan, @DaleKeefeWEEI, @OMFonWEEI, the @RedSox, @Patriots Mon &amp; Fri. 5x Marconi Winner, including 2018 Sports Station of the Year.</t>
  </si>
  <si>
    <t>Strong takes only</t>
  </si>
  <si>
    <t>One foot in the door; the other one in the gutter.</t>
  </si>
  <si>
    <t>Sports. Music. Comedy. "Thinking up goofy shit." - George Carlin. Sports @985TheSportsHub | Movies/TV/Gaming @ScreenRant</t>
  </si>
  <si>
    <t>MLB NBA Sports</t>
  </si>
  <si>
    <t>I killed 93.7. Feel free 2 unfolo.</t>
  </si>
  <si>
    <t>I write about the Red Sox for https://t.co/rRivCTjPj1 and host a podcast called 'The Bradfo Sho' ... Good times!</t>
  </si>
  <si>
    <t>Inspiring and nurturing the human spirit—one person, one cup, one neighborhood at a time.</t>
  </si>
  <si>
    <t>The leading voice for U.S. biofuel supporters.</t>
  </si>
  <si>
    <t>Famous for Pizza! _xD83C__xDF55_ We have over 2,000 locations throughout the Midwest. Visit us online or in our mobile app for easy ordering!</t>
  </si>
  <si>
    <t>Director of Communications at @GrowthEnergy. Former @SenJoniErnst &amp; @Westmoreland_GA. Proud Georgia native &amp; dog mom. Opinions are my own.</t>
  </si>
  <si>
    <t>The official Twitter page for WFSB, Channel 3 Eyewitness News</t>
  </si>
  <si>
    <t>Saying what you're all thinking.</t>
  </si>
  <si>
    <t>Independent. 4 great kids. Amazing wife........ 
I try to follow back most
 I Retweet Trump to help anyone who's #shadowban
#MAGA</t>
  </si>
  <si>
    <t>45th President of the United States of America_xD83C__xDDFA__xD83C__xDDF8_</t>
  </si>
  <si>
    <t>_xD83C__xDDFA__xD83C__xDDF8_#VETERAN_xD83C__xDDFA__xD83C__xDDF8_#Trump_xD83C__xDDFA__xD83C__xDDF8_#MolonLabe</t>
  </si>
  <si>
    <t>AMERICA: LIBERTY is worth saving. Stop the TAKEDOWN #KAG. POTUS is heroic/We dodged a HUGE bullet but forces of evil are still in full force/#NRA #Qanon</t>
  </si>
  <si>
    <t>Just here for the hockey gifs &amp; on rare occasions I’m moderately funny depending on who you ask</t>
  </si>
  <si>
    <t>Marcus Smart Believer.</t>
  </si>
  <si>
    <t>Computer geek with a variety of interests and a bad sense of humor. I use Twitter to update and interact with people all over the world. _xD83D__xDC31_</t>
  </si>
  <si>
    <t>Chief Financial Officer</t>
  </si>
  <si>
    <t>Official Twitter account for Husband and Wife Play gaming.</t>
  </si>
  <si>
    <t>Former Nick Punto fan account, if you are offended by an old tweet please let me know, I thought I deleted them all before I put my face back on here</t>
  </si>
  <si>
    <t>This is the official Twitter feed of the sweetheart of American snackage.</t>
  </si>
  <si>
    <t>#SuperiorHydration for today’s athletes.</t>
  </si>
  <si>
    <t>Friends and family over everything, Taylor Gang affiliated with all my homies!!</t>
  </si>
  <si>
    <t>I used to talk about TV. Now I talk about TV and politics and science and humanity. And sometimes roller derby. And cats.</t>
  </si>
  <si>
    <t>Advertising Rules The World®!_xD83E__xDD84_☀️_xD83D__xDC36__xD83C__xDFBE__xD83C__xDFBF__xD83E__xDDC0_
ALL VIEWS AND OPINIONS ARE MY OWN. 
Snapchat: nczoch 
Instagram: nataliaczoch</t>
  </si>
  <si>
    <t>#Hashtagger 
Data geek, &amp; genealogy addict. @MomsDemand &amp; @JDRF volunteer.  No me gusta MAGAs  _xD83D__xDC7B_: @hellofelicia3</t>
  </si>
  <si>
    <t>Weekly Hashtag Topix. (Mon 9:30am EST) 10 anon hosts report the latest. Get Tagloid! Member of @HashtagRoundup Play #ThatsNotNewsToMe #SometimesForFun anytime</t>
  </si>
  <si>
    <t>I appreciate good humor and kindness ✌️ (and hashtag games)</t>
  </si>
  <si>
    <t>Mixing Love with Laughs. The randomness of my tweets envelop me. #HashtagWarrior #JustBeingMe</t>
  </si>
  <si>
    <t>Follow me as practice for a 200 day trip in my #Jeep to 30 of the most homeless cities in the US in June. FB, IG, YouTube &amp; blogs links on site. _xD83D__xDE99_ _xD83C__xDF0E_ _xD83C__xDDFA__xD83C__xDDF8_</t>
  </si>
  <si>
    <t>Tap into the Wild. The best iOS/Android/web app for the outdoors.</t>
  </si>
  <si>
    <t>Proud of myself because I'm not perfect, but Different, Dominican From #VillaAltagraciaCity</t>
  </si>
  <si>
    <t>Leighton O'Connor:  Digital Strategist, Photographer, Dad, Sailor, Skier and iPhone photo tweeting junkie.</t>
  </si>
  <si>
    <t>Follow my travels and see what I see just like you are there.</t>
  </si>
  <si>
    <t>Brady = _xD83D__xDC10_. #6Rings (36-22)☘️ ~ @Patriots ~ @Celtics ~ @NHLBruins ~ @MookMorris2 ~</t>
  </si>
  <si>
    <t>Celtics writer for The Boston Globe. Former NYT contributor. I beat Stephon Marbury in a shooting contest when I was 11 so. adam.himmelsbach@globe.com</t>
  </si>
  <si>
    <t>(Ret)Army Veteran|Sports fan</t>
  </si>
  <si>
    <t>I suffered injustice in The Middlesex County SUPERIOR COURT Woburn @CambridgePolice New location COURT so unjust. INJUSTICE hard to bear. TRAUMA hardest to heal</t>
  </si>
  <si>
    <t>_xD83C__xDDEE__xD83C__xDDF9_ _xD83C__xDDEE__xD83C__xDDEA_ _xD83C__xDDFA__xD83C__xDDF8_
Patriots, Celtics, Red Sox, Bruins &amp; Tampa Bay Bucs</t>
  </si>
  <si>
    <t>I'm buddies with Joe!</t>
  </si>
  <si>
    <t>Bringing you the latest news &amp; video on the Celtics, Patriots, Red Sox, Bruins &amp; #NERevs ~ _xD83C__xDFC0_@NBCSCeltics | _xD83C__xDFC8_ @NBCSPatriots | ⚽️ @NBCSRevs</t>
  </si>
  <si>
    <t>husband, dad to 1 girl and 2 schnauzers, P.T., marathon x 4, half x 8. love Daniel Silva, Pearl Jam, Yo-yo Ma, Carole King, Bocelli, museums, Red Sox, Celtics..</t>
  </si>
  <si>
    <t>Huge sports fan who loves the Celtics, Cowboys, and Reds!</t>
  </si>
  <si>
    <t>PSHS ‘20. Cross country And Track and field Distance _xD83C__xDFC3_ Runner Blue Crew all day</t>
  </si>
  <si>
    <t>What's up?...2,3,4. What's up?....2,3,4...</t>
  </si>
  <si>
    <t>Kach Analytics, Inc. Founder and President / Canova Analytics, LLC. Chief Marketing Officer and Chief Financial Officer</t>
  </si>
  <si>
    <t>https://t.co/NIpQ0QyXjM check me out on #taskrabbit ,get your to do list done...</t>
  </si>
  <si>
    <t>@Sporting_CP ⚽_xD83D__xDC9A_
@celtics _xD83C__xDFC0__xD83D__xDC9A_
@Patriots _xD83C__xDFC8__xD83D__xDC9C_</t>
  </si>
  <si>
    <t>Test Drive my site
https://t.co/uuN1zCXV72  ~ _xD83D__xDCF2_ Jay McHugh helps build dreams in SendOutCards and in Real Estate here at LAER -_xD83D__xDCB8_✈️</t>
  </si>
  <si>
    <t>SNHU grad 2017; Author/Writer.  https://t.co/ZA6PHmonYb. https://t.co/D9nmZHfPiT https://t.co/qgza0FiVM2. Red Sox, NE Patriots, Wrestling Celts; Wife, @Kylesgirl2009</t>
  </si>
  <si>
    <t>24 years old | Photographer | Videographer | Drone Pilot | Skywarn Spotter | Breaking News Junkie | featured on NBC Nightly News for photography work in 2014</t>
  </si>
  <si>
    <t>Bilingual Meteorologist at WBTS-TV Boston. FSU Alumni. Proud Nole. Wife, mom and lover of life. Sports enthusiast. 2x National Emmy winner from Colón,Panamá</t>
  </si>
  <si>
    <t>We are a non-profit organization established to bring health and growth opportunities to individuals and families locally and nationally.</t>
  </si>
  <si>
    <t>Our Values are Simple: Never Settle. Own It. Tell It Like It Is. Succeed Together. Follow to see how these will make you want to #CumbyValued</t>
  </si>
  <si>
    <t>Yesway, headquartered in Des Moines, Iowa, owns and operates 150 convenience stores in the Midwest</t>
  </si>
  <si>
    <t>The OFFICIAL account of Wawa, your all-day, everyday stop for fresh, Built-To-Order® foods and beverages, coffee, fuel services &amp; surcharge-free ATMs.</t>
  </si>
  <si>
    <t>I build Collaboration. A rogue monkey in Cisco UC. Passionate about people and tech. Family, Fun, and Curiosity drive me on. (Views are mine alone).</t>
  </si>
  <si>
    <t>Official Twitter for Stewart's Shops. You know us for offering milk, ice cream, coffee, Easy Food, gasoline, and other convenience items. We are closer to you!</t>
  </si>
  <si>
    <t>Family-owned and operated since 1952. Cheesy puns and hot dog buns. _xD83C__xDF2D__xD83C__xDF2D__xD83D__xDC40_ .  The OG Run and Done... not that @target will tell you that.
https://t.co/7Yq140LNDq</t>
  </si>
  <si>
    <t>Welcome to the official Rutter’s Twitter page! Follow us @RuttersFS for contests and special offers. 
Fresh made food. Premium coffee. Rewards.</t>
  </si>
  <si>
    <t>Driven to be your #1 choice of travel centers!</t>
  </si>
  <si>
    <t>Parker’s operates 36 state-of-the-art convenience stores and is a nationally-recognized leader in fuel and retail services across Georgia &amp; South Carolina.</t>
  </si>
  <si>
    <t>We proudly serve Southern Idaho with 24 locally owned and operated locations.</t>
  </si>
  <si>
    <t>We provide retail branding and marketing services with a focus on site-specific execution to help transform your growth strategies into store-level success.</t>
  </si>
  <si>
    <t>Official Twitter account of MAPCO Mart, MAPCO Express, Discount Food Mart, Fast Food &amp; Fuel, Favorite Markets &amp; Delta Express Convenience Stores!</t>
  </si>
  <si>
    <t>Providing Clean Places, Friendly Faces since 1964.</t>
  </si>
  <si>
    <t>First Family of Music and Rock &amp; Roll Hall of Famers.</t>
  </si>
  <si>
    <t>Convenience stores</t>
  </si>
  <si>
    <t>When you enter a CEFCO Convenience Store you will see the difference. We work hard on customer service, we want our customers to feel at home.</t>
  </si>
  <si>
    <t>The OFFICIAL account of Speedway - Home of the #SpeedyFreeze &amp; #SpeedyRewards! Follow us on Instagram: SpeedwayStores!</t>
  </si>
  <si>
    <t>⚾️New York Yankees ⚾#Jeter ⚾️#Pizza ⚾ #2️⃣ IG bazooka77 ⚾️ Trailer Trash _xD83D__xDEAE_ #518 #NY ⚾</t>
  </si>
  <si>
    <t>NACS represents the global convenience &amp; fuel retailing industry. Save the Date: #NACSShow is October 7-10, 2018 in Las Vegas!</t>
  </si>
  <si>
    <t>In the 512 all day I Celtics, Bears, Mets, Ohio State Buckeyes</t>
  </si>
  <si>
    <t>mama to baby k _xD83D__xDC95_</t>
  </si>
  <si>
    <t>Family man
Seeker of truth and actual freedom
Moderate Independent</t>
  </si>
  <si>
    <t>Boston 25 News provides complete New England news coverage that matters to you.</t>
  </si>
  <si>
    <t>News Reporter, Auburn native, Boston sports fan, Runner, Candy lover, and a Proud Syracuse Orange.</t>
  </si>
  <si>
    <t>NWA/AMS Certified Broadcast Meteorologist at @boston25. Marblehead native, glad to be back in New England! @EmbryRiddle Alum. Gymnast turned marathon runner</t>
  </si>
  <si>
    <t>Amateur Weather Geek &amp; CoCoRaHS member -Fan of Red Sox and Patriots- Love New England and Outside Activities</t>
  </si>
  <si>
    <t>Springsteen, Seinfeld, Love of Country, Bodysurfing, A Great Woman &amp; Dogs is what is good in life...</t>
  </si>
  <si>
    <t>Delicious meals made with the freshest ingredients. Let's eat.</t>
  </si>
  <si>
    <t>100.7 WZLX Boston's Classic Rock - Kevin, Pete, Heather, Mike and Jackson! 5:30am - 10am Weekdays!  Listen:https://wzlx.iheart.com/</t>
  </si>
  <si>
    <t>AMJ Canada Waqf | Breaking Good</t>
  </si>
  <si>
    <t>News addict. From Red State to HuffPo I read it all. 
National Geographic videos make all the rest bareable. 
Got any recommendations?</t>
  </si>
  <si>
    <t>Dad, Front-end developer, high-functioning laggard</t>
  </si>
  <si>
    <t>Web Application Developer; Data Nerd; Father of two. Totally not a bot (although I suppose that's exactly what a bot would say.)</t>
  </si>
  <si>
    <t>District Manager Cumberland Farms</t>
  </si>
  <si>
    <t>:</t>
  </si>
  <si>
    <t>Father, Hard Worker, Bass Player, Life Liver</t>
  </si>
  <si>
    <t>#America1st Illegal isn't a race, it is a crime. #1A Do your own research. -FACTS OVER FEELZ- #Immigrate to #Assimilate - #NoMoreWar - #wg1wga #QAnon</t>
  </si>
  <si>
    <t>Host of Rhode Island Red Radio on @990WBOB Mondays @7pm. This is my personal, Twitter account. My opinions are solely my own.</t>
  </si>
  <si>
    <t>Host of the Tara Granahan Show, M-F 9am-noon on NewsTalk 630 &amp; 99.7fm ~ ... and mom of 2 fabulous kids!</t>
  </si>
  <si>
    <t>Supporting Republican and Right-Leaning Independents since 2011. #Trump #MAGA  #MakeRIGreatAgain! Tweets are our own. We are NOT the RI GOP.</t>
  </si>
  <si>
    <t>The official Twitter account of the Reform Caucus before it was cool.
#RIHouseGOP</t>
  </si>
  <si>
    <t>Governor dedicated to moving Rhode Island forward. Smithfield native and proud mother of two. (401) 222-2080</t>
  </si>
  <si>
    <t>Wayne, NJ - Where we work, live and play! It's home! #allthingswaynenj #waynenj</t>
  </si>
  <si>
    <t>Massachusetts Certified Building Official.
Habitat volunteer.</t>
  </si>
  <si>
    <t>Dad/Veteran/SpEd/Esq/INTP "To live alone one must be either a beast or a god says Aristotle. Leaving out the third case: one must be both: a Philosopher"-FN</t>
  </si>
  <si>
    <t>C-Store News Marketing C-Store Category Data CPG Data Grocery Data Food Service Data Gas Pricing Data Beverage Data Tobacco Data.</t>
  </si>
  <si>
    <t>Data on cities+equity+wellbeing. Executive Dir, DataHaven(@CTData https://t.co/YZPD7hFfd0); tweets here don't represent my employer. WKKF Fellow. #NHV resident.</t>
  </si>
  <si>
    <t>A foodie that turned her love of food into an eating show! Come watch me!! _xD83D__xDE4C__xD83C__xDFFE__xD83C__xDF61_♥️    Banner: @_artbitious_ on IG! _xD83D__xDC8B_ - _xD83D__xDC8C_Email: sincerelychelle@gmail.com</t>
  </si>
  <si>
    <t>I am a Wife and Mother of two great Son's! Die hard Patriots Fan, Libertarian, and love free speech! and Love to Cruise!</t>
  </si>
  <si>
    <t>I was Class Clown. Thoughts become things. Owner:@FortuneATM. Editor:@thefourthree4. Snapchat/Instagram:ChaseSchurga _xD83D__xDCE9_:chasebschurga@gmail.com</t>
  </si>
  <si>
    <t>Positive, upbeat, family-oriented, spiritual, hardworking, devoted New England/Boston sports fan ready for anything</t>
  </si>
  <si>
    <t>Buffalo Bills, Boston Red Sox, NCIS, Supernatural, Gotham, The 100, Supergirl. Live in Pittsfield,MA, home of Elizabeth Banks, and where Moby Dick was written.</t>
  </si>
  <si>
    <t>Caregiver for brothers</t>
  </si>
  <si>
    <t>Business Development  Gnosis International Holdings</t>
  </si>
  <si>
    <t>Ultimate kinda gay Peach/Palu/Swordfighter
private / vent: @parawatheheck</t>
  </si>
  <si>
    <t>Welcome to my Twittervision! :D I am a Streamer Wife and I occasionally YouTube!</t>
  </si>
  <si>
    <t>Posts are my own and do not reflect the views of my employers or organizations to which I belong. #ENTJ</t>
  </si>
  <si>
    <t>Photojournalist for WPRI 12 &amp; WNAC FOX Providence @wpri12 @FOXProvidence Husband; Father to Daughters and cats; all tweets are my own</t>
  </si>
  <si>
    <t>@NHLBruins, @RAIDERS, @Thunderbirdsahl, @RedSox, Metal, Punk Rock, Horror Movies, Cheeseburgers, Monsters. Sarcastic asshole with a heart of gold.</t>
  </si>
  <si>
    <t>Opinions are my own. Boston is my home. Middays on New Country 97.5</t>
  </si>
  <si>
    <t>Mom of 1. Quiet but fiercely protective of those I love. I love the Bruins, Red Sox, Revs, &amp; Patriots. No time or patience for others ignorance &amp; stupidity</t>
  </si>
  <si>
    <t>A woman with a brain will always speak her mind.</t>
  </si>
  <si>
    <t>Originally from Chazy,NY; pk4/5 player; long suffering @Orioles fan, love @Metallica, @Primus, @ICP, @RobZombie, Buckethead, @Budweiser, my gf &amp; my cat Samantha</t>
  </si>
  <si>
    <t>I will not change how my child views the world, I will change how the world views my child-------Family above Everything-----</t>
  </si>
  <si>
    <t>_xD83D__xDD34_ LIVE Streamer, Head of Media at IGT! Funnyguy, GamerDad, Contact for promos, #indiegames, Xbox Ambassador &amp; Graphic Designer [XA, SS &amp; IGT Mixer Team!] _xD83D__xDCFD__xD83D__xDCFA_</t>
  </si>
  <si>
    <t>AEMT, Deputy Chief, Spontaneous Explorer</t>
  </si>
  <si>
    <t>Mouseketeer _xD83D__xDC2D_✨ Dog Mom _xD83D__xDC36__xD83D__xDC3A_      Martini lover _xD83C__xDF78_ 1/2 of the duo ☕️_xD83C__xDF5F_ @twogirlsdine_ _xD83C__xDF54_</t>
  </si>
  <si>
    <t>Your beliefs don't make you a good person. Your actions do.</t>
  </si>
  <si>
    <t>Rhode Island</t>
  </si>
  <si>
    <t>Westborough, MA</t>
  </si>
  <si>
    <t>McLeans</t>
  </si>
  <si>
    <t>Providence, RI</t>
  </si>
  <si>
    <t>Hartford, CT</t>
  </si>
  <si>
    <t>Narragansett Ri</t>
  </si>
  <si>
    <t>Brockton, MA</t>
  </si>
  <si>
    <t>Waltham</t>
  </si>
  <si>
    <t>Canton, Mass.</t>
  </si>
  <si>
    <t>Bristol, Connecticut</t>
  </si>
  <si>
    <t>USA_xD83C__xDDFA__xD83C__xDDF8_</t>
  </si>
  <si>
    <t>Rhode Island, USA</t>
  </si>
  <si>
    <t>New Hampshire, USA</t>
  </si>
  <si>
    <t>Cambridge, MA</t>
  </si>
  <si>
    <t>CT (excl. Fairfield county)</t>
  </si>
  <si>
    <t>801 x 702</t>
  </si>
  <si>
    <t>Maine, USA</t>
  </si>
  <si>
    <t xml:space="preserve"> Michigan</t>
  </si>
  <si>
    <t>South Boston, MA</t>
  </si>
  <si>
    <t>Home Base South New England</t>
  </si>
  <si>
    <t>Boston/Mattapan, MA</t>
  </si>
  <si>
    <t>these. are my stories</t>
  </si>
  <si>
    <t>New York City</t>
  </si>
  <si>
    <t>Portland, ME</t>
  </si>
  <si>
    <t xml:space="preserve">New England </t>
  </si>
  <si>
    <t>Warwick, RI</t>
  </si>
  <si>
    <t>Massachusetts, USA</t>
  </si>
  <si>
    <t xml:space="preserve">Earth </t>
  </si>
  <si>
    <t>Everywhere.</t>
  </si>
  <si>
    <t>Parkland, FL</t>
  </si>
  <si>
    <t>Los Angeles</t>
  </si>
  <si>
    <t>Rocket City, USA</t>
  </si>
  <si>
    <t>Everywhere</t>
  </si>
  <si>
    <t>Nashville, TN</t>
  </si>
  <si>
    <t>Palm Beach County, FL</t>
  </si>
  <si>
    <t>Right behind you puss</t>
  </si>
  <si>
    <t>Seattle, WA</t>
  </si>
  <si>
    <t>Washington, DC</t>
  </si>
  <si>
    <t>Ankeny, IA</t>
  </si>
  <si>
    <t>Washington, D.C.</t>
  </si>
  <si>
    <t>Rocky Hill, Connecticut</t>
  </si>
  <si>
    <t>Boston, Massachusetts</t>
  </si>
  <si>
    <t>Jurassic Park</t>
  </si>
  <si>
    <t>New Hampshire</t>
  </si>
  <si>
    <t>Collegedale, TN</t>
  </si>
  <si>
    <t>Massachusetts</t>
  </si>
  <si>
    <t>Connecticut, USA</t>
  </si>
  <si>
    <t>NYC</t>
  </si>
  <si>
    <t>9th State</t>
  </si>
  <si>
    <t>Hashtag Reality</t>
  </si>
  <si>
    <t>PA</t>
  </si>
  <si>
    <t>BEVERLY,  USA</t>
  </si>
  <si>
    <t>Berkeley, CA</t>
  </si>
  <si>
    <t>Beverly, MA</t>
  </si>
  <si>
    <t>Hingham, MA</t>
  </si>
  <si>
    <t>Summerfield, FL</t>
  </si>
  <si>
    <t>Philadelphia, PA</t>
  </si>
  <si>
    <t>Billerica, Ma</t>
  </si>
  <si>
    <t xml:space="preserve">Cape Cod Massachusetts </t>
  </si>
  <si>
    <t>Cranston, RI</t>
  </si>
  <si>
    <t>Lynnfield, MA</t>
  </si>
  <si>
    <t>Iowa, USA</t>
  </si>
  <si>
    <t>Swindon, UK</t>
  </si>
  <si>
    <t>Saratoga Springs, NY</t>
  </si>
  <si>
    <t>Altoona, PA</t>
  </si>
  <si>
    <t>York, PA</t>
  </si>
  <si>
    <t>Southeast U.S.A.</t>
  </si>
  <si>
    <t>US and Canada</t>
  </si>
  <si>
    <t>Savannah, Georgia</t>
  </si>
  <si>
    <t>Southern Idaho</t>
  </si>
  <si>
    <t>Clearwater, Florida</t>
  </si>
  <si>
    <t>Franklin, TN</t>
  </si>
  <si>
    <t>Coast to Coast</t>
  </si>
  <si>
    <t>USA</t>
  </si>
  <si>
    <t>Temple, TX</t>
  </si>
  <si>
    <t xml:space="preserve">At the pizza parlor </t>
  </si>
  <si>
    <t>Convenience Stores Worldwide</t>
  </si>
  <si>
    <t>Austin, TX</t>
  </si>
  <si>
    <t>Springfield, MA</t>
  </si>
  <si>
    <t>Dedham, MA</t>
  </si>
  <si>
    <t>London, England, U.K.</t>
  </si>
  <si>
    <t>Home, work, or driving between</t>
  </si>
  <si>
    <t>Enfield, CT USA</t>
  </si>
  <si>
    <t>Gardner Massachusetts</t>
  </si>
  <si>
    <t>London, England</t>
  </si>
  <si>
    <t>East Greenwich, RI</t>
  </si>
  <si>
    <t>Northwood New Hampshire, USA</t>
  </si>
  <si>
    <t>Sea Level Covfefe RI</t>
  </si>
  <si>
    <t>Rhode Island, baby!</t>
  </si>
  <si>
    <t>RI</t>
  </si>
  <si>
    <t xml:space="preserve">Providence, RI </t>
  </si>
  <si>
    <t>Wayne</t>
  </si>
  <si>
    <t>THE City</t>
  </si>
  <si>
    <t xml:space="preserve">ORD BOS LHR SFO </t>
  </si>
  <si>
    <t>New Haven, Connecticut, USA</t>
  </si>
  <si>
    <t>Mars</t>
  </si>
  <si>
    <t>Prospect, CT</t>
  </si>
  <si>
    <t>Maine</t>
  </si>
  <si>
    <t>Pittsfield Massachusetts</t>
  </si>
  <si>
    <t>Plymouth, MA.</t>
  </si>
  <si>
    <t>n.providence</t>
  </si>
  <si>
    <t>Fort Lauderdale, FL</t>
  </si>
  <si>
    <t>Leominster, MA</t>
  </si>
  <si>
    <t>South Hadley, MA</t>
  </si>
  <si>
    <t>Boston/NH</t>
  </si>
  <si>
    <t>Upstate NY</t>
  </si>
  <si>
    <t>Albany, NY</t>
  </si>
  <si>
    <t>Upstate New York</t>
  </si>
  <si>
    <t>Easthampton, MA</t>
  </si>
  <si>
    <t>http://www.appealRI.com</t>
  </si>
  <si>
    <t>https://t.co/TCHCNCtOjO</t>
  </si>
  <si>
    <t>http://weei.com</t>
  </si>
  <si>
    <t>https://t.co/lDg5WGo3Ez</t>
  </si>
  <si>
    <t>https://t.co/LoHGBALzMf</t>
  </si>
  <si>
    <t>http://www.phantomgourmet.com</t>
  </si>
  <si>
    <t>http://t.co/aav3LH2nK4</t>
  </si>
  <si>
    <t>https://t.co/FnzxTb8Nes</t>
  </si>
  <si>
    <t>https://t.co/7dqRg0WgQm</t>
  </si>
  <si>
    <t>http://keybase.io/localhostdemon</t>
  </si>
  <si>
    <t>https://t.co/oF1m9aomEU</t>
  </si>
  <si>
    <t>http://www.curiousaboutcbd.info</t>
  </si>
  <si>
    <t>http://www.cradlestocrayons.org</t>
  </si>
  <si>
    <t>https://t.co/cjBrTtZ5W1</t>
  </si>
  <si>
    <t>https://t.co/XRVQwpppB3</t>
  </si>
  <si>
    <t>https://t.co/iSKrg2mAtP</t>
  </si>
  <si>
    <t>https://t.co/DugqCloYZv</t>
  </si>
  <si>
    <t>https://t.co/U07NTZeJ12</t>
  </si>
  <si>
    <t>http://www.necn.com/weather/Weather-New-England-245521811.html</t>
  </si>
  <si>
    <t>https://t.co/4rCTl7cdyK</t>
  </si>
  <si>
    <t>https://Instagram.com/sam.schmir</t>
  </si>
  <si>
    <t>http://www.hilarityforcharity.org</t>
  </si>
  <si>
    <t>https://t.co/8UMp4pzFqw</t>
  </si>
  <si>
    <t>https://ffm.to/bannersletgo</t>
  </si>
  <si>
    <t>https://t.co/lsN6Q16oC4</t>
  </si>
  <si>
    <t>https://t.co/ympoY5JxC8</t>
  </si>
  <si>
    <t>http://www.youtube.com/SmarterEveryDay</t>
  </si>
  <si>
    <t>http://t.co/wpVvHHc1a9</t>
  </si>
  <si>
    <t>https://t.co/TAXQpsHa5X</t>
  </si>
  <si>
    <t>http://ryangraney.com</t>
  </si>
  <si>
    <t>https://t.co/RNrzBytbxy</t>
  </si>
  <si>
    <t>https://t.co/DSIZiEbDmC</t>
  </si>
  <si>
    <t>https://t.co/5A5dRrarbA</t>
  </si>
  <si>
    <t>https://t.co/TcS9m2UDRx</t>
  </si>
  <si>
    <t>https://starbucks.com</t>
  </si>
  <si>
    <t>https://t.co/R5GgfIH9k2</t>
  </si>
  <si>
    <t>https://t.co/mWn7NxMVFi</t>
  </si>
  <si>
    <t>http://t.co/p9YBgjRioj</t>
  </si>
  <si>
    <t>http://www.Instagram.com/realDonaldTrump</t>
  </si>
  <si>
    <t>http://Instagram.com/xo_rilee</t>
  </si>
  <si>
    <t>http://www.twitch.tv/zakky_b</t>
  </si>
  <si>
    <t>http://t.co/M8itnNJpgn</t>
  </si>
  <si>
    <t>https://t.co/jnTWfesUgr</t>
  </si>
  <si>
    <t>https://t.co/OlwtzjTw3R</t>
  </si>
  <si>
    <t>https://t.co/0dIYSrGV60</t>
  </si>
  <si>
    <t>https://t.co/8hzEFBF0MT</t>
  </si>
  <si>
    <t>http://www.blueswirls.com</t>
  </si>
  <si>
    <t>http://www.leightonoconnor.com</t>
  </si>
  <si>
    <t>http://www.bostonglobe.com/sports/basketball</t>
  </si>
  <si>
    <t>https://t.co/7IDoW8Ah9W</t>
  </si>
  <si>
    <t>https://t.co/uGbmhzPrB9</t>
  </si>
  <si>
    <t>http://patreon.com/iankach</t>
  </si>
  <si>
    <t>https://t.co/VHL3KCxX0u</t>
  </si>
  <si>
    <t>https://t.co/ksb5sPcwLB</t>
  </si>
  <si>
    <t>https://t.co/UXVKR9UkAt</t>
  </si>
  <si>
    <t>https://flickr.com/alecsilva</t>
  </si>
  <si>
    <t>https://t.co/Fvc3HnkGRq</t>
  </si>
  <si>
    <t>http://www.goodhopeinc.org</t>
  </si>
  <si>
    <t>https://t.co/ibhHhNfCx5</t>
  </si>
  <si>
    <t>https://t.co/ai72OqrQHe</t>
  </si>
  <si>
    <t>http://t.co/jfwRNkkU4y</t>
  </si>
  <si>
    <t>https://t.co/wEvRqhhfuW</t>
  </si>
  <si>
    <t>http://sheetz.com</t>
  </si>
  <si>
    <t>http://www.rutters.com</t>
  </si>
  <si>
    <t>http://www.racetrac.com</t>
  </si>
  <si>
    <t>http://www.pilotflyingj.com</t>
  </si>
  <si>
    <t>http://t.co/SFPA6QmXql</t>
  </si>
  <si>
    <t>https://t.co/9MweNwSbRI</t>
  </si>
  <si>
    <t>https://www.gspretail.com</t>
  </si>
  <si>
    <t>https://t.co/vRC6h3mwOk</t>
  </si>
  <si>
    <t>https://loves.com/</t>
  </si>
  <si>
    <t>https://t.co/Bos2aVzr8K</t>
  </si>
  <si>
    <t>https://t.co/k9xsIAlgd6</t>
  </si>
  <si>
    <t>http://t.co/18xKgajUC5</t>
  </si>
  <si>
    <t>http://www.speedway.com</t>
  </si>
  <si>
    <t>http://www.facebook.com/profile.php?id=100000130595716</t>
  </si>
  <si>
    <t>https://t.co/3nmEcbv86z</t>
  </si>
  <si>
    <t>http://Boston25News.com</t>
  </si>
  <si>
    <t>https://t.co/wGXJRz84Ia</t>
  </si>
  <si>
    <t>https://t.co/rWSCMRIxKX</t>
  </si>
  <si>
    <t>https://www.iheart.com/podcast/karlson-mckenzie-28713756/</t>
  </si>
  <si>
    <t>http://alislam.org</t>
  </si>
  <si>
    <t>https://t.co/QjcRYdJm5K</t>
  </si>
  <si>
    <t>https://t.co/xwiKmLejWQ</t>
  </si>
  <si>
    <t>http://www.rirepublicans.us</t>
  </si>
  <si>
    <t>https://t.co/xYYCc2Ti4l</t>
  </si>
  <si>
    <t>http://www.governor.ri.gov</t>
  </si>
  <si>
    <t>https://t.co/6dRpHwZWqR</t>
  </si>
  <si>
    <t>https://www.youtube.com/user/SincerelyChelle07?sub_confirmation=1</t>
  </si>
  <si>
    <t>https://t.co/SaPZbFttb4</t>
  </si>
  <si>
    <t>https://t.co/qsE3V0IfGL</t>
  </si>
  <si>
    <t>https://t.co/Hx0qRdWImC</t>
  </si>
  <si>
    <t>http://www.instagram.com/thelittleraskal</t>
  </si>
  <si>
    <t>http://wokq.com</t>
  </si>
  <si>
    <t>https://twitter.com/search?q=%40Sammiasaurus&amp;src=typd</t>
  </si>
  <si>
    <t>https://t.co/8vRoVuiX5O</t>
  </si>
  <si>
    <t>https://t.co/1eGtw9du4e</t>
  </si>
  <si>
    <t>Pacific Time (US &amp; Canada)</t>
  </si>
  <si>
    <t>Sydney</t>
  </si>
  <si>
    <t>Eastern Time (US &amp; Canada)</t>
  </si>
  <si>
    <t>Atlantic Time (Canada)</t>
  </si>
  <si>
    <t>Quito</t>
  </si>
  <si>
    <t>London</t>
  </si>
  <si>
    <t>Mountain Time (US &amp; Canada)</t>
  </si>
  <si>
    <t>Central Time (US &amp; Canada)</t>
  </si>
  <si>
    <t>https://pbs.twimg.com/profile_banners/253355926/1372174043</t>
  </si>
  <si>
    <t>https://pbs.twimg.com/profile_banners/34291927/1549303469</t>
  </si>
  <si>
    <t>https://pbs.twimg.com/profile_banners/202643200/1471640803</t>
  </si>
  <si>
    <t>https://pbs.twimg.com/profile_banners/824424776/1472992889</t>
  </si>
  <si>
    <t>https://pbs.twimg.com/profile_banners/354427613/1519678178</t>
  </si>
  <si>
    <t>https://pbs.twimg.com/profile_banners/817115478233595905/1531002104</t>
  </si>
  <si>
    <t>https://pbs.twimg.com/profile_banners/414030032/1435073239</t>
  </si>
  <si>
    <t>https://pbs.twimg.com/profile_banners/3288332205/1497919131</t>
  </si>
  <si>
    <t>https://pbs.twimg.com/profile_banners/342891572/1545598499</t>
  </si>
  <si>
    <t>https://pbs.twimg.com/profile_banners/71026122/1549221787</t>
  </si>
  <si>
    <t>https://pbs.twimg.com/profile_banners/24729183/1456198043</t>
  </si>
  <si>
    <t>https://pbs.twimg.com/profile_banners/16334139/1412189704</t>
  </si>
  <si>
    <t>https://pbs.twimg.com/profile_banners/8771022/1549038872</t>
  </si>
  <si>
    <t>https://pbs.twimg.com/profile_banners/1296125136/1522684559</t>
  </si>
  <si>
    <t>https://pbs.twimg.com/profile_banners/471672239/1542376504</t>
  </si>
  <si>
    <t>https://pbs.twimg.com/profile_banners/21265576/1550007976</t>
  </si>
  <si>
    <t>https://pbs.twimg.com/profile_banners/3374058869/1469112437</t>
  </si>
  <si>
    <t>https://pbs.twimg.com/profile_banners/20292917/1547525640</t>
  </si>
  <si>
    <t>https://pbs.twimg.com/profile_banners/156776733/1549289178</t>
  </si>
  <si>
    <t>https://pbs.twimg.com/profile_banners/912857321008766976/1542162429</t>
  </si>
  <si>
    <t>https://pbs.twimg.com/profile_banners/31126587/1548042622</t>
  </si>
  <si>
    <t>https://pbs.twimg.com/profile_banners/838549993308958720/1549582798</t>
  </si>
  <si>
    <t>https://pbs.twimg.com/profile_banners/245900550/1529325589</t>
  </si>
  <si>
    <t>https://pbs.twimg.com/profile_banners/23897581/1547758044</t>
  </si>
  <si>
    <t>https://pbs.twimg.com/profile_banners/26549996/1538408983</t>
  </si>
  <si>
    <t>https://pbs.twimg.com/profile_banners/1202619440/1366858020</t>
  </si>
  <si>
    <t>https://pbs.twimg.com/profile_banners/19255778/1542387296</t>
  </si>
  <si>
    <t>https://pbs.twimg.com/profile_banners/355090002/1359342733</t>
  </si>
  <si>
    <t>https://pbs.twimg.com/profile_banners/235918264/1530514659</t>
  </si>
  <si>
    <t>https://pbs.twimg.com/profile_banners/3013281216/1542944650</t>
  </si>
  <si>
    <t>https://pbs.twimg.com/profile_banners/943589089244319744/1537639502</t>
  </si>
  <si>
    <t>https://pbs.twimg.com/profile_banners/36434071/1506897767</t>
  </si>
  <si>
    <t>https://pbs.twimg.com/profile_banners/851142163/1539722082</t>
  </si>
  <si>
    <t>https://pbs.twimg.com/profile_banners/222552743/1545594637</t>
  </si>
  <si>
    <t>https://pbs.twimg.com/profile_banners/19649450/1545104356</t>
  </si>
  <si>
    <t>https://pbs.twimg.com/profile_banners/1858068037/1546445368</t>
  </si>
  <si>
    <t>https://pbs.twimg.com/profile_banners/712005020347031553/1517235434</t>
  </si>
  <si>
    <t>https://pbs.twimg.com/profile_banners/122735574/1512689421</t>
  </si>
  <si>
    <t>https://pbs.twimg.com/profile_banners/785039802/1493084142</t>
  </si>
  <si>
    <t>https://pbs.twimg.com/profile_banners/2242051309/1471426268</t>
  </si>
  <si>
    <t>https://pbs.twimg.com/profile_banners/1078116769502584832/1545878876</t>
  </si>
  <si>
    <t>https://pbs.twimg.com/profile_banners/825082408299028480/1545856309</t>
  </si>
  <si>
    <t>https://pbs.twimg.com/profile_banners/12/1483046077</t>
  </si>
  <si>
    <t>https://pbs.twimg.com/profile_banners/443215941/1411512391</t>
  </si>
  <si>
    <t>https://pbs.twimg.com/profile_banners/201580991/1532664937</t>
  </si>
  <si>
    <t>https://pbs.twimg.com/profile_banners/104288093/1532532239</t>
  </si>
  <si>
    <t>https://pbs.twimg.com/profile_banners/2999669038/1530285465</t>
  </si>
  <si>
    <t>https://pbs.twimg.com/profile_banners/63302020/1518137859</t>
  </si>
  <si>
    <t>https://pbs.twimg.com/profile_banners/964032914626359296/1537973032</t>
  </si>
  <si>
    <t>https://pbs.twimg.com/profile_banners/168987151/1398400026</t>
  </si>
  <si>
    <t>https://pbs.twimg.com/profile_banners/315465682/1523861326</t>
  </si>
  <si>
    <t>https://pbs.twimg.com/profile_banners/409486555/1360128263</t>
  </si>
  <si>
    <t>https://pbs.twimg.com/profile_banners/783214/1537558537</t>
  </si>
  <si>
    <t>https://pbs.twimg.com/profile_banners/172434834/1548470403</t>
  </si>
  <si>
    <t>https://pbs.twimg.com/profile_banners/72075547/1545400237</t>
  </si>
  <si>
    <t>https://pbs.twimg.com/profile_banners/322984842/1437156767</t>
  </si>
  <si>
    <t>https://pbs.twimg.com/profile_banners/895809273367633920/1502555510</t>
  </si>
  <si>
    <t>https://pbs.twimg.com/profile_banners/17590505/1550182174</t>
  </si>
  <si>
    <t>https://pbs.twimg.com/profile_banners/1044089902860722176/1541407010</t>
  </si>
  <si>
    <t>https://pbs.twimg.com/profile_banners/414382963/1496113851</t>
  </si>
  <si>
    <t>https://pbs.twimg.com/profile_banners/249452005/1360383025</t>
  </si>
  <si>
    <t>https://pbs.twimg.com/profile_banners/23772385/1529288934</t>
  </si>
  <si>
    <t>https://pbs.twimg.com/profile_banners/709559295751229440/1545003559</t>
  </si>
  <si>
    <t>https://pbs.twimg.com/profile_banners/21762851/1483147755</t>
  </si>
  <si>
    <t>https://pbs.twimg.com/profile_banners/30973/1546973009</t>
  </si>
  <si>
    <t>https://pbs.twimg.com/profile_banners/21247089/1548184575</t>
  </si>
  <si>
    <t>https://pbs.twimg.com/profile_banners/89480902/1402683375</t>
  </si>
  <si>
    <t>https://pbs.twimg.com/profile_banners/2860938676/1456762315</t>
  </si>
  <si>
    <t>https://pbs.twimg.com/profile_banners/29008249/1519177750</t>
  </si>
  <si>
    <t>https://pbs.twimg.com/profile_banners/826612549051359232/1497125688</t>
  </si>
  <si>
    <t>https://pbs.twimg.com/profile_banners/25073877/1543104015</t>
  </si>
  <si>
    <t>https://pbs.twimg.com/profile_banners/992463167132323842/1547748182</t>
  </si>
  <si>
    <t>https://pbs.twimg.com/profile_banners/2616233653/1546394488</t>
  </si>
  <si>
    <t>https://pbs.twimg.com/profile_banners/2279849484/1526962672</t>
  </si>
  <si>
    <t>https://pbs.twimg.com/profile_banners/29997234/1549329655</t>
  </si>
  <si>
    <t>https://pbs.twimg.com/profile_banners/17837591/1356059966</t>
  </si>
  <si>
    <t>https://pbs.twimg.com/profile_banners/91568633/1352500654</t>
  </si>
  <si>
    <t>https://pbs.twimg.com/profile_banners/17272917/1520770664</t>
  </si>
  <si>
    <t>https://pbs.twimg.com/profile_banners/1091700444160765952/1549117651</t>
  </si>
  <si>
    <t>https://pbs.twimg.com/profile_banners/53295445/1512583347</t>
  </si>
  <si>
    <t>https://pbs.twimg.com/profile_banners/16936018/1544464256</t>
  </si>
  <si>
    <t>https://pbs.twimg.com/profile_banners/340596866/1524054185</t>
  </si>
  <si>
    <t>https://pbs.twimg.com/profile_banners/445101911/1502028483</t>
  </si>
  <si>
    <t>https://pbs.twimg.com/profile_banners/283622910/1413844868</t>
  </si>
  <si>
    <t>https://pbs.twimg.com/profile_banners/11145452/1461033066</t>
  </si>
  <si>
    <t>https://pbs.twimg.com/profile_banners/42453588/1516029254</t>
  </si>
  <si>
    <t>https://pbs.twimg.com/profile_banners/29517640/1403019364</t>
  </si>
  <si>
    <t>https://pbs.twimg.com/profile_banners/69901921/1455477272</t>
  </si>
  <si>
    <t>https://pbs.twimg.com/profile_banners/23700490/1546060501</t>
  </si>
  <si>
    <t>https://pbs.twimg.com/profile_banners/3400159563/1527696691</t>
  </si>
  <si>
    <t>https://pbs.twimg.com/profile_banners/1011732923136069632/1546366306</t>
  </si>
  <si>
    <t>https://pbs.twimg.com/profile_banners/2258774085/1550037680</t>
  </si>
  <si>
    <t>https://pbs.twimg.com/profile_banners/1016512503403212800/1532146910</t>
  </si>
  <si>
    <t>https://pbs.twimg.com/profile_banners/17942035/1550052062</t>
  </si>
  <si>
    <t>https://pbs.twimg.com/profile_banners/19811839/1471291559</t>
  </si>
  <si>
    <t>https://pbs.twimg.com/profile_banners/91436594/1543532749</t>
  </si>
  <si>
    <t>https://pbs.twimg.com/profile_banners/25284342/1367626356</t>
  </si>
  <si>
    <t>https://pbs.twimg.com/profile_banners/34698007/1412669376</t>
  </si>
  <si>
    <t>https://pbs.twimg.com/profile_banners/2504658961/1548820855</t>
  </si>
  <si>
    <t>https://pbs.twimg.com/profile_banners/369723148/1401345854</t>
  </si>
  <si>
    <t>https://pbs.twimg.com/profile_banners/192547344/1548248259</t>
  </si>
  <si>
    <t>https://pbs.twimg.com/profile_banners/1552164793/1480115925</t>
  </si>
  <si>
    <t>https://pbs.twimg.com/profile_banners/813060187233910784/1524352569</t>
  </si>
  <si>
    <t>https://pbs.twimg.com/profile_banners/2503148781/1398835987</t>
  </si>
  <si>
    <t>https://pbs.twimg.com/profile_banners/20019950/1539699260</t>
  </si>
  <si>
    <t>https://pbs.twimg.com/profile_banners/2405564636/1540993858</t>
  </si>
  <si>
    <t>https://pbs.twimg.com/profile_banners/2805976745/1550022843</t>
  </si>
  <si>
    <t>https://pbs.twimg.com/profile_banners/45517306/1548467259</t>
  </si>
  <si>
    <t>https://pbs.twimg.com/profile_banners/3413767114/1439247199</t>
  </si>
  <si>
    <t>https://pbs.twimg.com/profile_banners/16101678/1525391705</t>
  </si>
  <si>
    <t>https://pbs.twimg.com/profile_banners/497306534/1410979925</t>
  </si>
  <si>
    <t>https://pbs.twimg.com/profile_banners/16914717/1549939255</t>
  </si>
  <si>
    <t>https://pbs.twimg.com/profile_banners/518705942/1453734430</t>
  </si>
  <si>
    <t>https://pbs.twimg.com/profile_banners/817404959058751488/1536862686</t>
  </si>
  <si>
    <t>https://pbs.twimg.com/profile_banners/268611780/1542217397</t>
  </si>
  <si>
    <t>https://pbs.twimg.com/profile_banners/747525388616744960/1546438472</t>
  </si>
  <si>
    <t>https://pbs.twimg.com/profile_banners/356866129/1525279058</t>
  </si>
  <si>
    <t>https://pbs.twimg.com/profile_banners/2020301/1431017083</t>
  </si>
  <si>
    <t>https://pbs.twimg.com/profile_banners/20675721/1545837558</t>
  </si>
  <si>
    <t>https://pbs.twimg.com/profile_banners/14813584/1549300112</t>
  </si>
  <si>
    <t>https://pbs.twimg.com/profile_banners/36681165/1546440700</t>
  </si>
  <si>
    <t>https://pbs.twimg.com/profile_banners/48784221/1536071698</t>
  </si>
  <si>
    <t>https://pbs.twimg.com/profile_banners/52065674/1541093698</t>
  </si>
  <si>
    <t>https://pbs.twimg.com/profile_banners/245483687/1413758150</t>
  </si>
  <si>
    <t>https://pbs.twimg.com/profile_banners/114890349/1488775897</t>
  </si>
  <si>
    <t>https://pbs.twimg.com/profile_banners/46978189/1462481523</t>
  </si>
  <si>
    <t>https://pbs.twimg.com/profile_banners/39860455/1547136537</t>
  </si>
  <si>
    <t>https://pbs.twimg.com/profile_banners/36982741/1539027610</t>
  </si>
  <si>
    <t>https://pbs.twimg.com/profile_banners/500002434/1527437549</t>
  </si>
  <si>
    <t>https://pbs.twimg.com/profile_banners/2935357196/1518452684</t>
  </si>
  <si>
    <t>https://pbs.twimg.com/profile_banners/102820159/1494441827</t>
  </si>
  <si>
    <t>https://pbs.twimg.com/profile_banners/851526206/1501677315</t>
  </si>
  <si>
    <t>https://pbs.twimg.com/profile_banners/61086581/1549614692</t>
  </si>
  <si>
    <t>https://pbs.twimg.com/profile_banners/31404932/1529689928</t>
  </si>
  <si>
    <t>https://pbs.twimg.com/profile_banners/136165495/1548480613</t>
  </si>
  <si>
    <t>https://pbs.twimg.com/profile_banners/1184711162/1546032922</t>
  </si>
  <si>
    <t>https://pbs.twimg.com/profile_banners/19665244/1541193796</t>
  </si>
  <si>
    <t>https://pbs.twimg.com/profile_banners/28630569/1410728030</t>
  </si>
  <si>
    <t>https://pbs.twimg.com/profile_banners/160889265/1543875571</t>
  </si>
  <si>
    <t>https://pbs.twimg.com/profile_banners/98141727/1434537329</t>
  </si>
  <si>
    <t>https://pbs.twimg.com/profile_banners/2185171932/1386217871</t>
  </si>
  <si>
    <t>https://pbs.twimg.com/profile_banners/129919975/1492719354</t>
  </si>
  <si>
    <t>https://pbs.twimg.com/profile_banners/358038702/1485965672</t>
  </si>
  <si>
    <t>https://pbs.twimg.com/profile_banners/15314624/1470337063</t>
  </si>
  <si>
    <t>https://pbs.twimg.com/profile_banners/731087192/1398437326</t>
  </si>
  <si>
    <t>https://pbs.twimg.com/profile_banners/43404594/1361864694</t>
  </si>
  <si>
    <t>https://pbs.twimg.com/profile_banners/3947091915/1535595092</t>
  </si>
  <si>
    <t>https://pbs.twimg.com/profile_banners/779123401/1542918362</t>
  </si>
  <si>
    <t>https://pbs.twimg.com/profile_banners/1357343934/1545840930</t>
  </si>
  <si>
    <t>https://pbs.twimg.com/profile_banners/2339034354/1548448372</t>
  </si>
  <si>
    <t>https://pbs.twimg.com/profile_banners/240778059/1528858212</t>
  </si>
  <si>
    <t>https://pbs.twimg.com/profile_banners/1095400201110605824/1550002231</t>
  </si>
  <si>
    <t>https://pbs.twimg.com/profile_banners/9477212/1463545606</t>
  </si>
  <si>
    <t>https://pbs.twimg.com/profile_banners/47207043/1392985828</t>
  </si>
  <si>
    <t>https://pbs.twimg.com/profile_banners/842841176/1518139585</t>
  </si>
  <si>
    <t>https://pbs.twimg.com/profile_banners/19743660/1439600180</t>
  </si>
  <si>
    <t>https://pbs.twimg.com/profile_banners/19151917/1533519858</t>
  </si>
  <si>
    <t>https://pbs.twimg.com/profile_banners/2710982744/1509029834</t>
  </si>
  <si>
    <t>https://pbs.twimg.com/profile_banners/34687026/1420133645</t>
  </si>
  <si>
    <t>https://pbs.twimg.com/profile_banners/347526989/1412252420</t>
  </si>
  <si>
    <t>https://pbs.twimg.com/profile_banners/196297207/1481985453</t>
  </si>
  <si>
    <t>https://pbs.twimg.com/profile_banners/956038619675942913/1543268759</t>
  </si>
  <si>
    <t>https://pbs.twimg.com/profile_banners/18830202/1379289324</t>
  </si>
  <si>
    <t>https://pbs.twimg.com/profile_banners/2347240093/1549165220</t>
  </si>
  <si>
    <t>https://pbs.twimg.com/profile_banners/3545379375/1486089296</t>
  </si>
  <si>
    <t>https://pbs.twimg.com/profile_banners/95048543/1549454602</t>
  </si>
  <si>
    <t>https://pbs.twimg.com/profile_banners/194147958/1475517787</t>
  </si>
  <si>
    <t>https://pbs.twimg.com/profile_banners/30546144/1542422439</t>
  </si>
  <si>
    <t>https://pbs.twimg.com/profile_banners/2319400526/1549982922</t>
  </si>
  <si>
    <t>https://pbs.twimg.com/profile_banners/2714573408/1547569688</t>
  </si>
  <si>
    <t>https://pbs.twimg.com/profile_banners/38659695/1530495385</t>
  </si>
  <si>
    <t>https://pbs.twimg.com/profile_banners/55219565/1549386483</t>
  </si>
  <si>
    <t>https://pbs.twimg.com/profile_banners/23063567/1465095084</t>
  </si>
  <si>
    <t>https://pbs.twimg.com/profile_banners/827581789996736512/1486146361</t>
  </si>
  <si>
    <t>https://pbs.twimg.com/profile_banners/18137949/1542600489</t>
  </si>
  <si>
    <t>http://abs.twimg.com/images/themes/theme1/bg.png</t>
  </si>
  <si>
    <t>http://abs.twimg.com/images/themes/theme15/bg.png</t>
  </si>
  <si>
    <t>http://abs.twimg.com/images/themes/theme9/bg.gif</t>
  </si>
  <si>
    <t>http://abs.twimg.com/images/themes/theme14/bg.gif</t>
  </si>
  <si>
    <t>http://abs.twimg.com/images/themes/theme5/bg.gif</t>
  </si>
  <si>
    <t>http://abs.twimg.com/images/themes/theme17/bg.gif</t>
  </si>
  <si>
    <t>http://abs.twimg.com/images/themes/theme3/bg.gif</t>
  </si>
  <si>
    <t>http://abs.twimg.com/images/themes/theme10/bg.gif</t>
  </si>
  <si>
    <t>http://abs.twimg.com/images/themes/theme18/bg.gif</t>
  </si>
  <si>
    <t>http://abs.twimg.com/images/themes/theme7/bg.gif</t>
  </si>
  <si>
    <t>http://a0.twimg.com/profile_background_images/783347584/565f71840f4539c4f5bf308c1436d9f8.jpeg</t>
  </si>
  <si>
    <t>http://abs.twimg.com/images/themes/theme8/bg.gif</t>
  </si>
  <si>
    <t>http://pbs.twimg.com/profile_background_images/542085356/aacheatah.jpg</t>
  </si>
  <si>
    <t>http://abs.twimg.com/images/themes/theme4/bg.gif</t>
  </si>
  <si>
    <t>http://abs.twimg.com/images/themes/theme6/bg.gif</t>
  </si>
  <si>
    <t>http://abs.twimg.com/images/themes/theme2/bg.gif</t>
  </si>
  <si>
    <t>http://abs.twimg.com/images/themes/theme12/bg.gif</t>
  </si>
  <si>
    <t>http://pbs.twimg.com/profile_background_images/378800000109820246/69603fd540889578fe8a7b40b1aa8c42.png</t>
  </si>
  <si>
    <t>http://pbs.twimg.com/profile_background_images/615853165/6lcqf4lf6z5jb4all6oj.jpeg</t>
  </si>
  <si>
    <t>http://pbs.twimg.com/profile_background_images/832106283/7665dd5c41837ab0d5700c2292fe3703.jpeg</t>
  </si>
  <si>
    <t>http://pbs.twimg.com/profile_background_images/168058338/twitter_background.jpg</t>
  </si>
  <si>
    <t>http://pbs.twimg.com/profile_background_images/205594454/2585.jpg</t>
  </si>
  <si>
    <t>http://pbs.twimg.com/profile_background_images/738272184/5c55c916e4cf6f47bb3a29daf0e36726.png</t>
  </si>
  <si>
    <t>http://abs.twimg.com/images/themes/theme16/bg.gif</t>
  </si>
  <si>
    <t>http://abs.twimg.com/images/themes/theme11/bg.gif</t>
  </si>
  <si>
    <t>http://pbs.twimg.com/profile_images/985168845458436097/HUJrg5qG_normal.jpg</t>
  </si>
  <si>
    <t>http://pbs.twimg.com/profile_images/971989448765272064/G8w6NeDX_normal.jpg</t>
  </si>
  <si>
    <t>http://pbs.twimg.com/profile_images/974309151391166464/GyjgYTJP_normal.jpg</t>
  </si>
  <si>
    <t>http://pbs.twimg.com/profile_images/888431997017661440/fj0FLr2O_normal.jpg</t>
  </si>
  <si>
    <t>http://pbs.twimg.com/profile_images/1091375634935398402/tvrB_iRF_normal.jpg</t>
  </si>
  <si>
    <t>http://pbs.twimg.com/profile_images/1063430243107696640/GC-mkfPk_normal.jpg</t>
  </si>
  <si>
    <t>http://pbs.twimg.com/profile_images/1075771285047717889/kY1HIMq-_normal.jpg</t>
  </si>
  <si>
    <t>http://pbs.twimg.com/profile_images/956337369665429505/W_Y6rXpP_normal.jpg</t>
  </si>
  <si>
    <t>http://pbs.twimg.com/profile_images/904065953092141056/eqXHYA62_normal.jpg</t>
  </si>
  <si>
    <t>http://pbs.twimg.com/profile_images/649627114791022592/mdLalR3F_normal.png</t>
  </si>
  <si>
    <t>http://pbs.twimg.com/profile_images/1063475595533783041/aPN6_gIP_normal.jpg</t>
  </si>
  <si>
    <t>http://pbs.twimg.com/profile_images/1091320321817247744/M_9PAMbc_normal.jpg</t>
  </si>
  <si>
    <t>http://pbs.twimg.com/profile_images/909011299719409666/qfIdKbfc_normal.jpg</t>
  </si>
  <si>
    <t>http://pbs.twimg.com/profile_images/914703049209282561/E8A2vc5e_normal.jpg</t>
  </si>
  <si>
    <t>http://pbs.twimg.com/profile_images/999301660806602752/otJQePie_normal.jpg</t>
  </si>
  <si>
    <t>http://pbs.twimg.com/profile_images/1024850183908089856/rsNfQTqg_normal.jpg</t>
  </si>
  <si>
    <t>http://pbs.twimg.com/profile_images/846146544072101888/0sLpdiu1_normal.jpg</t>
  </si>
  <si>
    <t>http://pbs.twimg.com/profile_images/750699549/paper_airplane_normal.jpg</t>
  </si>
  <si>
    <t>http://pbs.twimg.com/profile_images/1054368295619567616/xJfCXF4e_normal.jpg</t>
  </si>
  <si>
    <t>http://pbs.twimg.com/profile_images/1091480316458356737/5gLCkdh8_normal.jpg</t>
  </si>
  <si>
    <t>http://pbs.twimg.com/profile_images/500459292781449216/yhdYeWHt_normal.jpeg</t>
  </si>
  <si>
    <t>http://pbs.twimg.com/profile_images/999327563699769345/JIB7ovBk_normal.jpg</t>
  </si>
  <si>
    <t>http://pbs.twimg.com/profile_images/876992713610100736/3lPgD-JF_normal.jpg</t>
  </si>
  <si>
    <t>http://pbs.twimg.com/profile_images/872955903754088448/4CDSrWrP_normal.jpg</t>
  </si>
  <si>
    <t>http://pbs.twimg.com/profile_images/783445386375507969/nTv88w7E_normal.jpg</t>
  </si>
  <si>
    <t>http://pbs.twimg.com/profile_images/1086819047776210949/74myeXah_normal.jpg</t>
  </si>
  <si>
    <t>http://pbs.twimg.com/profile_images/2152391416/VeFB_normal.jpg</t>
  </si>
  <si>
    <t>http://pbs.twimg.com/profile_images/978824564267298816/BzGkDkPY_normal.jpg</t>
  </si>
  <si>
    <t>http://a0.twimg.com/profile_images/3214519149/b327d236270d478c932d55a9cb5bc806_normal.jpeg</t>
  </si>
  <si>
    <t>http://pbs.twimg.com/profile_images/1092100446586630146/3uFY0wpD_normal.jpg</t>
  </si>
  <si>
    <t>http://pbs.twimg.com/profile_images/1032497129128771585/KdqdMhOf_normal.jpg</t>
  </si>
  <si>
    <t>http://pbs.twimg.com/profile_images/869390228099870720/thxFvogw_normal.jpg</t>
  </si>
  <si>
    <t>http://pbs.twimg.com/profile_images/1029351328860889089/saLWFBB1_normal.jpg</t>
  </si>
  <si>
    <t>http://pbs.twimg.com/profile_images/900868285561831424/KBnkRmSb_normal.jpg</t>
  </si>
  <si>
    <t>http://pbs.twimg.com/profile_images/1015174449329594368/xHUHuhj__normal.jpg</t>
  </si>
  <si>
    <t>http://pbs.twimg.com/profile_images/968173455580397568/Qe0pSZTk_normal.jpg</t>
  </si>
  <si>
    <t>http://pbs.twimg.com/profile_images/610580904654819328/kDZv9uTM_normal.png</t>
  </si>
  <si>
    <t>http://pbs.twimg.com/profile_images/562361153267826688/6brDyatm_normal.jpeg</t>
  </si>
  <si>
    <t>http://pbs.twimg.com/profile_images/664544777799663616/TUsUtgjX_normal.jpg</t>
  </si>
  <si>
    <t>http://pbs.twimg.com/profile_images/874276197357596672/kUuht00m_normal.jpg</t>
  </si>
  <si>
    <t>http://pbs.twimg.com/profile_images/948394276735541248/iMh5gwMV_normal.jpg</t>
  </si>
  <si>
    <t>http://pbs.twimg.com/profile_images/1091700718422118400/0WIpaJe7_normal.jpg</t>
  </si>
  <si>
    <t>http://pbs.twimg.com/profile_images/875768748585607168/30YQQOem_normal.jpg</t>
  </si>
  <si>
    <t>http://pbs.twimg.com/profile_images/854150061810343936/8GHMBxYD_normal.jpg</t>
  </si>
  <si>
    <t>http://pbs.twimg.com/profile_images/524743819963932672/V87F1FDw_normal.jpeg</t>
  </si>
  <si>
    <t>http://pbs.twimg.com/profile_images/939934888215552000/MhC8BW1j_normal.png</t>
  </si>
  <si>
    <t>http://pbs.twimg.com/profile_images/1068279462893101057/cJoHG9SO_normal.jpg</t>
  </si>
  <si>
    <t>http://pbs.twimg.com/profile_images/571013375832772608/ltzbgq_D_normal.jpeg</t>
  </si>
  <si>
    <t>http://pbs.twimg.com/profile_images/783506766042632192/fKnDlERu_normal.jpg</t>
  </si>
  <si>
    <t>http://pbs.twimg.com/profile_images/978889924035432449/XPE7j-Jx_normal.jpg</t>
  </si>
  <si>
    <t>http://pbs.twimg.com/profile_images/589587517613170688/mQOJCANm_normal.jpg</t>
  </si>
  <si>
    <t>http://pbs.twimg.com/profile_images/796711011759820802/i7EtS0ti_normal.jpg</t>
  </si>
  <si>
    <t>http://pbs.twimg.com/profile_images/948254909677359104/lpvtnJzZ_normal.jpg</t>
  </si>
  <si>
    <t>http://pbs.twimg.com/profile_images/879279078414708736/UPP66IuG_normal.jpg</t>
  </si>
  <si>
    <t>http://pbs.twimg.com/profile_images/710081628123566081/l02fl98u_normal.jpg</t>
  </si>
  <si>
    <t>http://pbs.twimg.com/profile_images/1092469863719862278/1hz09Hjf_normal.jpg</t>
  </si>
  <si>
    <t>http://pbs.twimg.com/profile_images/703331708729319425/7a36GSBi_normal.jpg</t>
  </si>
  <si>
    <t>http://pbs.twimg.com/profile_images/861578724134748160/BSNLDbfS_normal.jpg</t>
  </si>
  <si>
    <t>http://pbs.twimg.com/profile_images/1035895373741600768/ZvjIsGXD_normal.jpg</t>
  </si>
  <si>
    <t>http://pbs.twimg.com/profile_images/523966282803064832/JFZznLmv_normal.jpeg</t>
  </si>
  <si>
    <t>http://pbs.twimg.com/profile_images/670035306335219713/LWs1Ip1o_normal.jpg</t>
  </si>
  <si>
    <t>http://pbs.twimg.com/profile_images/964193708601167872/Xaeg8SOY_normal.jpg</t>
  </si>
  <si>
    <t>http://pbs.twimg.com/profile_images/2159978730/FBprofilepic_normal.jpg</t>
  </si>
  <si>
    <t>http://pbs.twimg.com/profile_images/1063107469625352194/PZ94KgQ8_normal.jpg</t>
  </si>
  <si>
    <t>http://pbs.twimg.com/profile_images/918945400538714112/bRGd_5pv_normal.jpg</t>
  </si>
  <si>
    <t>http://pbs.twimg.com/profile_images/620631550988677120/PGPSAZUU_normal.jpg</t>
  </si>
  <si>
    <t>http://pbs.twimg.com/profile_images/1089292613763690497/NGm8vWZo_normal.jpg</t>
  </si>
  <si>
    <t>http://pbs.twimg.com/profile_images/1058469392688836609/vHXurVod_normal.jpg</t>
  </si>
  <si>
    <t>http://pbs.twimg.com/profile_images/1093604788967821314/QWzhZBuU_normal.jpg</t>
  </si>
  <si>
    <t>http://pbs.twimg.com/profile_images/1244675705/cocorahs_normal.jpg</t>
  </si>
  <si>
    <t>http://pbs.twimg.com/profile_images/645764802531454976/5QHfmIzP_normal.jpg</t>
  </si>
  <si>
    <t>http://pbs.twimg.com/profile_images/459301501001670656/ftk2jA9C_normal.jpeg</t>
  </si>
  <si>
    <t>http://pbs.twimg.com/profile_images/965049360831594496/5iFMR5w5_normal.jpg</t>
  </si>
  <si>
    <t>http://pbs.twimg.com/profile_images/1068360508854677506/1QPDkMXp_normal.jpg</t>
  </si>
  <si>
    <t>http://pbs.twimg.com/profile_images/1540406657/tara.b_w_normal.jpg</t>
  </si>
  <si>
    <t>http://pbs.twimg.com/profile_images/698661873567330306/8_kWQRga_normal.jpg</t>
  </si>
  <si>
    <t>http://pbs.twimg.com/profile_images/1085573644267515904/-UvorAwk_normal.jpg</t>
  </si>
  <si>
    <t>http://pbs.twimg.com/profile_images/1060205030408626177/ySMed6ml_normal.jpg</t>
  </si>
  <si>
    <t>http://pbs.twimg.com/profile_images/1083057606527279104/7S7cRlsd_normal.jpg</t>
  </si>
  <si>
    <t>http://pbs.twimg.com/profile_images/1086477450333298688/v58dFyh0_normal.jpg</t>
  </si>
  <si>
    <t>http://pbs.twimg.com/profile_images/1086733313832833024/Y72eyQ3b_normal.jpg</t>
  </si>
  <si>
    <t>http://pbs.twimg.com/profile_images/1081738654983307264/BrFR9mIX_normal.jpg</t>
  </si>
  <si>
    <t>http://pbs.twimg.com/profile_images/378800000463762095/bfbe6de7f88f493f63640811d4117c8c_normal.jpeg</t>
  </si>
  <si>
    <t>http://pbs.twimg.com/profile_images/1024073268326752256/0EfJTO4b_normal.jpg</t>
  </si>
  <si>
    <t>http://pbs.twimg.com/profile_images/825778489580220421/PeElxOX5_normal.jpg</t>
  </si>
  <si>
    <t>Open Twitter Page for This Person</t>
  </si>
  <si>
    <t>https://twitter.com/attytmd</t>
  </si>
  <si>
    <t>https://twitter.com/cumberlandfarms</t>
  </si>
  <si>
    <t>https://twitter.com/gerrycallahan</t>
  </si>
  <si>
    <t>https://twitter.com/smearingfeces</t>
  </si>
  <si>
    <t>https://twitter.com/alexreimer1</t>
  </si>
  <si>
    <t>https://twitter.com/charliesc1031</t>
  </si>
  <si>
    <t>https://twitter.com/metcalfect</t>
  </si>
  <si>
    <t>https://twitter.com/zperk4</t>
  </si>
  <si>
    <t>https://twitter.com/mikebolinder</t>
  </si>
  <si>
    <t>https://twitter.com/tweetkevin1</t>
  </si>
  <si>
    <t>https://twitter.com/jmbaumer</t>
  </si>
  <si>
    <t>https://twitter.com/mcdonalds</t>
  </si>
  <si>
    <t>https://twitter.com/phantomgourmet</t>
  </si>
  <si>
    <t>https://twitter.com/wbz</t>
  </si>
  <si>
    <t>https://twitter.com/dunkindonuts</t>
  </si>
  <si>
    <t>https://twitter.com/droucasaurus</t>
  </si>
  <si>
    <t>https://twitter.com/positivi_b</t>
  </si>
  <si>
    <t>https://twitter.com/tjbpatriot</t>
  </si>
  <si>
    <t>https://twitter.com/kellyannepolls</t>
  </si>
  <si>
    <t>https://twitter.com/vfinch</t>
  </si>
  <si>
    <t>https://twitter.com/jimcarlson16</t>
  </si>
  <si>
    <t>https://twitter.com/patrici08722814</t>
  </si>
  <si>
    <t>https://twitter.com/mark_mcdonough</t>
  </si>
  <si>
    <t>https://twitter.com/anationofmoms</t>
  </si>
  <si>
    <t>https://twitter.com/sano873</t>
  </si>
  <si>
    <t>https://twitter.com/localhostdemon</t>
  </si>
  <si>
    <t>https://twitter.com/patriots</t>
  </si>
  <si>
    <t>https://twitter.com/clarence_bowe</t>
  </si>
  <si>
    <t>https://twitter.com/robchristina</t>
  </si>
  <si>
    <t>https://twitter.com/gretchenbostrom</t>
  </si>
  <si>
    <t>https://twitter.com/c2cboston</t>
  </si>
  <si>
    <t>https://twitter.com/rgn0030</t>
  </si>
  <si>
    <t>https://twitter.com/nobarista</t>
  </si>
  <si>
    <t>https://twitter.com/dunkinct</t>
  </si>
  <si>
    <t>https://twitter.com/addictedtodd</t>
  </si>
  <si>
    <t>https://twitter.com/bdd4life</t>
  </si>
  <si>
    <t>https://twitter.com/kirk_mccray</t>
  </si>
  <si>
    <t>https://twitter.com/sean_sommers</t>
  </si>
  <si>
    <t>https://twitter.com/kingspookypkls</t>
  </si>
  <si>
    <t>https://twitter.com/pastorannisha2</t>
  </si>
  <si>
    <t>https://twitter.com/asherrodblakely</t>
  </si>
  <si>
    <t>https://twitter.com/nbcsceltics</t>
  </si>
  <si>
    <t>https://twitter.com/kram93291</t>
  </si>
  <si>
    <t>https://twitter.com/chipsy231</t>
  </si>
  <si>
    <t>https://twitter.com/timnbcboston</t>
  </si>
  <si>
    <t>https://twitter.com/jmhardinboston</t>
  </si>
  <si>
    <t>https://twitter.com/popularspup</t>
  </si>
  <si>
    <t>https://twitter.com/dog_feelings</t>
  </si>
  <si>
    <t>https://twitter.com/tanyaweiman</t>
  </si>
  <si>
    <t>https://twitter.com/mainefly</t>
  </si>
  <si>
    <t>https://twitter.com/jahmaalbox</t>
  </si>
  <si>
    <t>https://twitter.com/orleereal</t>
  </si>
  <si>
    <t>https://twitter.com/don89205146</t>
  </si>
  <si>
    <t>https://twitter.com/bruins0070</t>
  </si>
  <si>
    <t>https://twitter.com/sfd0387</t>
  </si>
  <si>
    <t>https://twitter.com/hooray</t>
  </si>
  <si>
    <t>https://twitter.com/jack</t>
  </si>
  <si>
    <t>https://twitter.com/sethrogen</t>
  </si>
  <si>
    <t>https://twitter.com/alecbenjamin</t>
  </si>
  <si>
    <t>https://twitter.com/kevinjonas</t>
  </si>
  <si>
    <t>https://twitter.com/bannersmusic</t>
  </si>
  <si>
    <t>https://twitter.com/jordanpeele</t>
  </si>
  <si>
    <t>https://twitter.com/cameron_kasky</t>
  </si>
  <si>
    <t>https://twitter.com/veritasium</t>
  </si>
  <si>
    <t>https://twitter.com/smartereveryday</t>
  </si>
  <si>
    <t>https://twitter.com/michelleobama</t>
  </si>
  <si>
    <t>https://twitter.com/twitter</t>
  </si>
  <si>
    <t>https://twitter.com/ryanegraney</t>
  </si>
  <si>
    <t>https://twitter.com/bottlerocket</t>
  </si>
  <si>
    <t>https://twitter.com/pbhappening</t>
  </si>
  <si>
    <t>https://twitter.com/ragemutansky</t>
  </si>
  <si>
    <t>https://twitter.com/weei</t>
  </si>
  <si>
    <t>https://twitter.com/nailbiter13</t>
  </si>
  <si>
    <t>https://twitter.com/michaelfelger</t>
  </si>
  <si>
    <t>https://twitter.com/tommyokktane</t>
  </si>
  <si>
    <t>https://twitter.com/mattdolloff</t>
  </si>
  <si>
    <t>https://twitter.com/sportsguy_rich</t>
  </si>
  <si>
    <t>https://twitter.com/ryderuff</t>
  </si>
  <si>
    <t>https://twitter.com/prayfordale</t>
  </si>
  <si>
    <t>https://twitter.com/kirkmin</t>
  </si>
  <si>
    <t>https://twitter.com/bradfo</t>
  </si>
  <si>
    <t>https://twitter.com/starbucks</t>
  </si>
  <si>
    <t>https://twitter.com/growthenergy</t>
  </si>
  <si>
    <t>https://twitter.com/caseysgenstore</t>
  </si>
  <si>
    <t>https://twitter.com/leighclaffey</t>
  </si>
  <si>
    <t>https://twitter.com/wfsbnews</t>
  </si>
  <si>
    <t>https://twitter.com/craig_hobson1</t>
  </si>
  <si>
    <t>https://twitter.com/thejman5626</t>
  </si>
  <si>
    <t>https://twitter.com/realdonaldtrump</t>
  </si>
  <si>
    <t>https://twitter.com/6758k</t>
  </si>
  <si>
    <t>https://twitter.com/vickibazter</t>
  </si>
  <si>
    <t>https://twitter.com/xo_rilee</t>
  </si>
  <si>
    <t>https://twitter.com/joepcro</t>
  </si>
  <si>
    <t>https://twitter.com/vandelaycorr</t>
  </si>
  <si>
    <t>https://twitter.com/gemini8511</t>
  </si>
  <si>
    <t>https://twitter.com/mrgames2</t>
  </si>
  <si>
    <t>https://twitter.com/budlarosa</t>
  </si>
  <si>
    <t>https://twitter.com/hawplay</t>
  </si>
  <si>
    <t>https://twitter.com/ktree508</t>
  </si>
  <si>
    <t>https://twitter.com/littledebbie</t>
  </si>
  <si>
    <t>https://twitter.com/drinkbodyarmor</t>
  </si>
  <si>
    <t>https://twitter.com/loganslogg11</t>
  </si>
  <si>
    <t>https://twitter.com/kaitlinpoulter</t>
  </si>
  <si>
    <t>https://twitter.com/hnybny</t>
  </si>
  <si>
    <t>https://twitter.com/oursfan7619</t>
  </si>
  <si>
    <t>https://twitter.com/amiewatchestv</t>
  </si>
  <si>
    <t>https://twitter.com/nataliaczoch</t>
  </si>
  <si>
    <t>https://twitter.com/renee_albert</t>
  </si>
  <si>
    <t>https://twitter.com/hellofelicia14</t>
  </si>
  <si>
    <t>https://twitter.com/hashtopix</t>
  </si>
  <si>
    <t>https://twitter.com/mickru79</t>
  </si>
  <si>
    <t>https://twitter.com/mr_guywise</t>
  </si>
  <si>
    <t>https://twitter.com/tpave_13</t>
  </si>
  <si>
    <t>https://twitter.com/laura21968</t>
  </si>
  <si>
    <t>https://twitter.com/leightonoc</t>
  </si>
  <si>
    <t>https://twitter.com/gaiagps</t>
  </si>
  <si>
    <t>https://twitter.com/victortorres_</t>
  </si>
  <si>
    <t>https://twitter.com/blueswirls</t>
  </si>
  <si>
    <t>https://twitter.com/leightonoconnor</t>
  </si>
  <si>
    <t>https://twitter.com/superiordynasty</t>
  </si>
  <si>
    <t>https://twitter.com/adamhimmelsbach</t>
  </si>
  <si>
    <t>https://twitter.com/ovimuniz</t>
  </si>
  <si>
    <t>https://twitter.com/glorialaw5</t>
  </si>
  <si>
    <t>https://twitter.com/bostonproud311</t>
  </si>
  <si>
    <t>https://twitter.com/texstyles23</t>
  </si>
  <si>
    <t>https://twitter.com/michael63569079</t>
  </si>
  <si>
    <t>https://twitter.com/byroncopp19</t>
  </si>
  <si>
    <t>https://twitter.com/nbcsboston</t>
  </si>
  <si>
    <t>https://twitter.com/sheila_voyles</t>
  </si>
  <si>
    <t>https://twitter.com/lvrf1</t>
  </si>
  <si>
    <t>https://twitter.com/yendo28</t>
  </si>
  <si>
    <t>https://twitter.com/escobarnick3511</t>
  </si>
  <si>
    <t>https://twitter.com/meliss53543322</t>
  </si>
  <si>
    <t>https://twitter.com/iankach</t>
  </si>
  <si>
    <t>https://twitter.com/cordiellorandy</t>
  </si>
  <si>
    <t>https://twitter.com/diamondfly</t>
  </si>
  <si>
    <t>https://twitter.com/freire1906</t>
  </si>
  <si>
    <t>https://twitter.com/jaymchugh</t>
  </si>
  <si>
    <t>https://twitter.com/kylebowman725</t>
  </si>
  <si>
    <t>https://twitter.com/alecdsilva</t>
  </si>
  <si>
    <t>https://twitter.com/denisenbcboston</t>
  </si>
  <si>
    <t>https://twitter.com/goodhopeincorp</t>
  </si>
  <si>
    <t>https://twitter.com/cumbysjobs</t>
  </si>
  <si>
    <t>https://twitter.com/yeswaystores</t>
  </si>
  <si>
    <t>https://twitter.com/wawa</t>
  </si>
  <si>
    <t>https://twitter.com/stripes</t>
  </si>
  <si>
    <t>https://twitter.com/stewartsshops</t>
  </si>
  <si>
    <t>https://twitter.com/sheetz</t>
  </si>
  <si>
    <t>https://twitter.com/ruttersfs</t>
  </si>
  <si>
    <t>https://twitter.com/racetrac</t>
  </si>
  <si>
    <t>https://twitter.com/pilotflyingj</t>
  </si>
  <si>
    <t>https://twitter.com/parkerspumppal</t>
  </si>
  <si>
    <t>https://twitter.com/oasiscstores</t>
  </si>
  <si>
    <t>https://twitter.com/retailbetter</t>
  </si>
  <si>
    <t>https://twitter.com/mapco</t>
  </si>
  <si>
    <t>https://twitter.com/lovestravelstop</t>
  </si>
  <si>
    <t>https://twitter.com/jacksons</t>
  </si>
  <si>
    <t>https://twitter.com/circlekstores</t>
  </si>
  <si>
    <t>https://twitter.com/cefco</t>
  </si>
  <si>
    <t>https://twitter.com/speedway</t>
  </si>
  <si>
    <t>https://twitter.com/bazooka77</t>
  </si>
  <si>
    <t>https://twitter.com/davebrz</t>
  </si>
  <si>
    <t>https://twitter.com/nacsonline</t>
  </si>
  <si>
    <t>https://twitter.com/audirs5atx</t>
  </si>
  <si>
    <t>https://twitter.com/pizza__mama</t>
  </si>
  <si>
    <t>https://twitter.com/penpat20</t>
  </si>
  <si>
    <t>https://twitter.com/boston25</t>
  </si>
  <si>
    <t>https://twitter.com/ksullivannews</t>
  </si>
  <si>
    <t>https://twitter.com/vickigrafwx</t>
  </si>
  <si>
    <t>https://twitter.com/scouter441</t>
  </si>
  <si>
    <t>https://twitter.com/tman1138pm</t>
  </si>
  <si>
    <t>https://twitter.com/papaginos</t>
  </si>
  <si>
    <t>https://twitter.com/karlsonmckenzie</t>
  </si>
  <si>
    <t>https://twitter.com/pray_to_one</t>
  </si>
  <si>
    <t>https://twitter.com/haggertytaupier</t>
  </si>
  <si>
    <t>https://twitter.com/itopizarro</t>
  </si>
  <si>
    <t>https://twitter.com/phppoet</t>
  </si>
  <si>
    <t>https://twitter.com/ptassone17</t>
  </si>
  <si>
    <t>https://twitter.com/jozenaaa</t>
  </si>
  <si>
    <t>https://twitter.com/johnnya33</t>
  </si>
  <si>
    <t>https://twitter.com/kennycamille</t>
  </si>
  <si>
    <t>https://twitter.com/newportlost</t>
  </si>
  <si>
    <t>https://twitter.com/gibertiallan</t>
  </si>
  <si>
    <t>https://twitter.com/taragranahan</t>
  </si>
  <si>
    <t>https://twitter.com/rirepublicans</t>
  </si>
  <si>
    <t>https://twitter.com/rihousegop</t>
  </si>
  <si>
    <t>https://twitter.com/govraimondo</t>
  </si>
  <si>
    <t>https://twitter.com/allthingswayne</t>
  </si>
  <si>
    <t>https://twitter.com/bostsox</t>
  </si>
  <si>
    <t>https://twitter.com/analogbear</t>
  </si>
  <si>
    <t>https://twitter.com/cstorenews_</t>
  </si>
  <si>
    <t>https://twitter.com/urbandata</t>
  </si>
  <si>
    <t>https://twitter.com/sincerlychelle</t>
  </si>
  <si>
    <t>https://twitter.com/lisamarasco</t>
  </si>
  <si>
    <t>https://twitter.com/chaseschurga</t>
  </si>
  <si>
    <t>https://twitter.com/tanyadmiranda</t>
  </si>
  <si>
    <t>https://twitter.com/dzadzi55</t>
  </si>
  <si>
    <t>https://twitter.com/toyshowsue</t>
  </si>
  <si>
    <t>https://twitter.com/richnthering</t>
  </si>
  <si>
    <t>https://twitter.com/steeler1313</t>
  </si>
  <si>
    <t>https://twitter.com/casinossb</t>
  </si>
  <si>
    <t>https://twitter.com/mistress_ishbo</t>
  </si>
  <si>
    <t>https://twitter.com/rgrhm</t>
  </si>
  <si>
    <t>https://twitter.com/hewesnews</t>
  </si>
  <si>
    <t>https://twitter.com/thelilraskal</t>
  </si>
  <si>
    <t>https://twitter.com/montviller</t>
  </si>
  <si>
    <t>https://twitter.com/kdesantis96</t>
  </si>
  <si>
    <t>https://twitter.com/brandyscorner</t>
  </si>
  <si>
    <t>https://twitter.com/niffer03801</t>
  </si>
  <si>
    <t>https://twitter.com/miac0088</t>
  </si>
  <si>
    <t>https://twitter.com/sammiasaurus</t>
  </si>
  <si>
    <t>https://twitter.com/andytbone2</t>
  </si>
  <si>
    <t>https://twitter.com/momof3princess</t>
  </si>
  <si>
    <t>https://twitter.com/masterblud</t>
  </si>
  <si>
    <t>https://twitter.com/doublea93</t>
  </si>
  <si>
    <t>https://twitter.com/amid11317</t>
  </si>
  <si>
    <t>https://twitter.com/mofycbsj</t>
  </si>
  <si>
    <t>https://twitter.com/dr_coady</t>
  </si>
  <si>
    <t>attytmd
RT @GerryCallahan: @cumberlandfarms
does this every day https://t.co/nnpRnjX3Pm</t>
  </si>
  <si>
    <t>cumberlandfarms
@dr_coady Glad to hear it, Dan!</t>
  </si>
  <si>
    <t>gerrycallahan
@cumberlandfarms does this every
day</t>
  </si>
  <si>
    <t>smearingfeces
@GerryCallahan @cumberlandfarms
@AlexReimer1 TB, Giselle, Oprah,
Stedman, and Jim Gray are definitely
Illuminati. I… https://t.co/hC299y7SV7</t>
  </si>
  <si>
    <t xml:space="preserve">alexreimer1
</t>
  </si>
  <si>
    <t>charliesc1031
@GerryCallahan @cumberlandfarms
Well since the content of the show
kinda stinks lately I guess kissing
their ass is… https://t.co/5r8VizTx0f</t>
  </si>
  <si>
    <t>metcalfect
@GerryCallahan @cumberlandfarms
And the coffee is better.</t>
  </si>
  <si>
    <t>zperk4
@CharlieSc1031 @GerryCallahan @cumberlandfarms
If anything @cumberlandfarms should
be saving money on their advertising</t>
  </si>
  <si>
    <t>mikebolinder
8 am. 12Â°. A dozen idling cars
in the parking lot of @cumberlandfarms
and everyone of them has somebody
sitting in the driver seat frantically
scratching a stack of lottery tickets.</t>
  </si>
  <si>
    <t>tweetkevin1
RT @cumberlandfarms: Retweet if
you're going for 2! ðŸ• ðŸ• Cheese
and pepperoni slices are available
for 99Â¢ each. Plus applicable
tax. $1.19â€¦</t>
  </si>
  <si>
    <t>jmbaumer
@wbz @PhantomGourmet Um, @McDonalds
and @cumberlandfarms have $1 coffees
everyday! @dunkindonuts is irrelevant
now! Too expensive for less quality
coffee and awful food!</t>
  </si>
  <si>
    <t xml:space="preserve">mcdonalds
</t>
  </si>
  <si>
    <t xml:space="preserve">phantomgourmet
</t>
  </si>
  <si>
    <t xml:space="preserve">wbz
</t>
  </si>
  <si>
    <t xml:space="preserve">dunkindonuts
</t>
  </si>
  <si>
    <t>droucasaurus
@cumberlandfarms @dunkindonuts
#ilovecumbys</t>
  </si>
  <si>
    <t>positivi_b
Psssstttt....@cumberlandfarms has
$0.99 coffee every day. And itâ€™s
MUCH better https://t.co/iC1pkVRNd7</t>
  </si>
  <si>
    <t>tjbpatriot
@KellyannePolls ðŸ¤£ðŸ˜‚ðŸ‘@cumberlandfarms
is the way to go, 99cents!</t>
  </si>
  <si>
    <t xml:space="preserve">kellyannepolls
</t>
  </si>
  <si>
    <t>vfinch
.@cumberlandfarms Who does your
marketing and are they still employed?
https://t.co/gOekkcpzx8</t>
  </si>
  <si>
    <t>jimcarlson16
RT @cumberlandfarms: Is a slice
of our pepperoni pizza in your
future? Most definitely. ðŸ• Cheese
and pepperoni slices are available
for 9â€¦</t>
  </si>
  <si>
    <t>patrici08722814
@cumberlandfarms Your welcome</t>
  </si>
  <si>
    <t>mark_mcdonough
I'm at @CumberlandFarms in West
Warwick, RI https://t.co/IdLMadFHgT</t>
  </si>
  <si>
    <t>anationofmoms
RT @cumberlandfarms: Get down with
your bold self! Retweet if you
filled up your cup with 99Â¢ Farmhouse
Bold coffee. â˜•ï¸ðŸ˜Ž Plus applicable
taâ€¦</t>
  </si>
  <si>
    <t>sano873
@cumberlandfarms And our gas prices
are the highest in the state....</t>
  </si>
  <si>
    <t>localhostdemon
Breakfast of champions! @Patriots
#SuperBowlMonday @cumberlandfarms
https://t.co/SzPV5WLIBo</t>
  </si>
  <si>
    <t xml:space="preserve">patriots
</t>
  </si>
  <si>
    <t>clarence_bowe
Thanks @dunkindonuts for the $1
medium coffee for the @Patriots
win. But Iâ€™ll stick to @cumberlandfarms
where itâ€™s a $1 LARGE......EVERYDAY</t>
  </si>
  <si>
    <t>robchristina
RT @cumberlandfarms: PSA: Our hot
and iced coffee is just 99Â¢ per
cup (plus tax), every day. No app
or record-breaking victory required.
ðŸ˜â€¦</t>
  </si>
  <si>
    <t>gretchenbostrom
RT @c2cboston: Have you been to
the new @cumberlandfarmsâ€‹ in
#BrightonMA yet? All month long,
they'll be donating 10Â¢ from the
sale of everâ€¦</t>
  </si>
  <si>
    <t>c2cboston
Have you been to the new @cumberlandfarmsâ€‹
in #BrightonMA yet? All month long,
they'll be donating 10Â¢ from the
sale of every dispensed beverage*
to Cradles to Crayons! *Dispensed
beverages include hot &amp;amp; iced
coffee, cappuccinos, tea, fountain
beverages, and frozen beverages.
https://t.co/o9sUCL7EAg</t>
  </si>
  <si>
    <t>rgn0030
RT @cumberlandfarms: Get down with
your bold self! Retweet if you
filled up your cup with 99Â¢ Farmhouse
Bold coffee. â˜•ï¸ðŸ˜Ž Plus applicable
taâ€¦</t>
  </si>
  <si>
    <t>nobarista
@Kirk_McCray @bdd4life @AddictedtoDD
@DunkinCT @cumberlandfarms Going
to @cumberlandfarms would require
getting out of one's vehicle to
make coffee. Most people are too
lazy to do that.</t>
  </si>
  <si>
    <t xml:space="preserve">dunkinct
</t>
  </si>
  <si>
    <t>addictedtodd
@NoBarista @Kirk_McCray @bdd4life
@DunkinCT @cumberlandfarms Bought
it inside. Let's try again.</t>
  </si>
  <si>
    <t xml:space="preserve">bdd4life
</t>
  </si>
  <si>
    <t>kirk_mccray
@Craig_Hobson1 @cumberlandfarms
Made exactly how YOU like it. For
$0.99 everyday. Smartest decision
you will make all day. #gotmycumbys
https://t.co/4qfNfprpmd</t>
  </si>
  <si>
    <t>sean_sommers
@cumberlandfarms People who call
it â€œzaâ€ werenâ€™t hugged enough
as a child</t>
  </si>
  <si>
    <t>kingspookypkls
I call it either "Lunch" or "Yummy"
https://t.co/i55OeYfH2W</t>
  </si>
  <si>
    <t>pastorannisha2
RT @NBCSCeltics: .@ASherrodblakely
in the @cumberlandfarms lounge
shares if Anthony Davis' list should
deter Danny Ainge from trying to
sigâ€¦</t>
  </si>
  <si>
    <t xml:space="preserve">asherrodblakely
</t>
  </si>
  <si>
    <t>nbcsceltics
What should the Celtics do with
their open roster spot? Here's
an answer from the @cumberlandfarms
lounge https://t.co/pOebsKriqf</t>
  </si>
  <si>
    <t>kram93291
@NBCSCeltics @ASherrodblakely @cumberlandfarms
Nice to hear what Chris had to
say on the matter. Next time try
running the entire clip? Lol</t>
  </si>
  <si>
    <t>chipsy231
@JMHardinBoston @dog_feelings @popularspup
@TimNBCBoston @cumberlandfarms
Dunks &amp;amp; Starbucks (not my fav.)
are side-by-side a block away too.</t>
  </si>
  <si>
    <t xml:space="preserve">timnbcboston
</t>
  </si>
  <si>
    <t>jmhardinboston
@chipsy231 @dog_feelings @popularspup
@TimNBCBoston @cumberlandfarms
My trip to Starbucks for whole
beans was two buses away, including
most of the #39 route, but I think
the Papua New Guinea beans will
be worth the trip.</t>
  </si>
  <si>
    <t xml:space="preserve">popularspup
</t>
  </si>
  <si>
    <t xml:space="preserve">dog_feelings
</t>
  </si>
  <si>
    <t>tanyaweiman
@Mainefly @cumberlandfarms Heat
wave! And who doesn't love Cumbys??</t>
  </si>
  <si>
    <t>mainefly
55Â° here in Portland Maine in
time for the first @cumberlandfarms
iced coffee of 2019. https://t.co/pbMLp6xaqx</t>
  </si>
  <si>
    <t>jahmaalbox
@NBCSCeltics @ASherrodblakely @cumberlandfarms
He will leave</t>
  </si>
  <si>
    <t>orleereal
@jahmaalbox @NBCSCeltics @ASherrodblakely
@cumberlandfarms Its okay his knees
are made of Glass anyway not worth
of a Max</t>
  </si>
  <si>
    <t>don89205146
@NBCSCeltics @ASherrodblakely @cumberlandfarms
Keep the team Celts have Trade
Kry baby rie to the knicks for
there pick lol</t>
  </si>
  <si>
    <t>bruins0070
Delicious coffee only .99 any size
1 https://t.co/S4TFiUDPkI</t>
  </si>
  <si>
    <t>sfd0387
@cumberlandfarms DD app is down.
Be prepared for an onslaught of
new customers!</t>
  </si>
  <si>
    <t>hooray
@Twitter @MichelleObama, @smartereveryday,
@veritasium, @cameron_kasky, @JordanPeele
, @cumberlandfarms, @BANNERSMUSIC,
@kevinjonas, @AlecBenjamin, @Sethrogen,
and @jack. https://t.co/vp0SKscqXi</t>
  </si>
  <si>
    <t xml:space="preserve">jack
</t>
  </si>
  <si>
    <t xml:space="preserve">sethrogen
</t>
  </si>
  <si>
    <t xml:space="preserve">alecbenjamin
</t>
  </si>
  <si>
    <t xml:space="preserve">kevinjonas
</t>
  </si>
  <si>
    <t xml:space="preserve">bannersmusic
</t>
  </si>
  <si>
    <t xml:space="preserve">jordanpeele
</t>
  </si>
  <si>
    <t xml:space="preserve">cameron_kasky
</t>
  </si>
  <si>
    <t xml:space="preserve">veritasium
</t>
  </si>
  <si>
    <t xml:space="preserve">smartereveryday
</t>
  </si>
  <si>
    <t xml:space="preserve">michelleobama
</t>
  </si>
  <si>
    <t xml:space="preserve">twitter
</t>
  </si>
  <si>
    <t>ryanegraney
@bottlerocket @cumberlandfarms
EGG SALAD?!?? ARE YOU A MONSTER?!?!</t>
  </si>
  <si>
    <t>bottlerocket
Thank you CF https://t.co/fnZDuSIUSY</t>
  </si>
  <si>
    <t>pbhappening
Water and snack stop. (at @CumberlandFarms
in Palm Springs, FL) https://t.co/uuX3OvPt5u</t>
  </si>
  <si>
    <t>ragemutansky
I’m so proud of you for pumping
up @Starbucks today @bradfo. Those
bastards at @cumberlandfarms seemed
to have @kirkmin’s back and needed
to get knocked down a peg. @weei
runs shit, and Brad ain’t going
to let you forget it. Just fantastic,
stick tap. I’m still a Cumby’s
guy FYI.</t>
  </si>
  <si>
    <t xml:space="preserve">weei
</t>
  </si>
  <si>
    <t>nailbiter13
@NBCSCeltics @cumberlandfarms What?
Why would you even ask Felger anything
about basketball? #StayInYourLane
@michaelFelger</t>
  </si>
  <si>
    <t xml:space="preserve">michaelfelger
</t>
  </si>
  <si>
    <t>tommyokktane
@NBCSCeltics @cumberlandfarms @mattdolloff
time to dust off those basketball
takes</t>
  </si>
  <si>
    <t xml:space="preserve">mattdolloff
</t>
  </si>
  <si>
    <t>sportsguy_rich
@NBCSCeltics @cumberlandfarms He
should stick to Water Polo!!</t>
  </si>
  <si>
    <t>ryderuff
@NBCSCeltics @cumberlandfarms I'm
curious if bos doesn't hve the
best 5 starting in the east thn
who does? But before u answer tht
mke sure u actually look at every
squad in the east and tell me pound
for pound if Everyone's healthy
who ya takin?</t>
  </si>
  <si>
    <t>prayfordale
RT @RageMutansky: I’m so proud
of you for pumping up @Starbucks
today @bradfo. Those bastards at
@cumberlandfarms seemed to have
@kirkmin’s…</t>
  </si>
  <si>
    <t xml:space="preserve">kirkmin
</t>
  </si>
  <si>
    <t xml:space="preserve">bradfo
</t>
  </si>
  <si>
    <t xml:space="preserve">starbucks
</t>
  </si>
  <si>
    <t>growthenergy
Just wrapped up a great discussion
on retail expansion and the future
of #E15. Thank you to our guests,
Nathaniel Doddridge of @caseysgenstore
and David Masuret of @cumberlandfarms.
https://t.co/B8wE2ve6M1</t>
  </si>
  <si>
    <t xml:space="preserve">caseysgenstore
</t>
  </si>
  <si>
    <t>leighclaffey
RT @GrowthEnergy: Just wrapped
up a great discussion on retail
expansion and the future of #E15.
Thank you to our guests, Nathaniel
Doddrid…</t>
  </si>
  <si>
    <t xml:space="preserve">wfsbnews
</t>
  </si>
  <si>
    <t>craig_hobson1
@Kirk_McCray @cumberlandfarms CHEERS!!
https://t.co/P1Wo10uxt9</t>
  </si>
  <si>
    <t>thejman5626
@vickibazter $2.16 at the local
@cumberlandfarms ... Thanks to
@realDonaldTrump</t>
  </si>
  <si>
    <t xml:space="preserve">realdonaldtrump
</t>
  </si>
  <si>
    <t>6758k
RT @TheJman5626: @vickibazter $2.16
at the local @cumberlandfarms ...
Thanks to @realDonaldTrump</t>
  </si>
  <si>
    <t xml:space="preserve">vickibazter
</t>
  </si>
  <si>
    <t>xo_rilee
@Joepcro @cumberlandfarms Ew ew
ew. Just reading that made me gag.</t>
  </si>
  <si>
    <t>joepcro
Just got my first hot chocolate
from @cumberlandfarms and holy
hell its awful. Tastes like watered
down chocolate milk _xD83E__xDD2E_</t>
  </si>
  <si>
    <t>vandelaycorr
RT @RageMutansky: I’m so proud
of you for pumping up @Starbucks
today @bradfo. Those bastards at
@cumberlandfarms seemed to have
@kirkmin’s…</t>
  </si>
  <si>
    <t>gemini8511
I'm at @CumberlandFarms in GRAFTON,
MA https://t.co/96sb84ZHQ6</t>
  </si>
  <si>
    <t>mrgames2
You too @cumberlandfarms love you
guys</t>
  </si>
  <si>
    <t>budlarosa
I'm at @CumberlandFarms in Somerville,
MA https://t.co/HrGAzUdvEs</t>
  </si>
  <si>
    <t>hawplay
How mornings should feel like.
@cumberlandfarms #coffee #coffeeholic
#coffeeaddict https://t.co/3P7gRqiZXP</t>
  </si>
  <si>
    <t>ktree508
@cumberlandfarms Come on guys I
came 2/3 of the way, can you just
meet me on the last little bit,
with a sausage &amp;amp; biscuit, a
@DrinkBODYARMOR and some birthday
blast cookie bites. Let’s me in
Pensacola https://t.co/RPUJOP2n3e</t>
  </si>
  <si>
    <t xml:space="preserve">littledebbie
</t>
  </si>
  <si>
    <t xml:space="preserve">drinkbodyarmor
</t>
  </si>
  <si>
    <t>loganslogg11
@KaitlinPoulter @cumberlandfarms
_xD83E__xDD23__xD83E__xDD23__xD83E__xDD23_</t>
  </si>
  <si>
    <t xml:space="preserve">kaitlinpoulter
</t>
  </si>
  <si>
    <t>hnybny
I'm at @CumberlandFarms in Framingham,
MA https://t.co/LDcJ69Yc9z</t>
  </si>
  <si>
    <t>oursfan7619
PHILLY! I’m coming for you BRITT
_xD83D__xDDA4__xD83D__xDDA4__xD83D__xDDA4__xD83D__xDDA4_ (at @CumberlandFarms in
Salisbury Mills, NY) https://t.co/7dH0huiVer</t>
  </si>
  <si>
    <t>amiewatchestv
@cumberlandfarms I want these as
stickers or pins haha or patches</t>
  </si>
  <si>
    <t>nataliaczoch
I'm at @CumberlandFarms in South
Deerfield, MA https://t.co/nkJb4rpriu</t>
  </si>
  <si>
    <t>renee_albert
Retro! https://t.co/rKo4hr6zBv</t>
  </si>
  <si>
    <t>hellofelicia14
RT @HashTopiX: #MyFavoritePickMeUp
is cake and ice cream. This is
one stop shopping! Happy 80th Birthday
@cumberlandfarms https://t.co/TINc…</t>
  </si>
  <si>
    <t>hashtopix
#MyFavoritePickMeUp is cake and
ice cream. This is one stop shopping!
Happy 80th Birthday @cumberlandfarms
https://t.co/TINcvJTFx3</t>
  </si>
  <si>
    <t>mickru79
RT @HashTopiX: #MyFavoritePickMeUp
is cake and ice cream. This is
one stop shopping! Happy 80th Birthday
@cumberlandfarms https://t.co/TINc…</t>
  </si>
  <si>
    <t>mr_guywise
RT @HashTopiX: #MyFavoritePickMeUp
is cake and ice cream. This is
one stop shopping! Happy 80th Birthday
@cumberlandfarms https://t.co/TINc…</t>
  </si>
  <si>
    <t>tpave_13
@Laura21968 @cumberlandfarms Play
by the rules young lady</t>
  </si>
  <si>
    <t>laura21968
@cumberlandfarms since when? I
have been going to the same one
for a while now and never......</t>
  </si>
  <si>
    <t>leightonoc
Finally got the Jeep packed up.
Topping off the tank @cumberlandfarms
and then heading to Fayette, PA.
Found a primitive spot on @gaiagps
that looks interesting. Plan is
to get to… https://t.co/UQauXfGmTQ</t>
  </si>
  <si>
    <t xml:space="preserve">gaiagps
</t>
  </si>
  <si>
    <t>victortorres_
I'm at @CumberlandFarms in South
Attleboro, MA https://t.co/wgGaOYER72
https://t.co/LtanQI8mVN</t>
  </si>
  <si>
    <t>blueswirls
RT @leightonoc: Finally got the
Jeep packed up. Topping off the
tank @cumberlandfarms and then
heading to Fayette, PA. Found a
primitive sp…</t>
  </si>
  <si>
    <t>leightonoconnor
RT @leightonoc: Finally got the
Jeep packed up. Topping off the
tank @cumberlandfarms and then
heading to Fayette, PA. Found a
primitive sp…</t>
  </si>
  <si>
    <t>superiordynasty
@NBCSCeltics @AdamHimmelsbach @cumberlandfarms
Yup, should’ve traded for My brother</t>
  </si>
  <si>
    <t xml:space="preserve">adamhimmelsbach
</t>
  </si>
  <si>
    <t>ovimuniz
@NBCSCeltics @AdamHimmelsbach @cumberlandfarms
Celtics are in big trouble. And
all the talks about Celtics making…
https://t.co/nvZbiHxrAV</t>
  </si>
  <si>
    <t>glorialaw5
RT @NBCSCeltics: Do the Celtics
regret not trading at the deadline?
@AdamHimmelsbach in the @cumberlandfarms
lounge says no https://t.co/JB…</t>
  </si>
  <si>
    <t>bostonproud311
@NBCSCeltics @cumberlandfarms Bring
Larry Bird back https://t.co/SfhGh3D7EZ</t>
  </si>
  <si>
    <t>texstyles23
@NBCSCeltics @cumberlandfarms Enes
Kanter becomes best rebounder on
this team the day he signs.</t>
  </si>
  <si>
    <t>michael63569079
@NBCSCeltics @cumberlandfarms Carmelo</t>
  </si>
  <si>
    <t>byroncopp19
@NBCSCeltics @NBCSBoston @cumberlandfarms
Get Morris Sr's brother those 2
battling for brother bragging rights
on same team, let em roll</t>
  </si>
  <si>
    <t>nbcsboston
RT @NBCSCeltics: Do the Celtics
regret not trading at the deadline?
@AdamHimmelsbach in the @cumberlandfarms
lounge says no https://t.co/JB…</t>
  </si>
  <si>
    <t>sheila_voyles
Tweet from Celtics on NBC Sports
Boston (@NBCSCeltics) Celtics on
NBC Sports Boston (@NBCSCeltics)
Tweeted: Do the… https://t.co/wrnRKXhadL</t>
  </si>
  <si>
    <t>lvrf1
@NBCSCeltics @cumberlandfarms Lopez</t>
  </si>
  <si>
    <t>yendo28
@NBCSCeltics @AdamHimmelsbach @cumberlandfarms
No. You don't make a deal just
to make a deal. You make a deal
that moves the needle and Ainge
didn't see that type of move available.</t>
  </si>
  <si>
    <t>escobarnick3511
RT @NBCSCeltics: What should the
Celtics do with their open roster
spot? Here's an answer from the
@cumberlandfarms lounge https://t.co/pOe…</t>
  </si>
  <si>
    <t>meliss53543322
@cumberlandfarms there must be
something is the water at your
buildings because the two Cumberlands
in Milford CT h… https://t.co/ZDq1xXJ7eS</t>
  </si>
  <si>
    <t>iankach
@NBCSCeltics @NBCSBoston @cumberlandfarms
create another open spot to replace
Hayward, he is a black hole of
misery right now #Celtics</t>
  </si>
  <si>
    <t>cordiellorandy
@iankach @NBCSCeltics @NBCSBoston
@cumberlandfarms Your an idiot!</t>
  </si>
  <si>
    <t>diamondfly
I'm at @CumberlandFarms in North
Billerica, MA https://t.co/HonSCcVA7T</t>
  </si>
  <si>
    <t>freire1906
@NBCSCeltics @cumberlandfarms They
should pursue Kanter for that spot,
we need a big man</t>
  </si>
  <si>
    <t>jaymchugh
My fav before Ala snow storm......
(at @CumberlandFarms in WESTFORD,
MA) https://t.co/p8fpRT9mlx https://t.co/6bOUgXL5Km</t>
  </si>
  <si>
    <t>kylebowman725
RT @NBCSCeltics: Do the Celtics
regret not trading at the deadline?
@AdamHimmelsbach in the @cumberlandfarms
lounge says no https://t.co/JB…</t>
  </si>
  <si>
    <t>alecdsilva
@cumberlandfarms It’s okay. I was
just curious so I can inform my
followers</t>
  </si>
  <si>
    <t xml:space="preserve">denisenbcboston
</t>
  </si>
  <si>
    <t>goodhopeincorp
RT @leightonoc: Finally got the
Jeep packed up. Topping off the
tank @cumberlandfarms and then
heading to Fayette, PA. Found a
primitive sp…</t>
  </si>
  <si>
    <t>cumbysjobs
https://t.co/g7pGX1sYUh It's all
about the Birthday Blast Ice Cream!
#80thbirthday #cumberlandfarms
#cumbyvalued #birthdayblasticecream
#delicious #workhere</t>
  </si>
  <si>
    <t>yeswaystores
@retailbetter @caseysgenstore @CEFCO
@CircleKStores @cumberlandfarms
@Jacksons @LovesTravelStop @MAPCO
@oasiscstores @ParkersPumpPal @PilotFlyingJ
@RaceTrac @RuttersFS @sheetz @Speedway
@StewartsShops @stripes @Wawa Forget
#ValentinesDay2019, we found The
Perfect Man to help us celebrate
#SinglesAwarenessDay! https://t.co/FcD6jkIjFS</t>
  </si>
  <si>
    <t xml:space="preserve">wawa
</t>
  </si>
  <si>
    <t xml:space="preserve">stripes
</t>
  </si>
  <si>
    <t xml:space="preserve">stewartsshops
</t>
  </si>
  <si>
    <t xml:space="preserve">sheetz
</t>
  </si>
  <si>
    <t xml:space="preserve">ruttersfs
</t>
  </si>
  <si>
    <t xml:space="preserve">racetrac
</t>
  </si>
  <si>
    <t xml:space="preserve">pilotflyingj
</t>
  </si>
  <si>
    <t xml:space="preserve">parkerspumppal
</t>
  </si>
  <si>
    <t xml:space="preserve">oasiscstores
</t>
  </si>
  <si>
    <t>retailbetter
@YeswayStores @caseysgenstore @CEFCO
@CircleKStores @cumberlandfarms
@Jacksons @LovesTravelStop @MAPCO…
https://t.co/zOUPJSGuC2</t>
  </si>
  <si>
    <t xml:space="preserve">mapco
</t>
  </si>
  <si>
    <t xml:space="preserve">lovestravelstop
</t>
  </si>
  <si>
    <t xml:space="preserve">jacksons
</t>
  </si>
  <si>
    <t xml:space="preserve">circlekstores
</t>
  </si>
  <si>
    <t xml:space="preserve">cefco
</t>
  </si>
  <si>
    <t>speedway
@TMAN1138pm @KarlsonMcKenzie @cumberlandfarms
Thanks for keeping those roads
clear! You definitely deserve that
lat… https://t.co/gAVg5G9POc</t>
  </si>
  <si>
    <t>bazooka77
I'm at @CumberlandFarms in South
Glens Falls, NY https://t.co/ipsKJkstW2</t>
  </si>
  <si>
    <t>davebrz
I'm at @CumberlandFarms in Ansonia,
CT https://t.co/CI9mrol2vf</t>
  </si>
  <si>
    <t>nacsonline
#NACSLeadershipForum Building larger
stores with increased cost per
square foot has been an uphill
climb says… https://t.co/iEJNadX8Ve</t>
  </si>
  <si>
    <t>audirs5atx
@NBCSCeltics @AdamHimmelsbach @cumberlandfarms
I think so and getting AD isn’t
the answer. Do you really want
3 max… https://t.co/x9JufR0mxk</t>
  </si>
  <si>
    <t>pizza__mama
RT @cumberlandfarms: _xD83C__xDF55_+ Me + You
= the best #GalentinesDay https://t.co/1mnLH3o0eY</t>
  </si>
  <si>
    <t>penpat20
@boston25 @cumberlandfarms does
this EVERYDAY</t>
  </si>
  <si>
    <t xml:space="preserve">boston25
</t>
  </si>
  <si>
    <t>ksullivannews
@cumberlandfarms I always do! It
was good because I made it myself
_xD83D__xDE09_</t>
  </si>
  <si>
    <t xml:space="preserve">vickigrafwx
</t>
  </si>
  <si>
    <t xml:space="preserve">scouter441
</t>
  </si>
  <si>
    <t>tman1138pm
@cumberlandfarms Excellent! U guys
need to introduce sugar free latte
or hot chocolate in your stores...…
https://t.co/aT2yUrU6zm</t>
  </si>
  <si>
    <t xml:space="preserve">papaginos
</t>
  </si>
  <si>
    <t xml:space="preserve">karlsonmckenzie
</t>
  </si>
  <si>
    <t>pray_to_one
@HaggertyTaupier @cumberlandfarms
Finish this sentence. When swimming
in the Himalayan Sea be careful
of......</t>
  </si>
  <si>
    <t xml:space="preserve">haggertytaupier
</t>
  </si>
  <si>
    <t>itopizarro
@phpPoet @cumberlandfarms Turn
off all the non-Cumberland Farms
apps. Your phone is Cumberland
Farms. Cumberland Fa… https://t.co/H2fo0XkHzs</t>
  </si>
  <si>
    <t>phppoet
@cumberlandfarms Thanks! my previous
unanswered e-mail was to smartpay@cumberlandfarms.com.
I have just sent an ad… https://t.co/g1L26aDPCz</t>
  </si>
  <si>
    <t>ptassone17
love where you work #warehouse
https://t.co/qQZTWssd3C</t>
  </si>
  <si>
    <t>jozenaaa
Thank you @cumberlandfarms clerk
for stepping in while that customer
was being racist and saying racial
slurs because her food stamp card
not working !!!</t>
  </si>
  <si>
    <t>johnnya33
RT @cumberlandfarms: Retweet if
pizza will always have a place
in your heart. ❤️ #Pizza #ValentinesDay
99¢ per slice. Plus applicable
tax.…</t>
  </si>
  <si>
    <t>kennycamille
Retail Sales Associate https://t.co/Zh6Tuu8sVq</t>
  </si>
  <si>
    <t>newportlost
#FakeTrumpEmergency #Immigration
vs #Illegal @GovRaimondo @RIHouseGOP
@RIRepublicans @TaraGranahan @GibertiAllan…
https://t.co/dJNu2l14N9</t>
  </si>
  <si>
    <t xml:space="preserve">gibertiallan
</t>
  </si>
  <si>
    <t xml:space="preserve">taragranahan
</t>
  </si>
  <si>
    <t xml:space="preserve">rirepublicans
</t>
  </si>
  <si>
    <t xml:space="preserve">rihousegop
</t>
  </si>
  <si>
    <t xml:space="preserve">govraimondo
</t>
  </si>
  <si>
    <t>allthingswayne
RT @cumberlandfarms: Brrrr...it's
cold outside! ❄️ Pump, pay, and
save 10¢ per gallon in a flash
with our SmartPay app. Sign up
today: http…</t>
  </si>
  <si>
    <t>bostsox
@cumberlandfarms Great coffee for
.99 too _xD83D__xDC4D_☕</t>
  </si>
  <si>
    <t>analogbear
.@cumberlandfarms It seems that
you require a SCAN of someone’s
ID in order to purchase cigarettes.
That seems lik… https://t.co/QbS8VdD2mm</t>
  </si>
  <si>
    <t>cstorenews_
Via @urbandata What kind of restaurant
is most popular in each county?
https://t.co/YYez1MIVVo… #mapping
#datavis… https://t.co/tHId9giBjU</t>
  </si>
  <si>
    <t xml:space="preserve">urbandata
</t>
  </si>
  <si>
    <t xml:space="preserve">sincerlychelle
</t>
  </si>
  <si>
    <t>lisamarasco
Shipping off to Boston! GO PATRIOTS!
#6rings #patsnation #patriots #victory
@cumberlandfarms https://t.co/hlyAJUpVWP</t>
  </si>
  <si>
    <t>chaseschurga
What a deal! @cumberlandfarms https://t.co/U42ULPcfwN</t>
  </si>
  <si>
    <t>tanyadmiranda
@cumberlandfarms always pepperoni</t>
  </si>
  <si>
    <t>dzadzi55
@cumberlandfarms Why, pepperoni
of course!</t>
  </si>
  <si>
    <t>toyshowsue
@cumberlandfarms Need to remove
expiration dates on rewards. I
lost my Diet Coke because it expired
before I grabbed it. Sometimes
the lines are long so I think I’ll
get it tomorrow and tomorrow line
is still long eventually I lose
it</t>
  </si>
  <si>
    <t>richnthering
@cumberlandfarms Can smart pay
members get free air?</t>
  </si>
  <si>
    <t>steeler1313
@cumberlandfarms i will stop by
for coffee for sure</t>
  </si>
  <si>
    <t>casinossb
@cumberlandfarms hi cumberland
farms you didn't actually do anything
wrong i just swallowed a giant
piece from the… https://t.co/aikPG8Zmgv</t>
  </si>
  <si>
    <t>mistress_ishbo
How all mornings should start.
@cumberlandfarms #coffee #coffeeholic
#coffeeaddict https://t.co/kyAJIfWV7h</t>
  </si>
  <si>
    <t>rgrhm
@cumberlandfarms https://t.co/5vUGubdDng</t>
  </si>
  <si>
    <t>hewesnews
Getting warm after a brisk walk
with coffee and a “Berry-blast”
muffin @cumberlandfarms 2nd coffee
is for the walk back! #gotmycumbys
https://t.co/37MFgFHPIt</t>
  </si>
  <si>
    <t>thelilraskal
What would my black heart ever
do without my @cumberlandfarms?
_xD83D__xDDA4__xD83D__xDE0D_</t>
  </si>
  <si>
    <t>montviller
@cumberlandfarms visited Oxford
ma store- best store in town well
cleaned and maintained</t>
  </si>
  <si>
    <t>kdesantis96
@cumberlandfarms Every Day!</t>
  </si>
  <si>
    <t>brandyscorner
A HUGE shoutout to the women working
@cumberlandfarms Lafayette Rd #Portsmouth
#Nh. I filled my tank and had a
big… https://t.co/Dug4Bl042B</t>
  </si>
  <si>
    <t>niffer03801
@BrandysCorner @cumberlandfarms
They have the best employees there!</t>
  </si>
  <si>
    <t>miac0088
@cumberlandfarms That sounds so
good I am coming for lunch to gat
some_xD83C__xDF55__xD83C__xDF55__xD83C__xDF55__xD83C__xDF55_</t>
  </si>
  <si>
    <t>sammiasaurus
Shout out to the employees at my
local cumbies that always make
my morning whether I come in already
laughing, tire… https://t.co/xJTdtyLSeB</t>
  </si>
  <si>
    <t>andytbone2
Oh by the way @cumberlandfarms
....it’s been 4 days since last
contact by DM from you guys &amp;amp;
im still awaiting a em… https://t.co/TvFTbvB05g</t>
  </si>
  <si>
    <t>momof3princess
Early #valentinesday dinner at
Old Bryan Inn with my love... nothing
says I love You more than a Rose
from… https://t.co/MfGYmnTNjJ</t>
  </si>
  <si>
    <t>masterblud
@cumberlandfarms new chip machine
in glenmont is super tough to use.
It feels like my card is getting
eaten and is tough to put in and
pull out. I almost bent my card.</t>
  </si>
  <si>
    <t>doublea93
@cumberlandfarms not only loves
their first responders but they
have Arnold Palmer on draft now!</t>
  </si>
  <si>
    <t>amid11317
Found a @cumberlandfarms on my
route to work and i’m back on the
.99 cent coffee train. #southiedays</t>
  </si>
  <si>
    <t>mofycbsj
@cumberlandfarms I can’t remember
the last time you’re Queensbury
and Glens Falls NY Stores actually
had in stock food items that were
advertised on the door.</t>
  </si>
  <si>
    <t>dr_coady
@cumberlandfarms This location
has been doing a better job of
clearing the snow off the sidewalk
out front. Thank you.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</si>
  <si>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</si>
  <si>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</si>
  <si>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</si>
  <si>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</si>
  <si>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</si>
  <si>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</si>
  <si>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</si>
  <si>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&lt;value&gt;aguffanti@ensembleiq.com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t>
  </si>
  <si>
    <t>Workbook Settings 5</t>
  </si>
  <si>
    <t>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
  </si>
  <si>
    <t>Workbook Settings 6</t>
  </si>
  <si>
    <t>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t>
  </si>
  <si>
    <t>Workbook Settings 7</t>
  </si>
  <si>
    <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
  </si>
  <si>
    <t>Workbook Settings 8</t>
  </si>
  <si>
    <t>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t>
  </si>
  <si>
    <t>Workbook Settings 9</t>
  </si>
  <si>
    <t>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t>
  </si>
  <si>
    <t>Workbook Settings 10</t>
  </si>
  <si>
    <t>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t>
  </si>
  <si>
    <t>Workbook Settings 11</t>
  </si>
  <si>
    <t>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t>
  </si>
  <si>
    <t>Workbook Settings 12</t>
  </si>
  <si>
    <t>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t>
  </si>
  <si>
    <t>Workbook Settings 13</t>
  </si>
  <si>
    <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t>
  </si>
  <si>
    <t>Workbook Settings 14</t>
  </si>
  <si>
    <t>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t>
  </si>
  <si>
    <t>Workbook Settings 15</t>
  </si>
  <si>
    <t>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t>
  </si>
  <si>
    <t>Workbook Settings 16</t>
  </si>
  <si>
    <t xml:space="preserve">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t>
  </si>
  <si>
    <t>Workbook Settings 17</t>
  </si>
  <si>
    <t>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t>
  </si>
  <si>
    <t>Workbook Settings 18</t>
  </si>
  <si>
    <t>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</si>
  <si>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</si>
  <si>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</si>
  <si>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</si>
  <si>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</si>
  <si>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</si>
  <si>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</si>
  <si>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</si>
  <si>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</si>
  <si>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</si>
  <si>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</si>
  <si>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</si>
  <si>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</si>
  <si>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</si>
  <si>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</si>
  <si>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</si>
  <si>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</si>
  <si>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</si>
  <si>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</si>
  <si>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</si>
  <si>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</si>
  <si>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</si>
  <si>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</si>
  <si>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</si>
  <si>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</si>
  <si>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</si>
  <si>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</si>
  <si>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</si>
  <si>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</si>
  <si>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</si>
  <si>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</si>
  <si>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</si>
  <si>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</si>
  <si>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</si>
  <si>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</si>
  <si>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</si>
  <si>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</si>
  <si>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</si>
  <si>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</si>
  <si>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</si>
  <si>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</si>
  <si>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</si>
  <si>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</si>
  <si>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</si>
  <si>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</si>
  <si>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</si>
  <si>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</si>
  <si>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</si>
  <si>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Top URLs in Tweet in Entire Graph</t>
  </si>
  <si>
    <t>https://medium.com/google-news-la</t>
  </si>
  <si>
    <t>https://twitter.com/i/web/status/1096495742695424001</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</si>
  <si>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</si>
  <si>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</si>
  <si>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</si>
  <si>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</si>
  <si>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</si>
  <si>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</si>
  <si>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</si>
  <si>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</si>
  <si>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</si>
  <si>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</si>
  <si>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</si>
  <si>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</si>
  <si>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</si>
  <si>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</si>
  <si>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</si>
  <si>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</si>
  <si>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</si>
  <si>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</si>
  <si>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</si>
  <si>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</si>
  <si>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</si>
  <si>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</si>
  <si>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https://twitter.com/i/web/status/1093556020687843329 http://www.cumberlandfarms.com/SmartPay?utm_medium=smartpay&amp;utm_source=twitter&amp;utm_campaign=kandp https://twitter.com/i/web/status/1095367049373802497 https://locations.cumberlandfarms.com/?utm_medium=storelocator&amp;utm_source=twitter&amp;utm_campaign=kandp https://twitter.com/i/web/status/1096091942658674688 https://twitter.com/i/web/status/1096454154434854912 https://twitter.com/i/web/status/1095863148110860288 https://twitter.com/i/web/status/1095674119482413057 https://twitter.com/i/web/status/1095654744775905281 https://twitter.com/i/web/status/1095425614822158336</t>
  </si>
  <si>
    <t>https://twitter.com/i/web/status/1095484227368423426 https://twitter.com/i/web/status/1095175096174604288 https://twitter.com/i/web/status/1095174932642828288 https://twitter.com/i/web/status/1095165249014190080</t>
  </si>
  <si>
    <t>https://twitter.com/i/web/status/1095806696721666048 https://twitter.com/i/web/status/1095702890386210817 https://twitter.com/i/web/status/1095394909828378625 https://twitter.com/i/web/status/1095345815265136645 https://twitter.com/i/web/status/1093555894430896128 https://twitter.com/i/web/status/1093560705557712896</t>
  </si>
  <si>
    <t>https://twitter.com/i/web/status/1091536604710211585 https://twitter.com/i/web/status/1091533467580596225 https://twitter.com/WCVB/status/1091524323251286017</t>
  </si>
  <si>
    <t>https://twitter.com/cumberlandfarms/status/1092831644812263424 https://twitter.com/cumberlandfarms/status/1093143341842264069 https://dy.si/3CK65 https://csnews.com/cumberland-farms-celebrates-80th-birthday-launch-exclusive-products-sweepstakes-promotions https://dy.si/sGyFM https://dy.si/FSHiX https://dy.si/MFZrd https://dy.si/Fzsyke https://dy.si/5XhvL https://dy.si/TCKth</t>
  </si>
  <si>
    <t>https://www.instagram.com/p/BtwKc1XnmKv/?utm_source=ig_twitter_share&amp;igshid=1ayhqzxjg9hth https://twitter.com/i/web/status/1095035341541502976</t>
  </si>
  <si>
    <t>https://medium.com/google-news-la https://twitter.com/i/web/status/1096495742695424001 https://twitter.com/i/web/status/1094998863784656896 https://twitter.com/i/web/status/1094999853007020032</t>
  </si>
  <si>
    <t>Top Domains in Tweet in Entire Graph</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</si>
  <si>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</si>
  <si>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</si>
  <si>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</si>
  <si>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</si>
  <si>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</si>
  <si>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</si>
  <si>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</si>
  <si>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</si>
  <si>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</si>
  <si>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</si>
  <si>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</si>
  <si>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</si>
  <si>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swarmapp.com cumberlandfarms.com delish.com</t>
  </si>
  <si>
    <t>dy.si twitter.com csnews.com</t>
  </si>
  <si>
    <t>instagram.com twitter.com</t>
  </si>
  <si>
    <t>twitter.com medium.com</t>
  </si>
  <si>
    <t>Top Hashtags in Tweet in Entire Graph</t>
  </si>
  <si>
    <t>pizza</t>
  </si>
  <si>
    <t>coffee</t>
  </si>
  <si>
    <t>coffeeholic</t>
  </si>
  <si>
    <t>coffeeaddict</t>
  </si>
  <si>
    <t>Top Hashtags in Tweet in G1</t>
  </si>
  <si>
    <t>breakfast</t>
  </si>
  <si>
    <t>yum</t>
  </si>
  <si>
    <t>love</t>
  </si>
  <si>
    <t>Top Hashtags in Tweet in G2</t>
  </si>
  <si>
    <t>Top Hashtags in Tweet in G3</t>
  </si>
  <si>
    <t>cumbys</t>
  </si>
  <si>
    <t>methuenma</t>
  </si>
  <si>
    <t>bluetooth</t>
  </si>
  <si>
    <t>valentinesday2019</t>
  </si>
  <si>
    <t>singlesawarenessday</t>
  </si>
  <si>
    <t>Top Hashtags in Tweet in G4</t>
  </si>
  <si>
    <t>Top Hashtags in Tweet in G5</t>
  </si>
  <si>
    <t>Top Hashtags in Tweet in G6</t>
  </si>
  <si>
    <t>Top Hashtags in Tweet in G7</t>
  </si>
  <si>
    <t>loyalty</t>
  </si>
  <si>
    <t>Top Hashtags in Tweet in G8</t>
  </si>
  <si>
    <t>Top Hashtags in Tweet in G9</t>
  </si>
  <si>
    <t>faketrumpemergency</t>
  </si>
  <si>
    <t>immigration</t>
  </si>
  <si>
    <t>illegal</t>
  </si>
  <si>
    <t>Top Hashtags in Tweet in G10</t>
  </si>
  <si>
    <t>80thbirthday</t>
  </si>
  <si>
    <t>cumbyvalued</t>
  </si>
  <si>
    <t>birthdayblasticecream</t>
  </si>
  <si>
    <t>delicious</t>
  </si>
  <si>
    <t>workhere</t>
  </si>
  <si>
    <t>Top Hashtags in Tweet</t>
  </si>
  <si>
    <t>pizza coffee nacsleadershipforum myfavoritepickmeup valentinesday coffeeholic coffeeaddict breakfast yum love</t>
  </si>
  <si>
    <t>celtics stayinyourlane</t>
  </si>
  <si>
    <t>nationalpizzaday e15 cumbys papaginos methuenma bluetooth valentinesday2019 singlesawarenessday</t>
  </si>
  <si>
    <t>superbowlmonday ilovecumbys</t>
  </si>
  <si>
    <t>gotmycumbys loyalty</t>
  </si>
  <si>
    <t>warehouse 80thbirthday cumberlandfarms cumbyvalued birthdayblasticecream delicious workhere community finance hr</t>
  </si>
  <si>
    <t>mondaymotivation coffee mapping datavis bostoncoffee newengland cstorecoffee grabandgo</t>
  </si>
  <si>
    <t>Top Words in Tweet in Entire Graph</t>
  </si>
  <si>
    <t>Words in Sentiment List#1: Positive</t>
  </si>
  <si>
    <t>Words in Sentiment List#2: Negative</t>
  </si>
  <si>
    <t>Words in Sentiment List#3: Angry/Violent</t>
  </si>
  <si>
    <t>Non-categorized Words</t>
  </si>
  <si>
    <t>Total Words</t>
  </si>
  <si>
    <t>ðÿ</t>
  </si>
  <si>
    <t>up</t>
  </si>
  <si>
    <t>Top Words in Tweet in G1</t>
  </si>
  <si>
    <t>plus</t>
  </si>
  <si>
    <t>slice</t>
  </si>
  <si>
    <t>applicable</t>
  </si>
  <si>
    <t>tax</t>
  </si>
  <si>
    <t>1</t>
  </si>
  <si>
    <t>Top Words in Tweet in G2</t>
  </si>
  <si>
    <t>lounge</t>
  </si>
  <si>
    <t>answer</t>
  </si>
  <si>
    <t>spot</t>
  </si>
  <si>
    <t>regret</t>
  </si>
  <si>
    <t>trading</t>
  </si>
  <si>
    <t>Top Words in Tweet in G3</t>
  </si>
  <si>
    <t>great</t>
  </si>
  <si>
    <t>Top Words in Tweet in G4</t>
  </si>
  <si>
    <t>Top Words in Tweet in G5</t>
  </si>
  <si>
    <t>win</t>
  </si>
  <si>
    <t>everyday</t>
  </si>
  <si>
    <t>Top Words in Tweet in G6</t>
  </si>
  <si>
    <t>m</t>
  </si>
  <si>
    <t>s</t>
  </si>
  <si>
    <t>proud</t>
  </si>
  <si>
    <t>pumping</t>
  </si>
  <si>
    <t>today</t>
  </si>
  <si>
    <t>those</t>
  </si>
  <si>
    <t>bastards</t>
  </si>
  <si>
    <t>Top Words in Tweet in G7</t>
  </si>
  <si>
    <t>make</t>
  </si>
  <si>
    <t>day</t>
  </si>
  <si>
    <t>99</t>
  </si>
  <si>
    <t>Top Words in Tweet in G8</t>
  </si>
  <si>
    <t>Top Words in Tweet in G9</t>
  </si>
  <si>
    <t>Top Words in Tweet in G10</t>
  </si>
  <si>
    <t>work</t>
  </si>
  <si>
    <t>store</t>
  </si>
  <si>
    <t>brighton</t>
  </si>
  <si>
    <t>team's</t>
  </si>
  <si>
    <t>ribbon</t>
  </si>
  <si>
    <t>flashback</t>
  </si>
  <si>
    <t>Top Words in Tweet</t>
  </si>
  <si>
    <t>cumberlandfarms coffee ðÿ plus slice pizza applicable tax 1 breakfast</t>
  </si>
  <si>
    <t>cumberlandfarms nbcsceltics celtics lounge adamhimmelsbach asherrodblakely answer spot regret trading</t>
  </si>
  <si>
    <t>cumberlandfarms great caseysgenstore speedway karlsonmckenzie papaginos cefco circlekstores jacksons lovestravelstop</t>
  </si>
  <si>
    <t>cumberlandfarms dunkindonuts 1 coffee patriots win everyday</t>
  </si>
  <si>
    <t>m s proud pumping up starbucks today bradfo those bastards</t>
  </si>
  <si>
    <t>cumberlandfarms dunkinct make day bdd4life kirk_mccray 99 everyday gotmycumbys addictedtodd</t>
  </si>
  <si>
    <t>cumberlandfarms gerrycallahan day</t>
  </si>
  <si>
    <t>love work warehouse store delicious brighton team's ribbon day flashback</t>
  </si>
  <si>
    <t>cumberlandfarms boston25</t>
  </si>
  <si>
    <t>finally jeep packed up topping tank cumberlandfarms heading fayette pa</t>
  </si>
  <si>
    <t>dog_feelings popularspup timnbcboston cumberlandfarms away chipsy231 trip starbucks beans two</t>
  </si>
  <si>
    <t>vickibazter 2 16 local cumberlandfarms thanks realdonaldtrump</t>
  </si>
  <si>
    <t>cumberlandfarms times m glad doesn t personality twitter littledebbie</t>
  </si>
  <si>
    <t>credit cumberlandfarms hits morning cumbys run amore mondaymotivation coffee</t>
  </si>
  <si>
    <t>cumberlandfarms gas s storm</t>
  </si>
  <si>
    <t>cumberlandfarms shout out worst breakfast sandwich imaginable</t>
  </si>
  <si>
    <t>beverages new cumberlandfarmsâ brightonma month long donating 10â sale dispensed</t>
  </si>
  <si>
    <t>Top Word Pairs in Tweet in Entire Graph</t>
  </si>
  <si>
    <t>plus,applicable</t>
  </si>
  <si>
    <t>cumberlandfarms,lounge</t>
  </si>
  <si>
    <t>applicable,tax</t>
  </si>
  <si>
    <t>adamhimmelsbach,cumberlandfarms</t>
  </si>
  <si>
    <t>love,work</t>
  </si>
  <si>
    <t>nbcsceltics,cumberlandfarms</t>
  </si>
  <si>
    <t>nbcsceltics,celtics</t>
  </si>
  <si>
    <t>asherrodblakely,cumberlandfarms</t>
  </si>
  <si>
    <t>private,message</t>
  </si>
  <si>
    <t>contact,info</t>
  </si>
  <si>
    <t>Top Word Pairs in Tweet in G1</t>
  </si>
  <si>
    <t>tax,1</t>
  </si>
  <si>
    <t>1,19</t>
  </si>
  <si>
    <t>info,phone</t>
  </si>
  <si>
    <t>phone,email</t>
  </si>
  <si>
    <t>cheese,pepperoni</t>
  </si>
  <si>
    <t>pepperoni,slices</t>
  </si>
  <si>
    <t>Top Word Pairs in Tweet in G2</t>
  </si>
  <si>
    <t>nbcsceltics,asherrodblakely</t>
  </si>
  <si>
    <t>nbcsceltics,adamhimmelsbach</t>
  </si>
  <si>
    <t>celtics,regret</t>
  </si>
  <si>
    <t>regret,trading</t>
  </si>
  <si>
    <t>trading,deadline</t>
  </si>
  <si>
    <t>Top Word Pairs in Tweet in G3</t>
  </si>
  <si>
    <t>caseysgenstore,cefco</t>
  </si>
  <si>
    <t>cefco,circlekstores</t>
  </si>
  <si>
    <t>circlekstores,cumberlandfarms</t>
  </si>
  <si>
    <t>cumberlandfarms,jacksons</t>
  </si>
  <si>
    <t>jacksons,lovestravelstop</t>
  </si>
  <si>
    <t>lovestravelstop,mapco</t>
  </si>
  <si>
    <t>karlsonmckenzie,cumberlandfarms</t>
  </si>
  <si>
    <t>mapco,oasiscstores</t>
  </si>
  <si>
    <t>wrapped,up</t>
  </si>
  <si>
    <t>up,great</t>
  </si>
  <si>
    <t>Top Word Pairs in Tweet in G4</t>
  </si>
  <si>
    <t>Top Word Pairs in Tweet in G5</t>
  </si>
  <si>
    <t>cumberlandfarms,dunkindonuts</t>
  </si>
  <si>
    <t>Top Word Pairs in Tweet in G6</t>
  </si>
  <si>
    <t>m,proud</t>
  </si>
  <si>
    <t>proud,pumping</t>
  </si>
  <si>
    <t>pumping,up</t>
  </si>
  <si>
    <t>up,starbucks</t>
  </si>
  <si>
    <t>starbucks,today</t>
  </si>
  <si>
    <t>today,bradfo</t>
  </si>
  <si>
    <t>bradfo,those</t>
  </si>
  <si>
    <t>those,bastards</t>
  </si>
  <si>
    <t>bastards,cumberlandfarms</t>
  </si>
  <si>
    <t>cumberlandfarms,seemed</t>
  </si>
  <si>
    <t>Top Word Pairs in Tweet in G7</t>
  </si>
  <si>
    <t>bdd4life,addictedtodd</t>
  </si>
  <si>
    <t>addictedtodd,dunkinct</t>
  </si>
  <si>
    <t>kirk_mccray,bdd4life</t>
  </si>
  <si>
    <t>dunkinct,cumberlandfarms</t>
  </si>
  <si>
    <t>Top Word Pairs in Tweet in G8</t>
  </si>
  <si>
    <t>gerrycallahan,cumberlandfarms</t>
  </si>
  <si>
    <t>cumberlandfarms,day</t>
  </si>
  <si>
    <t>Top Word Pairs in Tweet in G9</t>
  </si>
  <si>
    <t>Top Word Pairs in Tweet in G10</t>
  </si>
  <si>
    <t>work,warehouse</t>
  </si>
  <si>
    <t>brighton,store</t>
  </si>
  <si>
    <t>store,team's</t>
  </si>
  <si>
    <t>team's,ribbon</t>
  </si>
  <si>
    <t>ribbon,day</t>
  </si>
  <si>
    <t>flashback,friday</t>
  </si>
  <si>
    <t>friday,good</t>
  </si>
  <si>
    <t>good,ol'</t>
  </si>
  <si>
    <t>ol',days</t>
  </si>
  <si>
    <t>Top Word Pairs in Tweet</t>
  </si>
  <si>
    <t>plus,applicable  applicable,tax  tax,1  1,19  private,message  contact,info  info,phone  phone,email  cheese,pepperoni  pepperoni,slices</t>
  </si>
  <si>
    <t>cumberlandfarms,lounge  adamhimmelsbach,cumberlandfarms  nbcsceltics,cumberlandfarms  asherrodblakely,cumberlandfarms  nbcsceltics,celtics  nbcsceltics,asherrodblakely  nbcsceltics,adamhimmelsbach  celtics,regret  regret,trading  trading,deadline</t>
  </si>
  <si>
    <t>caseysgenstore,cefco  cefco,circlekstores  circlekstores,cumberlandfarms  cumberlandfarms,jacksons  jacksons,lovestravelstop  lovestravelstop,mapco  karlsonmckenzie,cumberlandfarms  mapco,oasiscstores  wrapped,up  up,great</t>
  </si>
  <si>
    <t>m,proud  proud,pumping  pumping,up  up,starbucks  starbucks,today  today,bradfo  bradfo,those  those,bastards  bastards,cumberlandfarms  cumberlandfarms,seemed</t>
  </si>
  <si>
    <t>bdd4life,addictedtodd  addictedtodd,dunkinct  kirk_mccray,bdd4life  dunkinct,cumberlandfarms</t>
  </si>
  <si>
    <t>gerrycallahan,cumberlandfarms  cumberlandfarms,day</t>
  </si>
  <si>
    <t>love,work  work,warehouse  brighton,store  store,team's  team's,ribbon  ribbon,day  flashback,friday  friday,good  good,ol'  ol',days</t>
  </si>
  <si>
    <t>finally,jeep  jeep,packed  packed,up  up,topping  topping,tank  tank,cumberlandfarms  cumberlandfarms,heading  heading,fayette  fayette,pa  pa,found</t>
  </si>
  <si>
    <t>dog_feelings,popularspup  popularspup,timnbcboston  timnbcboston,cumberlandfarms  chipsy231,dog_feelings  jmhardinboston,dog_feelings  block,away</t>
  </si>
  <si>
    <t>vickibazter,2  2,16  16,local  local,cumberlandfarms  cumberlandfarms,thanks  thanks,realdonaldtrump</t>
  </si>
  <si>
    <t>cumberlandfarms,times  times,m  m,glad  doesn,t  t,personality  glad,twitter  twitter,doesn  littledebbie,cumberlandfarms</t>
  </si>
  <si>
    <t>credit,cumberlandfarms  cumberlandfarms,hits  hits,morning  morning,cumbys  cumbys,run  run,amore  amore,mondaymotivation  mondaymotivation,coffee</t>
  </si>
  <si>
    <t>shout,out  out,cumberlandfarms  cumberlandfarms,worst  worst,breakfast  breakfast,sandwich  sandwich,imaginable</t>
  </si>
  <si>
    <t>new,cumberlandfarmsâ  cumberlandfarmsâ,brightonma  brightonma,month  month,long  long,donating  donating,10â  10â,sale</t>
  </si>
  <si>
    <t>ðÿ,ðÿ</t>
  </si>
  <si>
    <t>Top Replied-To in Entire Graph</t>
  </si>
  <si>
    <t>Top Mentioned in Entire Graph</t>
  </si>
  <si>
    <t>Top Replied-To in G1</t>
  </si>
  <si>
    <t>Top Replied-To in G2</t>
  </si>
  <si>
    <t>Top Mentioned in G1</t>
  </si>
  <si>
    <t>cumberlandfarmsâ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</si>
  <si>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</si>
  <si>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</si>
  <si>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</si>
  <si>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</si>
  <si>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</si>
  <si>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</si>
  <si>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</si>
  <si>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</si>
  <si>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</si>
  <si>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</si>
  <si>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</si>
  <si>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</si>
  <si>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</si>
  <si>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</si>
  <si>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</si>
  <si>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</si>
  <si>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</si>
  <si>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</si>
  <si>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cumberlandfarms tman1138pm phppoet mainefly bottlerocket joepcro laura21968 dzadzi55 steeler1313 casinossb</t>
  </si>
  <si>
    <t>nbcsceltics iankach jahmaalbox</t>
  </si>
  <si>
    <t>cumberlandfarms speedway tman1138pm retailbetter yeswaystores caseysgenstore</t>
  </si>
  <si>
    <t>cumberlandfarms wbz</t>
  </si>
  <si>
    <t>kirk_mccray craig_hobson1 bdd4life cumberlandfarms wfsbnews nobarista</t>
  </si>
  <si>
    <t>gerrycallahan charliesc1031 cumberlandfarms</t>
  </si>
  <si>
    <t>scouter441 cumberlandfarms boston25</t>
  </si>
  <si>
    <t>chipsy231 jmhardinboston</t>
  </si>
  <si>
    <t>cumberlandfarms littledebbie</t>
  </si>
  <si>
    <t>cumberlandfarms denisenbcboston</t>
  </si>
  <si>
    <t>Top Mentioned in Tweet</t>
  </si>
  <si>
    <t>cumberlandfarms nbcsceltics hashtopix c2cboston cumberlandfarmsâ asherrodblakely adamhimmelsbach</t>
  </si>
  <si>
    <t>cumberlandfarms adamhimmelsbach nbcsceltics asherrodblakely nbcsboston mattdolloff michaelfelger</t>
  </si>
  <si>
    <t>cumberlandfarms karlsonmckenzie caseysgenstore cefco circlekstores jacksons lovestravelstop mapco papaginos speedway</t>
  </si>
  <si>
    <t>michelleobama smartereveryday veritasium cameron_kasky jordanpeele cumberlandfarms bannersmusic kevinjonas alecbenjamin sethrogen</t>
  </si>
  <si>
    <t>dunkindonuts cumberlandfarms patriots phantomgourmet mcdonalds</t>
  </si>
  <si>
    <t>starbucks bradfo cumberlandfarms kirkmin ragemutansky weei</t>
  </si>
  <si>
    <t>cumberlandfarms dunkinct addictedtodd bdd4life kirk_mccray</t>
  </si>
  <si>
    <t>cumberlandfarms gerrycallahan alexreimer1</t>
  </si>
  <si>
    <t>govraimondo rihousegop rirepublicans taragranahan gibertiallan</t>
  </si>
  <si>
    <t>cumberlandfarms vickigrafwx boston25</t>
  </si>
  <si>
    <t>cumberlandfarms leightonoc gaiagps</t>
  </si>
  <si>
    <t>dog_feelings popularspup timnbcboston cumberlandfarms</t>
  </si>
  <si>
    <t>cumberlandfarms realdonaldtrump thejman5626 vickibazter</t>
  </si>
  <si>
    <t>cumberlandfarms drinkbodyarmor</t>
  </si>
  <si>
    <t>cumberlandfarms urbandata cstorenews_</t>
  </si>
  <si>
    <t>cumberlandfarms loganslogg11</t>
  </si>
  <si>
    <t>cumberlandfarmsâ c2cboston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</si>
  <si>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</si>
  <si>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</si>
  <si>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</si>
  <si>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</si>
  <si>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</si>
  <si>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</si>
  <si>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</si>
  <si>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</si>
  <si>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</si>
  <si>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</si>
  <si>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</si>
  <si>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</si>
  <si>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vfinch ryanegraney jimcarlson16 analogbear mr_guywise bazooka77 masterblud hellofelicia14 anationofmoms hashtopix</t>
  </si>
  <si>
    <t>glorialaw5 nbcsboston pastorannisha2 kylebowman725 asherrodblakely ovimuniz adamhimmelsbach superiordynasty nbcsceltics mattdolloff</t>
  </si>
  <si>
    <t>tman1138pm sheetz wawa karlsonmckenzie speedway caseysgenstore growthenergy ruttersfs lovestravelstop stewartsshops</t>
  </si>
  <si>
    <t>alecbenjamin jack smartereveryday twitter kevinjonas hooray sethrogen veritasium cameron_kasky jordanpeele</t>
  </si>
  <si>
    <t>mcdonalds wbz dunkindonuts patriots phantomgourmet clarence_bowe jmbaumer localhostdemon droucasaurus</t>
  </si>
  <si>
    <t>starbucks weei bradfo prayfordale kirkmin vandelaycorr ragemutansky</t>
  </si>
  <si>
    <t>wfsbnews bdd4life addictedtodd dunkinct kirk_mccray craig_hobson1 nobarista</t>
  </si>
  <si>
    <t>gerrycallahan attytmd alexreimer1 metcalfect charliesc1031 smearingfeces zperk4</t>
  </si>
  <si>
    <t>newportlost rirepublicans taragranahan govraimondo rihousegop gibertiallan</t>
  </si>
  <si>
    <t>renee_albert bruins0070 kingspookypkls cumbysjobs ptassone17 kennycamille</t>
  </si>
  <si>
    <t>boston25 vickigrafwx ksullivannews scouter441 penpat20</t>
  </si>
  <si>
    <t>leightonoc leightonoconnor blueswirls gaiagps goodhopeincorp</t>
  </si>
  <si>
    <t>jmhardinboston timnbcboston chipsy231 popularspup dog_feelings</t>
  </si>
  <si>
    <t>vickibazter realdonaldtrump 6758k thejman5626</t>
  </si>
  <si>
    <t>littledebbie drinkbodyarmor ktree508</t>
  </si>
  <si>
    <t>cstorenews_ urbandata</t>
  </si>
  <si>
    <t>pray_to_one haggertytaupier</t>
  </si>
  <si>
    <t>alecdsilva denisenbcboston</t>
  </si>
  <si>
    <t>loganslogg11 kaitlinpoulter</t>
  </si>
  <si>
    <t>gretchenbostrom c2cboston</t>
  </si>
  <si>
    <t>kellyannepolls tjbpatriot</t>
  </si>
  <si>
    <t>Top URLs in Tweet by Count</t>
  </si>
  <si>
    <t>https://twitter.com/i/web/status/1096454154434854912 https://twitter.com/i/web/status/1096091942658674688 https://locations.cumberlandfarms.com/?utm_medium=storelocator&amp;utm_source=twitter&amp;utm_campaign=kandp https://twitter.com/i/web/status/1095367049373802497 http://www.cumberlandfarms.com/SmartPay?utm_medium=smartpay&amp;utm_source=twitter&amp;utm_campaign=kandp https://twitter.com/i/web/status/1093556020687843329</t>
  </si>
  <si>
    <t>https://twitter.com/i/web/status/1093560705557712896 https://twitter.com/i/web/status/1093555894430896128</t>
  </si>
  <si>
    <t>https://www.swarmapp.com/c/6Ny7JmJijsr https://www.swarmapp.com/c/aIWySQf1ZYq</t>
  </si>
  <si>
    <t>https://twitter.com/i/web/status/1095175096174604288 https://twitter.com/i/web/status/1095174932642828288</t>
  </si>
  <si>
    <t>https://twitter.com/i/web/status/1095394909828378625 https://twitter.com/i/web/status/1095345815265136645</t>
  </si>
  <si>
    <t>https://www.swarmapp.com/c/ltglUpN90Fl https://www.swarmapp.com/c/2UrCn6Tfht1 https://www.swarmapp.com/c/kbt4Ao6ah0G https://www.swarmapp.com/c/dLMbP51lCOl</t>
  </si>
  <si>
    <t>https://twitter.com/i/web/status/1095449313130545155 https://twitter.com/i/web/status/1095446381974773760</t>
  </si>
  <si>
    <t>https://twitter.com/i/web/status/1096063899445706755 https://twitter.com/i/web/status/1095868595303788545</t>
  </si>
  <si>
    <t>https://dy.si/sGyFM https://dy.si/9ocJ9 https://dy.si/RMmYm https://dy.si/1KgFW https://dy.si/dXy63 https://dy.si/TGXUV https://dy.si/h154B https://dy.si/VunXk https://dy.si/TCKth https://dy.si/5XhvL</t>
  </si>
  <si>
    <t>https://dy.si/G2so https://dy.si/fQWSM https://dy.si/jxZFJ https://dy.si/Fteyaj2 https://dy.si/BQmEh https://dy.si/5RWoH</t>
  </si>
  <si>
    <t>https://twitter.com/i/web/status/1096487620065062916 https://twitter.com/i/web/status/1096487423188652032</t>
  </si>
  <si>
    <t>https://medium.com/google-news-la https://twitter.com/i/web/status/1096495742695424001 https://twitter.com/i/web/status/1094999853007020032 https://twitter.com/i/web/status/1094998863784656896</t>
  </si>
  <si>
    <t>https://twitter.com/i/web/status/1095425614822158336 https://twitter.com/i/web/status/1095425319681560576</t>
  </si>
  <si>
    <t>Top URLs in Tweet by Salience</t>
  </si>
  <si>
    <t>Top Domains in Tweet by Count</t>
  </si>
  <si>
    <t>twitter.com cumberlandfarms.com</t>
  </si>
  <si>
    <t>Top Domains in Tweet by Salience</t>
  </si>
  <si>
    <t>cumberlandfarms.com twitter.com</t>
  </si>
  <si>
    <t>Top Hashtags in Tweet by Count</t>
  </si>
  <si>
    <t>pizza breakfast love coffee yum brightonma valentinesday galentinesday deal changedvoweltvshows</t>
  </si>
  <si>
    <t>nationalpizzaday methuenma bluetooth cumbys papaginos</t>
  </si>
  <si>
    <t>warehouse storesupport hr finance community</t>
  </si>
  <si>
    <t>Top Hashtags in Tweet by Salience</t>
  </si>
  <si>
    <t>methuenma bluetooth cumbys papaginos nationalpizzaday</t>
  </si>
  <si>
    <t>coffee mapping datavis bostoncoffee newengland cstorecoffee grabandgo mondaymotivation</t>
  </si>
  <si>
    <t>Top Words in Tweet by Count</t>
  </si>
  <si>
    <t>gerrycallahan day</t>
  </si>
  <si>
    <t>ðÿ slice pizza coffee plus applicable tax breakfast hi team</t>
  </si>
  <si>
    <t>gerrycallahan alexreimer1 tb giselle oprah stedman jim gray definitely illuminati</t>
  </si>
  <si>
    <t>gerrycallahan well content show kinda stinks lately guess kissing ass</t>
  </si>
  <si>
    <t>gerrycallahan coffee better</t>
  </si>
  <si>
    <t>charliesc1031 gerrycallahan anything saving money advertising</t>
  </si>
  <si>
    <t>8 12â dozen idling cars parking lot everyone somebody sitting</t>
  </si>
  <si>
    <t>ðÿ retweet going 2 cheese pepperoni slices available 99â each</t>
  </si>
  <si>
    <t>wbz phantomgourmet um mcdonalds 1 coffees everyday dunkindonuts irrelevant now</t>
  </si>
  <si>
    <t>dunkindonuts ilovecumbys rams win lose size coffee 99 cents everybody</t>
  </si>
  <si>
    <t>psssstttt 0 99 coffee day itâ s much better</t>
  </si>
  <si>
    <t>ðÿ kellyannepolls way go 99cents</t>
  </si>
  <si>
    <t>marketing still employed</t>
  </si>
  <si>
    <t>pepperoni slice pizza future definitely ðÿ cheese slices available 9â</t>
  </si>
  <si>
    <t>welcome</t>
  </si>
  <si>
    <t>west warwick ri</t>
  </si>
  <si>
    <t>bold down self retweet filled up cup 99â farmhouse coffee</t>
  </si>
  <si>
    <t>gas prices highest state</t>
  </si>
  <si>
    <t>breakfast champions patriots superbowlmonday</t>
  </si>
  <si>
    <t>1 thanks dunkindonuts medium coffee patriots win iâ ll stick</t>
  </si>
  <si>
    <t>psa hot iced coffee 99â per cup plus tax day</t>
  </si>
  <si>
    <t>c2cboston new cumberlandfarmsâ brightonma month long donating 10â sale everâ</t>
  </si>
  <si>
    <t>beverages dispensed new cumberlandfarmsâ brightonma month long donating 10â sale</t>
  </si>
  <si>
    <t>kirk_mccray bdd4life addictedtodd dunkinct going require getting out one's vehicle</t>
  </si>
  <si>
    <t>nobarista kirk_mccray bdd4life dunkinct bought inside let's try again</t>
  </si>
  <si>
    <t>day 99 everyday make gotmycumbys dunkinct craig_hobson1 made exactly 0</t>
  </si>
  <si>
    <t>people call â œzaâ werenâ t hugged enough child</t>
  </si>
  <si>
    <t>call lunch yummy</t>
  </si>
  <si>
    <t>nbcsceltics asherrodblakely lounge shares anthony davis' list deter danny ainge</t>
  </si>
  <si>
    <t>lounge celtics shares regret trading deadline adamhimmelsbach open roster spot</t>
  </si>
  <si>
    <t>nbcsceltics asherrodblakely nice hear chris matter next time try running</t>
  </si>
  <si>
    <t>jmhardinboston dog_feelings popularspup timnbcboston side block away around dunks starbucks</t>
  </si>
  <si>
    <t>chipsy231 dog_feelings popularspup timnbcboston trip beans two away starbucks whole</t>
  </si>
  <si>
    <t>mainefly heat wave love cumbys</t>
  </si>
  <si>
    <t>55â here portland maine time first iced coffee 2019</t>
  </si>
  <si>
    <t>nbcsceltics asherrodblakely leave</t>
  </si>
  <si>
    <t>jahmaalbox nbcsceltics asherrodblakely okay knees made glass anyway worth max</t>
  </si>
  <si>
    <t>nbcsceltics asherrodblakely keep team celts trade kry baby rie knicks</t>
  </si>
  <si>
    <t>delicious coffee 99 size 1</t>
  </si>
  <si>
    <t>dd app down prepared onslaught new customers</t>
  </si>
  <si>
    <t>twitter michelleobama smartereveryday veritasium cameron_kasky jordanpeele bannersmusic kevinjonas alecbenjamin sethrogen</t>
  </si>
  <si>
    <t>bottlerocket egg salad monster</t>
  </si>
  <si>
    <t>thank cf cheat day</t>
  </si>
  <si>
    <t>water snack stop palm springs fl</t>
  </si>
  <si>
    <t>nbcsceltics even ask felger anything basketball stayinyourlane michaelfelger</t>
  </si>
  <si>
    <t>nbcsceltics mattdolloff time dust those basketball takes</t>
  </si>
  <si>
    <t>nbcsceltics stick water polo</t>
  </si>
  <si>
    <t>east u pound nbcsceltics curious bos hve best 5 starting</t>
  </si>
  <si>
    <t>ragemutansky m proud pumping up starbucks today bradfo those bastards</t>
  </si>
  <si>
    <t>expansion david masuret wrapped up great discussion retail future e15</t>
  </si>
  <si>
    <t>growthenergy wrapped up great discussion retail expansion future e15 thank</t>
  </si>
  <si>
    <t>kirk_mccray cheers</t>
  </si>
  <si>
    <t>vickibazter 2 16 local thanks realdonaldtrump</t>
  </si>
  <si>
    <t>thejman5626 vickibazter 2 16 local thanks realdonaldtrump</t>
  </si>
  <si>
    <t>ew joepcro reading made gag</t>
  </si>
  <si>
    <t>chocolate first hot holy hell awful tastes watered down milk</t>
  </si>
  <si>
    <t>grafton ma</t>
  </si>
  <si>
    <t>love guys</t>
  </si>
  <si>
    <t>somerville ma</t>
  </si>
  <si>
    <t>mornings feel coffee coffeeholic coffeeaddict</t>
  </si>
  <si>
    <t>times m glad doesn t personality littledebbie twitter come guys</t>
  </si>
  <si>
    <t>shout out worst breakfast sandwich imaginable kaitlinpoulter loganslogg11</t>
  </si>
  <si>
    <t>framingham ma</t>
  </si>
  <si>
    <t>philly m coming britt salisbury mills ny</t>
  </si>
  <si>
    <t>want stickers pins haha patches</t>
  </si>
  <si>
    <t>south deerfield ma</t>
  </si>
  <si>
    <t>retro</t>
  </si>
  <si>
    <t>hashtopix myfavoritepickmeup cake ice cream one stop shopping happy 80th</t>
  </si>
  <si>
    <t>myfavoritepickmeup cake ice cream one stop shopping happy 80th birthday</t>
  </si>
  <si>
    <t>laura21968 play rules young lady</t>
  </si>
  <si>
    <t>going sudden same one now never taken compliment tpave_13 pissed</t>
  </si>
  <si>
    <t>finally jeep packed up topping tank heading fayette pa found</t>
  </si>
  <si>
    <t>south attleboro ma</t>
  </si>
  <si>
    <t>leightonoc finally jeep packed up topping tank heading fayette pa</t>
  </si>
  <si>
    <t>nbcsceltics adamhimmelsbach yup ve traded brother</t>
  </si>
  <si>
    <t>celtics nbcsceltics adamhimmelsbach big trouble talks making</t>
  </si>
  <si>
    <t>nbcsceltics celtics regret trading deadline adamhimmelsbach lounge</t>
  </si>
  <si>
    <t>nbcsceltics bring larry bird back</t>
  </si>
  <si>
    <t>nbcsceltics enes kanter becomes best rebounder team day signs</t>
  </si>
  <si>
    <t>nbcsceltics carmelo</t>
  </si>
  <si>
    <t>brother nbcsceltics nbcsboston morris sr's those 2 battling bragging rights</t>
  </si>
  <si>
    <t>nbcsceltics celtics lounge regret trading deadline adamhimmelsbach open roster spot</t>
  </si>
  <si>
    <t>nbcsceltics celtics nbc sports boston tweet tweeted nbcsboston adamhimmelsbach someone</t>
  </si>
  <si>
    <t>nbcsceltics lopez</t>
  </si>
  <si>
    <t>make deal nbcsceltics adamhimmelsbach moves needle ainge see type move</t>
  </si>
  <si>
    <t>nbcsceltics celtics open roster spot here's answer lounge</t>
  </si>
  <si>
    <t>something water buildings two cumberlands milford ct h</t>
  </si>
  <si>
    <t>nbcsceltics nbcsboston create another open spot replace hayward black hole</t>
  </si>
  <si>
    <t>iankach nbcsceltics nbcsboston idiot</t>
  </si>
  <si>
    <t>north billerica ma</t>
  </si>
  <si>
    <t>nbcsceltics pursue kanter spot need big man</t>
  </si>
  <si>
    <t>fav before ala snow storm westford ma</t>
  </si>
  <si>
    <t>gas s storm denisenbcboston weird went today out wonder due</t>
  </si>
  <si>
    <t>birthday blast ice cream 80thbirthday cumbyvalued birthdayblasticecream delicious workhere</t>
  </si>
  <si>
    <t>retailbetter caseysgenstore cefco circlekstores jacksons lovestravelstop mapco oasiscstores parkerspumppal pilotflyingj</t>
  </si>
  <si>
    <t>caseysgenstore cefco circlekstores jacksons lovestravelstop mapco yeswaystores oasiscstores ice cream</t>
  </si>
  <si>
    <t>tman1138pm karlsonmckenzie thanks keeping those roads clear definitely deserve lat</t>
  </si>
  <si>
    <t>south glens falls ny</t>
  </si>
  <si>
    <t>ct ansonia milford</t>
  </si>
  <si>
    <t>nacsleadershipforum ceo corporate strategy deliver great experience building larger stores</t>
  </si>
  <si>
    <t>nbcsceltics adamhimmelsbach think getting ad isn t answer really want</t>
  </si>
  <si>
    <t>best galentinesday</t>
  </si>
  <si>
    <t>boston25 everyday</t>
  </si>
  <si>
    <t>scouter441 vickigrafwx boston25 yes use reward free coffee even better</t>
  </si>
  <si>
    <t>papaginos speedway karlsonmckenzie now latte chocolate nationalpizzaday pizza ok finished</t>
  </si>
  <si>
    <t>haggertytaupier finish sentence swimming himalayan sea careful</t>
  </si>
  <si>
    <t>cumberland farms phppoet turn non apps phone fa</t>
  </si>
  <si>
    <t>thanks previous unanswered e mail smartpay com sent ad file</t>
  </si>
  <si>
    <t>love work warehouse store 4746 bloomfield ct storesupport problem flashback</t>
  </si>
  <si>
    <t>thank clerk stepping customer being racist saying racial slurs food</t>
  </si>
  <si>
    <t>pizza retweet always place heart valentinesday 99 per slice plus</t>
  </si>
  <si>
    <t>love work warehouse retail sales associate problem flashback friday good</t>
  </si>
  <si>
    <t>faketrumpemergency immigration vs illegal govraimondo rihousegop rirepublicans taragranahan gibertiallan</t>
  </si>
  <si>
    <t>brrrr cold outside pump pay save 10 per gallon flash</t>
  </si>
  <si>
    <t>great coffee 99 1</t>
  </si>
  <si>
    <t>seems require scan someone s id order purchase cigarettes lik</t>
  </si>
  <si>
    <t>credit hits morning cumbys run amore mondaymotivation coffee via urbandata</t>
  </si>
  <si>
    <t>patriots shipping boston go 6rings patsnation victory</t>
  </si>
  <si>
    <t>deal</t>
  </si>
  <si>
    <t>always pepperoni slice</t>
  </si>
  <si>
    <t>pepperoni course call mmmmmmmmmmm</t>
  </si>
  <si>
    <t>long tomorrow need remove expiration dates rewards lost diet coke</t>
  </si>
  <si>
    <t>smart pay members free air</t>
  </si>
  <si>
    <t>stop coffee sure getting 1 tomorrow looks big</t>
  </si>
  <si>
    <t>hi cumberland farms actually anything wrong swallowed giant piece</t>
  </si>
  <si>
    <t>coffee coffeeholic coffeeaddict mornings start life</t>
  </si>
  <si>
    <t>walk coffee getting warm brisk berry blast muffin 2nd back</t>
  </si>
  <si>
    <t>black heart without</t>
  </si>
  <si>
    <t>store visited oxford ma best town well cleaned maintained</t>
  </si>
  <si>
    <t>day best coffee breakfast meals go</t>
  </si>
  <si>
    <t>huge shoutout women working lafayette rd portsmouth nh filled tank</t>
  </si>
  <si>
    <t>brandyscorner best employees</t>
  </si>
  <si>
    <t>sounds good coming lunch gat</t>
  </si>
  <si>
    <t>shout out employees local cumbies always make morning whether come</t>
  </si>
  <si>
    <t>coffee oh way s 4 days last contact dm guys</t>
  </si>
  <si>
    <t>love early valentinesday dinner old bryan inn nothing more rose</t>
  </si>
  <si>
    <t>tough card new chip machine glenmont super use feels getting</t>
  </si>
  <si>
    <t>loves first responders arnold palmer draft now</t>
  </si>
  <si>
    <t>found route work m back 99 cent coffee train southiedays</t>
  </si>
  <si>
    <t>t remember last time re queensbury glens falls ny stores</t>
  </si>
  <si>
    <t>location doing better job clearing snow sidewalk out front thank</t>
  </si>
  <si>
    <t>Top Words in Tweet by Salience</t>
  </si>
  <si>
    <t>breakfast pizza slice ðÿ coffee plus applicable tax hi team</t>
  </si>
  <si>
    <t>ilovecumbys rams win lose size coffee 99 cents everybody wins</t>
  </si>
  <si>
    <t>99 everyday make gotmycumbys dunkinct craig_hobson1 made exactly 0 smartest</t>
  </si>
  <si>
    <t>celtics shares regret trading deadline adamhimmelsbach open roster spot here's</t>
  </si>
  <si>
    <t>side around dunks starbucks fav corner 7 11 bakery 2</t>
  </si>
  <si>
    <t>trip beans starbucks whole buses including 39 route think papua</t>
  </si>
  <si>
    <t>wrapped up great discussion retail future e15 thank guests nathaniel</t>
  </si>
  <si>
    <t>littledebbie twitter come guys came 2 3 way meet last</t>
  </si>
  <si>
    <t>kaitlinpoulter loganslogg11 shout out worst breakfast sandwich imaginable</t>
  </si>
  <si>
    <t>primitive spot gaiagps looks interesting plan prim finally jeep packed</t>
  </si>
  <si>
    <t>regret trading deadline adamhimmelsbach open roster spot here's answer nbcsceltics</t>
  </si>
  <si>
    <t>celtics nbc sports boston tweet tweeted nbcsboston adamhimmelsbach someone look</t>
  </si>
  <si>
    <t>denisenbcboston weird went today out wonder due okay curious inform</t>
  </si>
  <si>
    <t>milford ansonia ct</t>
  </si>
  <si>
    <t>corporate deliver great experience ceo strategy building larger stores increased</t>
  </si>
  <si>
    <t>now pizza papaginos speedway karlsonmckenzie latte chocolate nationalpizzaday ok finished</t>
  </si>
  <si>
    <t>warehouse love work store 4746 bloomfield ct storesupport problem flashback</t>
  </si>
  <si>
    <t>lik seems require scan someone s id order purchase cigarettes</t>
  </si>
  <si>
    <t>coffee via urbandata kind restaurant popular each county mapping datavis</t>
  </si>
  <si>
    <t>mornings start life coffee coffeeholic coffeeaddict</t>
  </si>
  <si>
    <t>best coffee breakfast meals go day</t>
  </si>
  <si>
    <t>Top Word Pairs in Tweet by Count</t>
  </si>
  <si>
    <t>plus,applicable  applicable,tax  private,message  contact,info  info,phone  phone,email  1,19  message,exact  exact,store  send,private</t>
  </si>
  <si>
    <t>gerrycallahan,cumberlandfarms  cumberlandfarms,alexreimer1  alexreimer1,tb  tb,giselle  giselle,oprah  oprah,stedman  stedman,jim  jim,gray  gray,definitely  definitely,illuminati</t>
  </si>
  <si>
    <t>gerrycallahan,cumberlandfarms  cumberlandfarms,well  well,content  content,show  show,kinda  kinda,stinks  stinks,lately  lately,guess  guess,kissing  kissing,ass</t>
  </si>
  <si>
    <t>gerrycallahan,cumberlandfarms  cumberlandfarms,coffee  coffee,better</t>
  </si>
  <si>
    <t>charliesc1031,gerrycallahan  gerrycallahan,cumberlandfarms  cumberlandfarms,anything  anything,cumberlandfarms  cumberlandfarms,saving  saving,money  money,advertising</t>
  </si>
  <si>
    <t>8,12â  12â,dozen  dozen,idling  idling,cars  cars,parking  parking,lot  lot,cumberlandfarms  cumberlandfarms,everyone  everyone,somebody  somebody,sitting</t>
  </si>
  <si>
    <t>cumberlandfarms,retweet  retweet,going  going,2  2,ðÿ  ðÿ,ðÿ  ðÿ,cheese  cheese,pepperoni  pepperoni,slices  slices,available  available,99â</t>
  </si>
  <si>
    <t>wbz,phantomgourmet  phantomgourmet,um  um,mcdonalds  mcdonalds,cumberlandfarms  cumberlandfarms,1  1,coffees  coffees,everyday  everyday,dunkindonuts  dunkindonuts,irrelevant  irrelevant,now</t>
  </si>
  <si>
    <t>cumberlandfarms,dunkindonuts  dunkindonuts,ilovecumbys  dunkindonuts,rams  rams,win  win,lose  lose,size  size,coffee  coffee,99  99,cents  cents,everybody</t>
  </si>
  <si>
    <t>psssstttt,cumberlandfarms  cumberlandfarms,0  0,99  99,coffee  coffee,day  day,itâ  itâ,s  s,much  much,better</t>
  </si>
  <si>
    <t>ðÿ,ðÿ  kellyannepolls,ðÿ  ðÿ,cumberlandfarms  cumberlandfarms,way  way,go  go,99cents</t>
  </si>
  <si>
    <t>cumberlandfarms,marketing  marketing,still  still,employed</t>
  </si>
  <si>
    <t>cumberlandfarms,slice  slice,pepperoni  pepperoni,pizza  pizza,future  future,definitely  definitely,ðÿ  ðÿ,cheese  cheese,pepperoni  pepperoni,slices  slices,available</t>
  </si>
  <si>
    <t>cumberlandfarms,welcome</t>
  </si>
  <si>
    <t>cumberlandfarms,west  west,warwick  warwick,ri</t>
  </si>
  <si>
    <t>cumberlandfarms,down  down,bold  bold,self  self,retweet  retweet,filled  filled,up  up,cup  cup,99â  99â,farmhouse  farmhouse,bold</t>
  </si>
  <si>
    <t>cumberlandfarms,gas  gas,prices  prices,highest  highest,state</t>
  </si>
  <si>
    <t>breakfast,champions  champions,patriots  patriots,superbowlmonday  superbowlmonday,cumberlandfarms</t>
  </si>
  <si>
    <t>thanks,dunkindonuts  dunkindonuts,1  1,medium  medium,coffee  coffee,patriots  patriots,win  win,iâ  iâ,ll  ll,stick  stick,cumberlandfarms</t>
  </si>
  <si>
    <t>cumberlandfarms,psa  psa,hot  hot,iced  iced,coffee  coffee,99â  99â,per  per,cup  cup,plus  plus,tax  tax,day</t>
  </si>
  <si>
    <t>c2cboston,new  new,cumberlandfarmsâ  cumberlandfarmsâ,brightonma  brightonma,month  month,long  long,donating  donating,10â  10â,sale  sale,everâ</t>
  </si>
  <si>
    <t>new,cumberlandfarmsâ  cumberlandfarmsâ,brightonma  brightonma,month  month,long  long,donating  donating,10â  10â,sale  sale,dispensed  dispensed,beverage  beverage,cradles</t>
  </si>
  <si>
    <t>kirk_mccray,bdd4life  bdd4life,addictedtodd  addictedtodd,dunkinct  dunkinct,cumberlandfarms  cumberlandfarms,going  going,cumberlandfarms  cumberlandfarms,require  require,getting  getting,out  out,one's</t>
  </si>
  <si>
    <t>nobarista,kirk_mccray  kirk_mccray,bdd4life  bdd4life,dunkinct  dunkinct,cumberlandfarms  cumberlandfarms,bought  bought,inside  inside,let's  let's,try  try,again</t>
  </si>
  <si>
    <t>craig_hobson1,cumberlandfarms  cumberlandfarms,made  made,exactly  exactly,0  0,99  99,everyday  everyday,smartest  smartest,decision  decision,make  make,day</t>
  </si>
  <si>
    <t>cumberlandfarms,people  people,call  call,â  â,œzaâ  œzaâ,werenâ  werenâ,t  t,hugged  hugged,enough  enough,child</t>
  </si>
  <si>
    <t>call,lunch  lunch,yummy</t>
  </si>
  <si>
    <t>nbcsceltics,asherrodblakely  asherrodblakely,cumberlandfarms  cumberlandfarms,lounge  lounge,shares  shares,anthony  anthony,davis'  davis',list  list,deter  deter,danny  danny,ainge</t>
  </si>
  <si>
    <t>cumberlandfarms,lounge  lounge,shares  celtics,regret  regret,trading  trading,deadline  deadline,adamhimmelsbach  adamhimmelsbach,cumberlandfarms  celtics,open  open,roster  roster,spot</t>
  </si>
  <si>
    <t>nbcsceltics,asherrodblakely  asherrodblakely,cumberlandfarms  cumberlandfarms,nice  nice,hear  hear,chris  chris,matter  matter,next  next,time  time,try  try,running</t>
  </si>
  <si>
    <t>jmhardinboston,dog_feelings  dog_feelings,popularspup  popularspup,timnbcboston  timnbcboston,cumberlandfarms  block,away  cumberlandfarms,dunks  dunks,starbucks  starbucks,fav  fav,side  side,side</t>
  </si>
  <si>
    <t>chipsy231,dog_feelings  dog_feelings,popularspup  popularspup,timnbcboston  timnbcboston,cumberlandfarms  cumberlandfarms,trip  trip,starbucks  starbucks,whole  whole,beans  beans,two  two,buses</t>
  </si>
  <si>
    <t>mainefly,cumberlandfarms  cumberlandfarms,heat  heat,wave  wave,love  love,cumbys</t>
  </si>
  <si>
    <t>55â,here  here,portland  portland,maine  maine,time  time,first  first,cumberlandfarms  cumberlandfarms,iced  iced,coffee  coffee,2019</t>
  </si>
  <si>
    <t>nbcsceltics,asherrodblakely  asherrodblakely,cumberlandfarms  cumberlandfarms,leave</t>
  </si>
  <si>
    <t>jahmaalbox,nbcsceltics  nbcsceltics,asherrodblakely  asherrodblakely,cumberlandfarms  cumberlandfarms,okay  okay,knees  knees,made  made,glass  glass,anyway  anyway,worth  worth,max</t>
  </si>
  <si>
    <t>nbcsceltics,asherrodblakely  asherrodblakely,cumberlandfarms  cumberlandfarms,keep  keep,team  team,celts  celts,trade  trade,kry  kry,baby  baby,rie  rie,knicks</t>
  </si>
  <si>
    <t>delicious,coffee  coffee,99  99,size  size,1</t>
  </si>
  <si>
    <t>cumberlandfarms,dd  dd,app  app,down  down,prepared  prepared,onslaught  onslaught,new  new,customers</t>
  </si>
  <si>
    <t>twitter,michelleobama  michelleobama,smartereveryday  smartereveryday,veritasium  veritasium,cameron_kasky  cameron_kasky,jordanpeele  jordanpeele,cumberlandfarms  cumberlandfarms,bannersmusic  bannersmusic,kevinjonas  kevinjonas,alecbenjamin  alecbenjamin,sethrogen</t>
  </si>
  <si>
    <t>bottlerocket,cumberlandfarms  cumberlandfarms,egg  egg,salad  salad,monster</t>
  </si>
  <si>
    <t>thank,cf  cheat,day  day,cumberlandfarms</t>
  </si>
  <si>
    <t>water,snack  snack,stop  stop,cumberlandfarms  cumberlandfarms,palm  palm,springs  springs,fl</t>
  </si>
  <si>
    <t>nbcsceltics,cumberlandfarms  cumberlandfarms,even  even,ask  ask,felger  felger,anything  anything,basketball  basketball,stayinyourlane  stayinyourlane,michaelfelger</t>
  </si>
  <si>
    <t>nbcsceltics,cumberlandfarms  cumberlandfarms,mattdolloff  mattdolloff,time  time,dust  dust,those  those,basketball  basketball,takes</t>
  </si>
  <si>
    <t>nbcsceltics,cumberlandfarms  cumberlandfarms,stick  stick,water  water,polo</t>
  </si>
  <si>
    <t>nbcsceltics,cumberlandfarms  cumberlandfarms,curious  curious,bos  bos,hve  hve,best  best,5  5,starting  starting,east  east,thn  thn,before</t>
  </si>
  <si>
    <t>ragemutansky,m  m,proud  proud,pumping  pumping,up  up,starbucks  starbucks,today  today,bradfo  bradfo,those  those,bastards  bastards,cumberlandfarms</t>
  </si>
  <si>
    <t>david,masuret  wrapped,up  up,great  great,discussion  discussion,retail  retail,expansion  expansion,future  future,e15  e15,thank  thank,guests</t>
  </si>
  <si>
    <t>growthenergy,wrapped  wrapped,up  up,great  great,discussion  discussion,retail  retail,expansion  expansion,future  future,e15  e15,thank  thank,guests</t>
  </si>
  <si>
    <t>kirk_mccray,cumberlandfarms  cumberlandfarms,cheers</t>
  </si>
  <si>
    <t>thejman5626,vickibazter  vickibazter,2  2,16  16,local  local,cumberlandfarms  cumberlandfarms,thanks  thanks,realdonaldtrump</t>
  </si>
  <si>
    <t>ew,ew  joepcro,cumberlandfarms  cumberlandfarms,ew  ew,reading  reading,made  made,gag</t>
  </si>
  <si>
    <t>first,hot  hot,chocolate  chocolate,cumberlandfarms  cumberlandfarms,holy  holy,hell  hell,awful  awful,tastes  tastes,watered  watered,down  down,chocolate</t>
  </si>
  <si>
    <t>cumberlandfarms,grafton  grafton,ma</t>
  </si>
  <si>
    <t>cumberlandfarms,love  love,guys</t>
  </si>
  <si>
    <t>cumberlandfarms,somerville  somerville,ma</t>
  </si>
  <si>
    <t>mornings,feel  feel,cumberlandfarms  cumberlandfarms,coffee  coffee,coffeeholic  coffeeholic,coffeeaddict</t>
  </si>
  <si>
    <t>cumberlandfarms,times  times,m  m,glad  doesn,t  t,personality  littledebbie,cumberlandfarms  glad,twitter  twitter,doesn  cumberlandfarms,come  come,guys</t>
  </si>
  <si>
    <t>shout,out  out,cumberlandfarms  cumberlandfarms,worst  worst,breakfast  breakfast,sandwich  sandwich,imaginable  kaitlinpoulter,cumberlandfarms  loganslogg11,shout</t>
  </si>
  <si>
    <t>cumberlandfarms,framingham  framingham,ma</t>
  </si>
  <si>
    <t>philly,m  m,coming  coming,britt  britt,cumberlandfarms  cumberlandfarms,salisbury  salisbury,mills  mills,ny</t>
  </si>
  <si>
    <t>cumberlandfarms,want  want,stickers  stickers,pins  pins,haha  haha,patches</t>
  </si>
  <si>
    <t>cumberlandfarms,south  south,deerfield  deerfield,ma</t>
  </si>
  <si>
    <t>hashtopix,myfavoritepickmeup  myfavoritepickmeup,cake  cake,ice  ice,cream  cream,one  one,stop  stop,shopping  shopping,happy  happy,80th  80th,birthday</t>
  </si>
  <si>
    <t>myfavoritepickmeup,cake  cake,ice  ice,cream  cream,one  one,stop  stop,shopping  shopping,happy  happy,80th  80th,birthday  birthday,cumberlandfarms</t>
  </si>
  <si>
    <t>laura21968,cumberlandfarms  cumberlandfarms,play  play,rules  rules,young  young,lady</t>
  </si>
  <si>
    <t>cumberlandfarms,going  going,same  same,one  one,now  now,never  cumberlandfarms,taken  taken,compliment  tpave_13,cumberlandfarms  cumberlandfarms,pissed  pissed,going</t>
  </si>
  <si>
    <t>cumberlandfarms,south  south,attleboro  attleboro,ma</t>
  </si>
  <si>
    <t>leightonoc,finally  finally,jeep  jeep,packed  packed,up  up,topping  topping,tank  tank,cumberlandfarms  cumberlandfarms,heading  heading,fayette  fayette,pa</t>
  </si>
  <si>
    <t>nbcsceltics,adamhimmelsbach  adamhimmelsbach,cumberlandfarms  cumberlandfarms,yup  yup,ve  ve,traded  traded,brother</t>
  </si>
  <si>
    <t>nbcsceltics,adamhimmelsbach  adamhimmelsbach,cumberlandfarms  cumberlandfarms,celtics  celtics,big  big,trouble  trouble,talks  talks,celtics  celtics,making</t>
  </si>
  <si>
    <t>nbcsceltics,celtics  celtics,regret  regret,trading  trading,deadline  deadline,adamhimmelsbach  adamhimmelsbach,cumberlandfarms  cumberlandfarms,lounge</t>
  </si>
  <si>
    <t>nbcsceltics,cumberlandfarms  cumberlandfarms,bring  bring,larry  larry,bird  bird,back</t>
  </si>
  <si>
    <t>nbcsceltics,cumberlandfarms  cumberlandfarms,enes  enes,kanter  kanter,becomes  becomes,best  best,rebounder  rebounder,team  team,day  day,signs</t>
  </si>
  <si>
    <t>nbcsceltics,cumberlandfarms  cumberlandfarms,carmelo</t>
  </si>
  <si>
    <t>nbcsceltics,nbcsboston  nbcsboston,cumberlandfarms  cumberlandfarms,morris  morris,sr's  sr's,brother  brother,those  those,2  2,battling  battling,brother  brother,bragging</t>
  </si>
  <si>
    <t>nbcsceltics,celtics  cumberlandfarms,lounge  celtics,regret  regret,trading  trading,deadline  deadline,adamhimmelsbach  adamhimmelsbach,cumberlandfarms  celtics,open  open,roster  roster,spot</t>
  </si>
  <si>
    <t>celtics,nbc  nbc,sports  sports,boston  boston,nbcsceltics  tweet,celtics  nbcsceltics,celtics  nbcsceltics,tweeted  nbcsceltics,nbcsboston  nbcsboston,adamhimmelsbach  adamhimmelsbach,cumberlandfarms</t>
  </si>
  <si>
    <t>nbcsceltics,cumberlandfarms  cumberlandfarms,lopez</t>
  </si>
  <si>
    <t>make,deal  deal,make  nbcsceltics,adamhimmelsbach  adamhimmelsbach,cumberlandfarms  cumberlandfarms,make  deal,moves  moves,needle  needle,ainge  ainge,see  see,type</t>
  </si>
  <si>
    <t>nbcsceltics,celtics  celtics,open  open,roster  roster,spot  spot,here's  here's,answer  answer,cumberlandfarms  cumberlandfarms,lounge</t>
  </si>
  <si>
    <t>cumberlandfarms,something  something,water  water,buildings  buildings,two  two,cumberlands  cumberlands,milford  milford,ct  ct,h</t>
  </si>
  <si>
    <t>nbcsceltics,nbcsboston  nbcsboston,cumberlandfarms  cumberlandfarms,create  create,another  another,open  open,spot  spot,replace  replace,hayward  hayward,black  black,hole</t>
  </si>
  <si>
    <t>iankach,nbcsceltics  nbcsceltics,nbcsboston  nbcsboston,cumberlandfarms  cumberlandfarms,idiot</t>
  </si>
  <si>
    <t>cumberlandfarms,north  north,billerica  billerica,ma</t>
  </si>
  <si>
    <t>nbcsceltics,cumberlandfarms  cumberlandfarms,pursue  pursue,kanter  kanter,spot  spot,need  need,big  big,man</t>
  </si>
  <si>
    <t>fav,before  before,ala  ala,snow  snow,storm  storm,cumberlandfarms  cumberlandfarms,westford  westford,ma</t>
  </si>
  <si>
    <t>denisenbcboston,weird  weird,went  went,cumberlandfarms  cumberlandfarms,today  today,out  out,gas  gas,wonder  wonder,s  s,due  due,storm</t>
  </si>
  <si>
    <t>birthday,blast  blast,ice  ice,cream  cream,80thbirthday  80thbirthday,cumberlandfarms  cumberlandfarms,cumbyvalued  cumbyvalued,birthdayblasticecream  birthdayblasticecream,delicious  delicious,workhere</t>
  </si>
  <si>
    <t>retailbetter,caseysgenstore  caseysgenstore,cefco  cefco,circlekstores  circlekstores,cumberlandfarms  cumberlandfarms,jacksons  jacksons,lovestravelstop  lovestravelstop,mapco  mapco,oasiscstores  oasiscstores,parkerspumppal  parkerspumppal,pilotflyingj</t>
  </si>
  <si>
    <t>caseysgenstore,cefco  cefco,circlekstores  circlekstores,cumberlandfarms  cumberlandfarms,jacksons  jacksons,lovestravelstop  lovestravelstop,mapco  yeswaystores,caseysgenstore  mapco,oasiscstores  cumberlandfarms,ice  ice,cream</t>
  </si>
  <si>
    <t>tman1138pm,karlsonmckenzie  karlsonmckenzie,cumberlandfarms  cumberlandfarms,thanks  thanks,keeping  keeping,those  those,roads  roads,clear  clear,definitely  definitely,deserve  deserve,lat</t>
  </si>
  <si>
    <t>cumberlandfarms,south  south,glens  glens,falls  falls,ny</t>
  </si>
  <si>
    <t>cumberlandfarms,ansonia  ansonia,ct  cumberlandfarms,milford  milford,ct</t>
  </si>
  <si>
    <t>deliver,great  nacsleadershipforum,building  building,larger  larger,stores  stores,increased  increased,cost  cost,per  per,square  square,foot  foot,uphill</t>
  </si>
  <si>
    <t>nbcsceltics,adamhimmelsbach  adamhimmelsbach,cumberlandfarms  cumberlandfarms,think  think,getting  getting,ad  ad,isn  isn,t  t,answer  answer,really  really,want</t>
  </si>
  <si>
    <t>cumberlandfarms,best  best,galentinesday</t>
  </si>
  <si>
    <t>boston25,cumberlandfarms  cumberlandfarms,everyday</t>
  </si>
  <si>
    <t>scouter441,vickigrafwx  vickigrafwx,boston25  boston25,yes  yes,use  use,cumberlandfarms  cumberlandfarms,reward  reward,free  free,coffee  coffee,even  even,better</t>
  </si>
  <si>
    <t>speedway,karlsonmckenzie  karlsonmckenzie,cumberlandfarms  cumberlandfarms,ok  finished,clearing  clearing,snow  snow,high  high,point  point,last  last,nite  nite,close</t>
  </si>
  <si>
    <t>haggertytaupier,cumberlandfarms  cumberlandfarms,finish  finish,sentence  sentence,swimming  swimming,himalayan  himalayan,sea  sea,careful</t>
  </si>
  <si>
    <t>cumberland,farms  phppoet,cumberlandfarms  cumberlandfarms,turn  turn,non  non,cumberland  farms,apps  apps,phone  phone,cumberland  farms,cumberland  cumberland,fa</t>
  </si>
  <si>
    <t>cumberlandfarms,thanks  thanks,previous  previous,unanswered  unanswered,e  e,mail  mail,smartpay  smartpay,cumberlandfarms  cumberlandfarms,com  com,sent  sent,ad</t>
  </si>
  <si>
    <t>love,work  work,warehouse  4746,bloomfield  bloomfield,ct  work,storesupport  flashback,friday  friday,good  good,ol'  ol',days  work,hr</t>
  </si>
  <si>
    <t>thank,cumberlandfarms  cumberlandfarms,clerk  clerk,stepping  stepping,customer  customer,being  being,racist  racist,saying  saying,racial  racial,slurs  slurs,food</t>
  </si>
  <si>
    <t>cumberlandfarms,retweet  retweet,pizza  pizza,always  always,place  place,heart  heart,pizza  pizza,valentinesday  valentinesday,99  99,per  per,slice</t>
  </si>
  <si>
    <t>love,work  work,warehouse  retail,sales  sales,associate  flashback,friday  friday,good  good,ol'  ol',days  brighton,store  store,team's</t>
  </si>
  <si>
    <t>faketrumpemergency,immigration  immigration,vs  vs,illegal  illegal,govraimondo  govraimondo,rihousegop  rihousegop,rirepublicans  rirepublicans,taragranahan  taragranahan,gibertiallan</t>
  </si>
  <si>
    <t>cumberlandfarms,brrrr  brrrr,cold  cold,outside  outside,pump  pump,pay  pay,save  save,10  10,per  per,gallon  gallon,flash</t>
  </si>
  <si>
    <t>cumberlandfarms,great  great,coffee  coffee,99  cumberlandfarms,1</t>
  </si>
  <si>
    <t>cumberlandfarms,seems  seems,require  require,scan  scan,someone  someone,s  s,id  id,order  order,purchase  purchase,cigarettes  cigarettes,seems</t>
  </si>
  <si>
    <t>credit,cumberlandfarms  cumberlandfarms,hits  hits,morning  morning,cumbys  cumbys,run  run,amore  amore,mondaymotivation  mondaymotivation,coffee  via,urbandata  urbandata,kind</t>
  </si>
  <si>
    <t>shipping,boston  boston,go  go,patriots  patriots,6rings  6rings,patsnation  patsnation,patriots  patriots,victory  victory,cumberlandfarms</t>
  </si>
  <si>
    <t>deal,cumberlandfarms</t>
  </si>
  <si>
    <t>cumberlandfarms,always  always,pepperoni  cumberlandfarms,slice</t>
  </si>
  <si>
    <t>cumberlandfarms,pepperoni  pepperoni,course  cumberlandfarms,call  call,mmmmmmmmmmm</t>
  </si>
  <si>
    <t>cumberlandfarms,need  need,remove  remove,expiration  expiration,dates  dates,rewards  rewards,lost  lost,diet  diet,coke  coke,expired  expired,before</t>
  </si>
  <si>
    <t>cumberlandfarms,smart  smart,pay  pay,members  members,free  free,air</t>
  </si>
  <si>
    <t>cumberlandfarms,stop  stop,coffee  coffee,sure  cumberlandfarms,getting  getting,1  1,tomorrow  cumberlandfarms,looks  looks,big</t>
  </si>
  <si>
    <t>cumberlandfarms,hi  hi,cumberland  cumberland,farms  farms,actually  actually,anything  anything,wrong  wrong,swallowed  swallowed,giant  giant,piece</t>
  </si>
  <si>
    <t>cumberlandfarms,coffee  coffee,coffeeholic  coffeeholic,coffeeaddict  mornings,start  start,cumberlandfarms  coffee,life  life,cumberlandfarms</t>
  </si>
  <si>
    <t>getting,warm  warm,brisk  brisk,walk  walk,coffee  coffee,berry  berry,blast  blast,muffin  muffin,cumberlandfarms  cumberlandfarms,2nd  2nd,coffee</t>
  </si>
  <si>
    <t>black,heart  heart,without  without,cumberlandfarms</t>
  </si>
  <si>
    <t>cumberlandfarms,visited  visited,oxford  oxford,ma  ma,store  store,best  best,store  store,town  town,well  well,cleaned  cleaned,maintained</t>
  </si>
  <si>
    <t>cumberlandfarms,day  cumberlandfarms,best  best,coffee  coffee,breakfast  breakfast,meals  meals,go  go,day</t>
  </si>
  <si>
    <t>huge,shoutout  shoutout,women  women,working  working,cumberlandfarms  cumberlandfarms,lafayette  lafayette,rd  rd,portsmouth  portsmouth,nh  nh,filled  filled,tank</t>
  </si>
  <si>
    <t>brandyscorner,cumberlandfarms  cumberlandfarms,best  best,employees</t>
  </si>
  <si>
    <t>cumberlandfarms,sounds  sounds,good  good,coming  coming,lunch  lunch,gat</t>
  </si>
  <si>
    <t>shout,out  out,employees  employees,local  local,cumbies  cumbies,always  always,make  make,morning  morning,whether  whether,come  come,already</t>
  </si>
  <si>
    <t>oh,way  way,cumberlandfarms  cumberlandfarms,s  s,4  4,days  days,last  last,contact  contact,dm  dm,guys  guys,im</t>
  </si>
  <si>
    <t>early,valentinesday  valentinesday,dinner  dinner,old  old,bryan  bryan,inn  inn,love  love,nothing  nothing,love  love,more  more,rose</t>
  </si>
  <si>
    <t>cumberlandfarms,new  new,chip  chip,machine  machine,glenmont  glenmont,super  super,tough  tough,use  use,feels  feels,card  card,getting</t>
  </si>
  <si>
    <t>cumberlandfarms,loves  loves,first  first,responders  responders,arnold  arnold,palmer  palmer,draft  draft,now</t>
  </si>
  <si>
    <t>found,cumberlandfarms  cumberlandfarms,route  route,work  work,m  m,back  back,99  99,cent  cent,coffee  coffee,train  train,southiedays</t>
  </si>
  <si>
    <t>cumberlandfarms,t  t,remember  remember,last  last,time  time,re  re,queensbury  queensbury,glens  glens,falls  falls,ny  ny,stores</t>
  </si>
  <si>
    <t>cumberlandfarms,location  location,doing  doing,better  better,job  job,clearing  clearing,snow  snow,sidewalk  sidewalk,out  out,front  front,thank</t>
  </si>
  <si>
    <t>Top Word Pairs in Tweet by Salience</t>
  </si>
  <si>
    <t>dunkindonuts,ilovecumbys  dunkindonuts,rams  rams,win  win,lose  lose,size  size,coffee  coffee,99  99,cents  cents,everybody  everybody,wins</t>
  </si>
  <si>
    <t>lounge,shares  celtics,regret  regret,trading  trading,deadline  deadline,adamhimmelsbach  adamhimmelsbach,cumberlandfarms  celtics,open  open,roster  roster,spot  spot,here's</t>
  </si>
  <si>
    <t>cumberlandfarms,dunks  dunks,starbucks  starbucks,fav  fav,side  side,side  side,block  cumberlandfarms,around  around,corner  corner,7  7,11</t>
  </si>
  <si>
    <t>cumberlandfarms,trip  trip,starbucks  starbucks,whole  whole,beans  beans,two  two,buses  buses,away  away,including  including,39  39,route</t>
  </si>
  <si>
    <t>wrapped,up  up,great  great,discussion  discussion,retail  retail,expansion  expansion,future  future,e15  e15,thank  thank,guests  guests,nathaniel</t>
  </si>
  <si>
    <t>littledebbie,cumberlandfarms  glad,twitter  twitter,doesn  cumberlandfarms,come  come,guys  guys,came  came,2  2,3  3,way  way,meet</t>
  </si>
  <si>
    <t>kaitlinpoulter,cumberlandfarms  loganslogg11,shout  shout,out  out,cumberlandfarms  cumberlandfarms,worst  worst,breakfast  breakfast,sandwich  sandwich,imaginable</t>
  </si>
  <si>
    <t>found,primitive  primitive,spot  spot,gaiagps  gaiagps,looks  looks,interesting  interesting,plan  found,prim  finally,jeep  jeep,packed  packed,up</t>
  </si>
  <si>
    <t>celtics,regret  regret,trading  trading,deadline  deadline,adamhimmelsbach  adamhimmelsbach,cumberlandfarms  celtics,open  open,roster  roster,spot  spot,here's  here's,answer</t>
  </si>
  <si>
    <t>cumberlandfarms,milford  milford,ct  cumberlandfarms,ansonia  ansonia,ct</t>
  </si>
  <si>
    <t>work,warehouse  love,work  4746,bloomfield  bloomfield,ct  work,storesupport  flashback,friday  friday,good  good,ol'  ol',days  work,hr</t>
  </si>
  <si>
    <t>seems,lik  cumberlandfarms,seems  seems,require  require,scan  scan,someone  someone,s  s,id  id,order  order,purchase  purchase,cigarettes</t>
  </si>
  <si>
    <t>mondaymotivation,coffee  via,urbandata  urbandata,kind  kind,restaurant  restaurant,popular  popular,each  each,county  county,mapping  mapping,datavis  cstorenews_,credit</t>
  </si>
  <si>
    <t>mornings,start  start,cumberlandfarms  coffee,life  life,cumberlandfarms  cumberlandfarms,coffee  coffee,coffeeholic  coffeeholic,coffeeaddict</t>
  </si>
  <si>
    <t>Word</t>
  </si>
  <si>
    <t>team</t>
  </si>
  <si>
    <t>new</t>
  </si>
  <si>
    <t>out</t>
  </si>
  <si>
    <t>thanks</t>
  </si>
  <si>
    <t>hi</t>
  </si>
  <si>
    <t>best</t>
  </si>
  <si>
    <t>pepperoni</t>
  </si>
  <si>
    <t>99â</t>
  </si>
  <si>
    <t>2</t>
  </si>
  <si>
    <t>thank</t>
  </si>
  <si>
    <t>ma</t>
  </si>
  <si>
    <t>app</t>
  </si>
  <si>
    <t>glad</t>
  </si>
  <si>
    <t>t</t>
  </si>
  <si>
    <t>getting</t>
  </si>
  <si>
    <t>morning</t>
  </si>
  <si>
    <t>per</t>
  </si>
  <si>
    <t>retweet</t>
  </si>
  <si>
    <t>birthday</t>
  </si>
  <si>
    <t>hear</t>
  </si>
  <si>
    <t>location</t>
  </si>
  <si>
    <t>contact</t>
  </si>
  <si>
    <t>phone</t>
  </si>
  <si>
    <t>found</t>
  </si>
  <si>
    <t>always</t>
  </si>
  <si>
    <t>tank</t>
  </si>
  <si>
    <t>go</t>
  </si>
  <si>
    <t>stop</t>
  </si>
  <si>
    <t>smartpay</t>
  </si>
  <si>
    <t>run</t>
  </si>
  <si>
    <t>â</t>
  </si>
  <si>
    <t>going</t>
  </si>
  <si>
    <t>include</t>
  </si>
  <si>
    <t>cheese</t>
  </si>
  <si>
    <t>private</t>
  </si>
  <si>
    <t>message</t>
  </si>
  <si>
    <t>info</t>
  </si>
  <si>
    <t>email</t>
  </si>
  <si>
    <t>look</t>
  </si>
  <si>
    <t>happy</t>
  </si>
  <si>
    <t>now</t>
  </si>
  <si>
    <t>send</t>
  </si>
  <si>
    <t>super</t>
  </si>
  <si>
    <t>local</t>
  </si>
  <si>
    <t>good</t>
  </si>
  <si>
    <t>cumberland</t>
  </si>
  <si>
    <t>free</t>
  </si>
  <si>
    <t>cup</t>
  </si>
  <si>
    <t>ct</t>
  </si>
  <si>
    <t>shares</t>
  </si>
  <si>
    <t>ice</t>
  </si>
  <si>
    <t>cream</t>
  </si>
  <si>
    <t>available</t>
  </si>
  <si>
    <t>one</t>
  </si>
  <si>
    <t>sandwich</t>
  </si>
  <si>
    <t>down</t>
  </si>
  <si>
    <t>fl</t>
  </si>
  <si>
    <t>bold</t>
  </si>
  <si>
    <t>19</t>
  </si>
  <si>
    <t>snow</t>
  </si>
  <si>
    <t>hey</t>
  </si>
  <si>
    <t>exact</t>
  </si>
  <si>
    <t>time</t>
  </si>
  <si>
    <t>still</t>
  </si>
  <si>
    <t>someone</t>
  </si>
  <si>
    <t>filled</t>
  </si>
  <si>
    <t>big</t>
  </si>
  <si>
    <t>farms</t>
  </si>
  <si>
    <t>definitely</t>
  </si>
  <si>
    <t>com</t>
  </si>
  <si>
    <t>need</t>
  </si>
  <si>
    <t>long</t>
  </si>
  <si>
    <t>try</t>
  </si>
  <si>
    <t>hits</t>
  </si>
  <si>
    <t>amore</t>
  </si>
  <si>
    <t>hot</t>
  </si>
  <si>
    <t>80th</t>
  </si>
  <si>
    <t>cake</t>
  </si>
  <si>
    <t>finally</t>
  </si>
  <si>
    <t>jeep</t>
  </si>
  <si>
    <t>packed</t>
  </si>
  <si>
    <t>topping</t>
  </si>
  <si>
    <t>heading</t>
  </si>
  <si>
    <t>fayette</t>
  </si>
  <si>
    <t>pa</t>
  </si>
  <si>
    <t>deadline</t>
  </si>
  <si>
    <t>open</t>
  </si>
  <si>
    <t>here's</t>
  </si>
  <si>
    <t>slices</t>
  </si>
  <si>
    <t>doing</t>
  </si>
  <si>
    <t>better</t>
  </si>
  <si>
    <t>last</t>
  </si>
  <si>
    <t>back</t>
  </si>
  <si>
    <t>first</t>
  </si>
  <si>
    <t>please</t>
  </si>
  <si>
    <t>help</t>
  </si>
  <si>
    <t>way</t>
  </si>
  <si>
    <t>guys</t>
  </si>
  <si>
    <t>see</t>
  </si>
  <si>
    <t>lunch</t>
  </si>
  <si>
    <t>tomorrow</t>
  </si>
  <si>
    <t>looks</t>
  </si>
  <si>
    <t>blast</t>
  </si>
  <si>
    <t>feel</t>
  </si>
  <si>
    <t>before</t>
  </si>
  <si>
    <t>call</t>
  </si>
  <si>
    <t>each</t>
  </si>
  <si>
    <t>credit</t>
  </si>
  <si>
    <t>seems</t>
  </si>
  <si>
    <t>id</t>
  </si>
  <si>
    <t>order</t>
  </si>
  <si>
    <t>sign</t>
  </si>
  <si>
    <t>chocolate</t>
  </si>
  <si>
    <t>made</t>
  </si>
  <si>
    <t>ï</t>
  </si>
  <si>
    <t>primitive</t>
  </si>
  <si>
    <t>roster</t>
  </si>
  <si>
    <t>ainge</t>
  </si>
  <si>
    <t>shopping</t>
  </si>
  <si>
    <t>future</t>
  </si>
  <si>
    <t>iced</t>
  </si>
  <si>
    <t>away</t>
  </si>
  <si>
    <t>39</t>
  </si>
  <si>
    <t>ž</t>
  </si>
  <si>
    <t>hash</t>
  </si>
  <si>
    <t>browns</t>
  </si>
  <si>
    <t>ny</t>
  </si>
  <si>
    <t>stores</t>
  </si>
  <si>
    <t>actually</t>
  </si>
  <si>
    <t>food</t>
  </si>
  <si>
    <t>use</t>
  </si>
  <si>
    <t>card</t>
  </si>
  <si>
    <t>nice</t>
  </si>
  <si>
    <t>4</t>
  </si>
  <si>
    <t>days</t>
  </si>
  <si>
    <t>worst</t>
  </si>
  <si>
    <t>shout</t>
  </si>
  <si>
    <t>come</t>
  </si>
  <si>
    <t>coming</t>
  </si>
  <si>
    <t>members</t>
  </si>
  <si>
    <t>working</t>
  </si>
  <si>
    <t>well</t>
  </si>
  <si>
    <t>favorite</t>
  </si>
  <si>
    <t>heart</t>
  </si>
  <si>
    <t>muffin</t>
  </si>
  <si>
    <t>okay</t>
  </si>
  <si>
    <t>anything</t>
  </si>
  <si>
    <t>cfsmartpay</t>
  </si>
  <si>
    <t>pay</t>
  </si>
  <si>
    <t>think</t>
  </si>
  <si>
    <t>course</t>
  </si>
  <si>
    <t>boston</t>
  </si>
  <si>
    <t>victory</t>
  </si>
  <si>
    <t>require</t>
  </si>
  <si>
    <t>purchase</t>
  </si>
  <si>
    <t>pump</t>
  </si>
  <si>
    <t>10</t>
  </si>
  <si>
    <t>gallon</t>
  </si>
  <si>
    <t>retail</t>
  </si>
  <si>
    <t>want</t>
  </si>
  <si>
    <t>u</t>
  </si>
  <si>
    <t>required</t>
  </si>
  <si>
    <t>ansonia</t>
  </si>
  <si>
    <t>south</t>
  </si>
  <si>
    <t>sp</t>
  </si>
  <si>
    <t>gas</t>
  </si>
  <si>
    <t>storm</t>
  </si>
  <si>
    <t>water</t>
  </si>
  <si>
    <t>two</t>
  </si>
  <si>
    <t>brother</t>
  </si>
  <si>
    <t>lottery</t>
  </si>
  <si>
    <t>sausage</t>
  </si>
  <si>
    <t>times</t>
  </si>
  <si>
    <t>doesn</t>
  </si>
  <si>
    <t>personality</t>
  </si>
  <si>
    <t>seemed</t>
  </si>
  <si>
    <t>ew</t>
  </si>
  <si>
    <t>expansion</t>
  </si>
  <si>
    <t>stick</t>
  </si>
  <si>
    <t>5</t>
  </si>
  <si>
    <t>starting</t>
  </si>
  <si>
    <t>felger</t>
  </si>
  <si>
    <t>anthony</t>
  </si>
  <si>
    <t>davis'</t>
  </si>
  <si>
    <t>list</t>
  </si>
  <si>
    <t>deter</t>
  </si>
  <si>
    <t>danny</t>
  </si>
  <si>
    <t>trying</t>
  </si>
  <si>
    <t>itâ</t>
  </si>
  <si>
    <t>self</t>
  </si>
  <si>
    <t>farmhouse</t>
  </si>
  <si>
    <t>month</t>
  </si>
  <si>
    <t>donating</t>
  </si>
  <si>
    <t>10â</t>
  </si>
  <si>
    <t>sale</t>
  </si>
  <si>
    <t>beverages</t>
  </si>
  <si>
    <t>includes</t>
  </si>
  <si>
    <t>49</t>
  </si>
  <si>
    <t>clearing</t>
  </si>
  <si>
    <t>locations</t>
  </si>
  <si>
    <t>re</t>
  </si>
  <si>
    <t>glens</t>
  </si>
  <si>
    <t>falls</t>
  </si>
  <si>
    <t>route</t>
  </si>
  <si>
    <t>tough</t>
  </si>
  <si>
    <t>enjoy</t>
  </si>
  <si>
    <t>old</t>
  </si>
  <si>
    <t>nothing</t>
  </si>
  <si>
    <t>more</t>
  </si>
  <si>
    <t>andy</t>
  </si>
  <si>
    <t>patience</t>
  </si>
  <si>
    <t>oh</t>
  </si>
  <si>
    <t>em</t>
  </si>
  <si>
    <t>ve</t>
  </si>
  <si>
    <t>employees</t>
  </si>
  <si>
    <t>kind</t>
  </si>
  <si>
    <t>words</t>
  </si>
  <si>
    <t>things</t>
  </si>
  <si>
    <t>huge</t>
  </si>
  <si>
    <t>shoutout</t>
  </si>
  <si>
    <t>women</t>
  </si>
  <si>
    <t>lafayette</t>
  </si>
  <si>
    <t>rd</t>
  </si>
  <si>
    <t>portsmouth</t>
  </si>
  <si>
    <t>nh</t>
  </si>
  <si>
    <t>pick</t>
  </si>
  <si>
    <t>black</t>
  </si>
  <si>
    <t>walk</t>
  </si>
  <si>
    <t>mornings</t>
  </si>
  <si>
    <t>start</t>
  </si>
  <si>
    <t>services</t>
  </si>
  <si>
    <t>reach</t>
  </si>
  <si>
    <t>hope</t>
  </si>
  <si>
    <t>sure</t>
  </si>
  <si>
    <t>suggestion</t>
  </si>
  <si>
    <t>ll</t>
  </si>
  <si>
    <t>lose</t>
  </si>
  <si>
    <t>ªðÿ</t>
  </si>
  <si>
    <t>scan</t>
  </si>
  <si>
    <t>cigarettes</t>
  </si>
  <si>
    <t>brrrr</t>
  </si>
  <si>
    <t>cold</t>
  </si>
  <si>
    <t>outside</t>
  </si>
  <si>
    <t>save</t>
  </si>
  <si>
    <t>flash</t>
  </si>
  <si>
    <t>travel</t>
  </si>
  <si>
    <t>galaxy</t>
  </si>
  <si>
    <t>find</t>
  </si>
  <si>
    <t>visit</t>
  </si>
  <si>
    <t>problem</t>
  </si>
  <si>
    <t>friday</t>
  </si>
  <si>
    <t>ol'</t>
  </si>
  <si>
    <t>place</t>
  </si>
  <si>
    <t>customer</t>
  </si>
  <si>
    <t>2019</t>
  </si>
  <si>
    <t>micah</t>
  </si>
  <si>
    <t>ad</t>
  </si>
  <si>
    <t>7</t>
  </si>
  <si>
    <t>lot</t>
  </si>
  <si>
    <t>here</t>
  </si>
  <si>
    <t>latte</t>
  </si>
  <si>
    <t>went</t>
  </si>
  <si>
    <t>enjoyed</t>
  </si>
  <si>
    <t>even</t>
  </si>
  <si>
    <t>3</t>
  </si>
  <si>
    <t>max</t>
  </si>
  <si>
    <t>ceo</t>
  </si>
  <si>
    <t>corporate</t>
  </si>
  <si>
    <t>brand</t>
  </si>
  <si>
    <t>strategy</t>
  </si>
  <si>
    <t>deliver</t>
  </si>
  <si>
    <t>experience</t>
  </si>
  <si>
    <t>milford</t>
  </si>
  <si>
    <t>forget</t>
  </si>
  <si>
    <t>man</t>
  </si>
  <si>
    <t>celebrate</t>
  </si>
  <si>
    <t>much</t>
  </si>
  <si>
    <t>one's</t>
  </si>
  <si>
    <t>sound</t>
  </si>
  <si>
    <t>fuel</t>
  </si>
  <si>
    <t>curious</t>
  </si>
  <si>
    <t>warwick</t>
  </si>
  <si>
    <t>ri</t>
  </si>
  <si>
    <t>fav</t>
  </si>
  <si>
    <t>kanter</t>
  </si>
  <si>
    <t>right</t>
  </si>
  <si>
    <t>something</t>
  </si>
  <si>
    <t>nbc</t>
  </si>
  <si>
    <t>sports</t>
  </si>
  <si>
    <t>brad</t>
  </si>
  <si>
    <t>same</t>
  </si>
  <si>
    <t>tickets</t>
  </si>
  <si>
    <t>never</t>
  </si>
  <si>
    <t>sudden</t>
  </si>
  <si>
    <t>play</t>
  </si>
  <si>
    <t>imaginable</t>
  </si>
  <si>
    <t>biscuit</t>
  </si>
  <si>
    <t>cookie</t>
  </si>
  <si>
    <t>bites</t>
  </si>
  <si>
    <t>somerville</t>
  </si>
  <si>
    <t>awful</t>
  </si>
  <si>
    <t>16</t>
  </si>
  <si>
    <t>0</t>
  </si>
  <si>
    <t>wrapped</t>
  </si>
  <si>
    <t>discussion</t>
  </si>
  <si>
    <t>guests</t>
  </si>
  <si>
    <t>nathaniel</t>
  </si>
  <si>
    <t>david</t>
  </si>
  <si>
    <t>masuret</t>
  </si>
  <si>
    <t>east</t>
  </si>
  <si>
    <t>pound</t>
  </si>
  <si>
    <t>basketball</t>
  </si>
  <si>
    <t>egg</t>
  </si>
  <si>
    <t>size</t>
  </si>
  <si>
    <t>lol</t>
  </si>
  <si>
    <t>worth</t>
  </si>
  <si>
    <t>trip</t>
  </si>
  <si>
    <t>beans</t>
  </si>
  <si>
    <t>side</t>
  </si>
  <si>
    <t>block</t>
  </si>
  <si>
    <t>around</t>
  </si>
  <si>
    <t>mike</t>
  </si>
  <si>
    <t>eastern</t>
  </si>
  <si>
    <t>conference</t>
  </si>
  <si>
    <t>people</t>
  </si>
  <si>
    <t>cents</t>
  </si>
  <si>
    <t>taâ</t>
  </si>
  <si>
    <t>everâ</t>
  </si>
  <si>
    <t>dispensed</t>
  </si>
  <si>
    <t>psa</t>
  </si>
  <si>
    <t>record</t>
  </si>
  <si>
    <t>breaking</t>
  </si>
  <si>
    <t>cars</t>
  </si>
  <si>
    <t>saving</t>
  </si>
  <si>
    <t>under</t>
  </si>
  <si>
    <t>decisions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</si>
  <si>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</si>
  <si>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</si>
  <si>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</si>
  <si>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</si>
  <si>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</si>
  <si>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</si>
  <si>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</si>
  <si>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</si>
  <si>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</si>
  <si>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</si>
  <si>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</si>
  <si>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</si>
  <si>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</si>
  <si>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</si>
  <si>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</si>
  <si>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</si>
  <si>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</si>
  <si>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</si>
  <si>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</si>
  <si>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</si>
  <si>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</si>
  <si>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</si>
  <si>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</si>
  <si>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</si>
  <si>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</si>
  <si>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</si>
  <si>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</si>
  <si>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</si>
  <si>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</si>
  <si>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</si>
  <si>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</si>
  <si>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2015</t>
  </si>
  <si>
    <t>Feb</t>
  </si>
  <si>
    <t>9-Feb</t>
  </si>
  <si>
    <t>10 AM</t>
  </si>
  <si>
    <t>2-Feb</t>
  </si>
  <si>
    <t>2 AM</t>
  </si>
  <si>
    <t>3 AM</t>
  </si>
  <si>
    <t>4 AM</t>
  </si>
  <si>
    <t>2 PM</t>
  </si>
  <si>
    <t>3 PM</t>
  </si>
  <si>
    <t>5 PM</t>
  </si>
  <si>
    <t>6 PM</t>
  </si>
  <si>
    <t>7 PM</t>
  </si>
  <si>
    <t>9 PM</t>
  </si>
  <si>
    <t>10 PM</t>
  </si>
  <si>
    <t>3-Feb</t>
  </si>
  <si>
    <t>1 PM</t>
  </si>
  <si>
    <t>4 PM</t>
  </si>
  <si>
    <t>11 PM</t>
  </si>
  <si>
    <t>4-Feb</t>
  </si>
  <si>
    <t>12 AM</t>
  </si>
  <si>
    <t>6 AM</t>
  </si>
  <si>
    <t>12 PM</t>
  </si>
  <si>
    <t>5-Feb</t>
  </si>
  <si>
    <t>1 AM</t>
  </si>
  <si>
    <t>11 AM</t>
  </si>
  <si>
    <t>6-Feb</t>
  </si>
  <si>
    <t>8 PM</t>
  </si>
  <si>
    <t>7-Feb</t>
  </si>
  <si>
    <t>8-Feb</t>
  </si>
  <si>
    <t>10-Feb</t>
  </si>
  <si>
    <t>11-Feb</t>
  </si>
  <si>
    <t>12-Feb</t>
  </si>
  <si>
    <t>5 AM</t>
  </si>
  <si>
    <t>9 AM</t>
  </si>
  <si>
    <t>13-Feb</t>
  </si>
  <si>
    <t>14-Feb</t>
  </si>
  <si>
    <t>15-Feb</t>
  </si>
  <si>
    <t>128, 128, 128</t>
  </si>
  <si>
    <t>154, 102, 102</t>
  </si>
  <si>
    <t>181, 76, 76</t>
  </si>
  <si>
    <t>206, 49, 49</t>
  </si>
  <si>
    <t>Red</t>
  </si>
  <si>
    <t>G1: cumberlandfarms coffee ðÿ plus slice pizza applicable tax 1 breakfast</t>
  </si>
  <si>
    <t>G2: cumberlandfarms nbcsceltics celtics lounge adamhimmelsbach asherrodblakely answer spot regret trading</t>
  </si>
  <si>
    <t>G3: cumberlandfarms great caseysgenstore speedway karlsonmckenzie papaginos cefco circlekstores jacksons lovestravelstop</t>
  </si>
  <si>
    <t>G5: cumberlandfarms dunkindonuts 1 coffee patriots win everyday</t>
  </si>
  <si>
    <t>G6: m s proud pumping up starbucks today bradfo those bastards</t>
  </si>
  <si>
    <t>G7: cumberlandfarms dunkinct make day bdd4life kirk_mccray 99 everyday gotmycumbys addictedtodd</t>
  </si>
  <si>
    <t>G8: cumberlandfarms gerrycallahan day</t>
  </si>
  <si>
    <t>G10: love work warehouse store delicious brighton team's ribbon day flashback</t>
  </si>
  <si>
    <t>G11: cumberlandfarms boston25</t>
  </si>
  <si>
    <t>G12: finally jeep packed up topping tank cumberlandfarms heading fayette pa</t>
  </si>
  <si>
    <t>G13: dog_feelings popularspup timnbcboston cumberlandfarms away chipsy231 trip starbucks beans two</t>
  </si>
  <si>
    <t>G14: vickibazter 2 16 local cumberlandfarms thanks realdonaldtrump</t>
  </si>
  <si>
    <t>G15: cumberlandfarms times m glad doesn t personality twitter littledebbie</t>
  </si>
  <si>
    <t>G16: credit cumberlandfarms hits morning cumbys run amore mondaymotivation coffee</t>
  </si>
  <si>
    <t>G18: cumberlandfarms gas s storm</t>
  </si>
  <si>
    <t>G19: cumberlandfarms shout out worst breakfast sandwich imaginable</t>
  </si>
  <si>
    <t>G20: beverages new cumberlandfarmsâ brightonma month long donating 10â sale dispensed</t>
  </si>
  <si>
    <t>G21: ðÿ</t>
  </si>
  <si>
    <t>Autofill Workbook Results</t>
  </si>
  <si>
    <t>Edge Weight▓1▓6▓0▓True▓Gray▓Red▓▓Edge Weight▓1▓6▓0▓3▓10▓False▓Edge Weight▓1▓6▓0▓35▓12▓False▓▓0▓0▓0▓True▓Black▓Black▓▓Followers▓0▓5138850▓0▓162▓1000▓False▓▓0▓0▓0▓0▓0▓False▓▓0▓0▓0▓0▓0▓False▓▓0▓0▓0▓0▓0▓False</t>
  </si>
  <si>
    <t>GraphSource░GraphServerTwitterSearch▓GraphTerm░cumberlandfarms▓ImportDescription░The graph represents a network of 218 Twitter users whose tweets in the requested range contained "cumberlandfarms", or who were replied to or mentioned in those tweets.  The network was obtained from the NodeXL Graph Server on Saturday, 16 February 2019 at 21:01 UTC.
The requested start date was Saturday, 16 February 2019 at 01:01 UTC and the maximum number of days (going backward) was 14.
The maximum number of tweets collected was 5,000.
The tweets in the network were tweeted over the 13-day, 19-hour, 14-minute period from Saturday, 02 February 2019 at 02:38 UTC to Friday, 15 February 2019 at 21:53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</si>
</sst>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4"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099736"/>
        <c:axId val="31026713"/>
      </c:barChart>
      <c:catAx>
        <c:axId val="630997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026713"/>
        <c:crosses val="autoZero"/>
        <c:auto val="1"/>
        <c:lblOffset val="100"/>
        <c:noMultiLvlLbl val="0"/>
      </c:catAx>
      <c:valAx>
        <c:axId val="31026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99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cumberlandfarms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Series'!$A$26:$A$184</c:f>
              <c:strCache>
                <c:ptCount val="139"/>
                <c:pt idx="0">
                  <c:v>10 AM
9-Feb
Feb
2015</c:v>
                </c:pt>
                <c:pt idx="1">
                  <c:v>2 AM
2-Feb
Feb
2019</c:v>
                </c:pt>
                <c:pt idx="2">
                  <c:v>3 AM</c:v>
                </c:pt>
                <c:pt idx="3">
                  <c:v>4 AM</c:v>
                </c:pt>
                <c:pt idx="4">
                  <c:v>2 PM</c:v>
                </c:pt>
                <c:pt idx="5">
                  <c:v>3 PM</c:v>
                </c:pt>
                <c:pt idx="6">
                  <c:v>5 PM</c:v>
                </c:pt>
                <c:pt idx="7">
                  <c:v>6 PM</c:v>
                </c:pt>
                <c:pt idx="8">
                  <c:v>7 PM</c:v>
                </c:pt>
                <c:pt idx="9">
                  <c:v>9 PM</c:v>
                </c:pt>
                <c:pt idx="10">
                  <c:v>10 PM</c:v>
                </c:pt>
                <c:pt idx="11">
                  <c:v>1 PM
3-Feb</c:v>
                </c:pt>
                <c:pt idx="12">
                  <c:v>4 PM</c:v>
                </c:pt>
                <c:pt idx="13">
                  <c:v>5 PM</c:v>
                </c:pt>
                <c:pt idx="14">
                  <c:v>11 PM</c:v>
                </c:pt>
                <c:pt idx="15">
                  <c:v>12 AM
4-Feb</c:v>
                </c:pt>
                <c:pt idx="16">
                  <c:v>6 AM</c:v>
                </c:pt>
                <c:pt idx="17">
                  <c:v>12 PM</c:v>
                </c:pt>
                <c:pt idx="18">
                  <c:v>1 PM</c:v>
                </c:pt>
                <c:pt idx="19">
                  <c:v>2 PM</c:v>
                </c:pt>
                <c:pt idx="20">
                  <c:v>3 PM</c:v>
                </c:pt>
                <c:pt idx="21">
                  <c:v>5 PM</c:v>
                </c:pt>
                <c:pt idx="22">
                  <c:v>6 PM</c:v>
                </c:pt>
                <c:pt idx="23">
                  <c:v>9 PM</c:v>
                </c:pt>
                <c:pt idx="24">
                  <c:v>11 PM</c:v>
                </c:pt>
                <c:pt idx="25">
                  <c:v>1 AM
5-Feb</c:v>
                </c:pt>
                <c:pt idx="26">
                  <c:v>4 AM</c:v>
                </c:pt>
                <c:pt idx="27">
                  <c:v>11 AM</c:v>
                </c:pt>
                <c:pt idx="28">
                  <c:v>12 PM</c:v>
                </c:pt>
                <c:pt idx="29">
                  <c:v>1 PM</c:v>
                </c:pt>
                <c:pt idx="30">
                  <c:v>2 PM</c:v>
                </c:pt>
                <c:pt idx="31">
                  <c:v>4 PM</c:v>
                </c:pt>
                <c:pt idx="32">
                  <c:v>5 PM</c:v>
                </c:pt>
                <c:pt idx="33">
                  <c:v>6 PM</c:v>
                </c:pt>
                <c:pt idx="34">
                  <c:v>9 PM</c:v>
                </c:pt>
                <c:pt idx="35">
                  <c:v>10 PM</c:v>
                </c:pt>
                <c:pt idx="36">
                  <c:v>11 PM</c:v>
                </c:pt>
                <c:pt idx="37">
                  <c:v>12 AM
6-Feb</c:v>
                </c:pt>
                <c:pt idx="38">
                  <c:v>2 AM</c:v>
                </c:pt>
                <c:pt idx="39">
                  <c:v>3 AM</c:v>
                </c:pt>
                <c:pt idx="40">
                  <c:v>10 AM</c:v>
                </c:pt>
                <c:pt idx="41">
                  <c:v>12 PM</c:v>
                </c:pt>
                <c:pt idx="42">
                  <c:v>1 PM</c:v>
                </c:pt>
                <c:pt idx="43">
                  <c:v>2 PM</c:v>
                </c:pt>
                <c:pt idx="44">
                  <c:v>3 PM</c:v>
                </c:pt>
                <c:pt idx="45">
                  <c:v>4 PM</c:v>
                </c:pt>
                <c:pt idx="46">
                  <c:v>5 PM</c:v>
                </c:pt>
                <c:pt idx="47">
                  <c:v>6 PM</c:v>
                </c:pt>
                <c:pt idx="48">
                  <c:v>7 PM</c:v>
                </c:pt>
                <c:pt idx="49">
                  <c:v>8 PM</c:v>
                </c:pt>
                <c:pt idx="50">
                  <c:v>9 PM</c:v>
                </c:pt>
                <c:pt idx="51">
                  <c:v>2 AM
7-Feb</c:v>
                </c:pt>
                <c:pt idx="52">
                  <c:v>3 AM</c:v>
                </c:pt>
                <c:pt idx="53">
                  <c:v>4 AM</c:v>
                </c:pt>
                <c:pt idx="54">
                  <c:v>12 PM</c:v>
                </c:pt>
                <c:pt idx="55">
                  <c:v>2 PM</c:v>
                </c:pt>
                <c:pt idx="56">
                  <c:v>3 PM</c:v>
                </c:pt>
                <c:pt idx="57">
                  <c:v>4 PM</c:v>
                </c:pt>
                <c:pt idx="58">
                  <c:v>5 PM</c:v>
                </c:pt>
                <c:pt idx="59">
                  <c:v>6 PM</c:v>
                </c:pt>
                <c:pt idx="60">
                  <c:v>9 PM</c:v>
                </c:pt>
                <c:pt idx="61">
                  <c:v>12 PM
8-Feb</c:v>
                </c:pt>
                <c:pt idx="62">
                  <c:v>1 PM</c:v>
                </c:pt>
                <c:pt idx="63">
                  <c:v>2 PM</c:v>
                </c:pt>
                <c:pt idx="64">
                  <c:v>3 PM</c:v>
                </c:pt>
                <c:pt idx="65">
                  <c:v>5 PM</c:v>
                </c:pt>
                <c:pt idx="66">
                  <c:v>6 PM</c:v>
                </c:pt>
                <c:pt idx="67">
                  <c:v>9 PM</c:v>
                </c:pt>
                <c:pt idx="68">
                  <c:v>12 AM
9-Feb</c:v>
                </c:pt>
                <c:pt idx="69">
                  <c:v>1 AM</c:v>
                </c:pt>
                <c:pt idx="70">
                  <c:v>2 AM</c:v>
                </c:pt>
                <c:pt idx="71">
                  <c:v>3 AM</c:v>
                </c:pt>
                <c:pt idx="72">
                  <c:v>12 PM</c:v>
                </c:pt>
                <c:pt idx="73">
                  <c:v>2 PM</c:v>
                </c:pt>
                <c:pt idx="74">
                  <c:v>3 PM</c:v>
                </c:pt>
                <c:pt idx="75">
                  <c:v>4 PM</c:v>
                </c:pt>
                <c:pt idx="76">
                  <c:v>5 PM</c:v>
                </c:pt>
                <c:pt idx="77">
                  <c:v>9 PM</c:v>
                </c:pt>
                <c:pt idx="78">
                  <c:v>10 PM</c:v>
                </c:pt>
                <c:pt idx="79">
                  <c:v>6 AM
10-Feb</c:v>
                </c:pt>
                <c:pt idx="80">
                  <c:v>1 PM</c:v>
                </c:pt>
                <c:pt idx="81">
                  <c:v>2 PM</c:v>
                </c:pt>
                <c:pt idx="82">
                  <c:v>4 PM</c:v>
                </c:pt>
                <c:pt idx="83">
                  <c:v>5 PM</c:v>
                </c:pt>
                <c:pt idx="84">
                  <c:v>6 PM</c:v>
                </c:pt>
                <c:pt idx="85">
                  <c:v>8 PM</c:v>
                </c:pt>
                <c:pt idx="86">
                  <c:v>9 PM</c:v>
                </c:pt>
                <c:pt idx="87">
                  <c:v>10 PM</c:v>
                </c:pt>
                <c:pt idx="88">
                  <c:v>3 PM
11-Feb</c:v>
                </c:pt>
                <c:pt idx="89">
                  <c:v>4 PM</c:v>
                </c:pt>
                <c:pt idx="90">
                  <c:v>5 PM</c:v>
                </c:pt>
                <c:pt idx="91">
                  <c:v>6 PM</c:v>
                </c:pt>
                <c:pt idx="92">
                  <c:v>7 PM</c:v>
                </c:pt>
                <c:pt idx="93">
                  <c:v>8 PM</c:v>
                </c:pt>
                <c:pt idx="94">
                  <c:v>9 PM</c:v>
                </c:pt>
                <c:pt idx="95">
                  <c:v>11 PM</c:v>
                </c:pt>
                <c:pt idx="96">
                  <c:v>12 AM
12-Feb</c:v>
                </c:pt>
                <c:pt idx="97">
                  <c:v>3 AM</c:v>
                </c:pt>
                <c:pt idx="98">
                  <c:v>4 AM</c:v>
                </c:pt>
                <c:pt idx="99">
                  <c:v>5 AM</c:v>
                </c:pt>
                <c:pt idx="100">
                  <c:v>9 AM</c:v>
                </c:pt>
                <c:pt idx="101">
                  <c:v>11 AM</c:v>
                </c:pt>
                <c:pt idx="102">
                  <c:v>1 PM</c:v>
                </c:pt>
                <c:pt idx="103">
                  <c:v>2 PM</c:v>
                </c:pt>
                <c:pt idx="104">
                  <c:v>3 PM</c:v>
                </c:pt>
                <c:pt idx="105">
                  <c:v>4 PM</c:v>
                </c:pt>
                <c:pt idx="106">
                  <c:v>5 PM</c:v>
                </c:pt>
                <c:pt idx="107">
                  <c:v>6 PM</c:v>
                </c:pt>
                <c:pt idx="108">
                  <c:v>8 PM</c:v>
                </c:pt>
                <c:pt idx="109">
                  <c:v>9 PM</c:v>
                </c:pt>
                <c:pt idx="110">
                  <c:v>10 PM</c:v>
                </c:pt>
                <c:pt idx="111">
                  <c:v>12 AM
13-Feb</c:v>
                </c:pt>
                <c:pt idx="112">
                  <c:v>12 PM</c:v>
                </c:pt>
                <c:pt idx="113">
                  <c:v>1 PM</c:v>
                </c:pt>
                <c:pt idx="114">
                  <c:v>2 PM</c:v>
                </c:pt>
                <c:pt idx="115">
                  <c:v>3 PM</c:v>
                </c:pt>
                <c:pt idx="116">
                  <c:v>4 PM</c:v>
                </c:pt>
                <c:pt idx="117">
                  <c:v>5 PM</c:v>
                </c:pt>
                <c:pt idx="118">
                  <c:v>6 PM</c:v>
                </c:pt>
                <c:pt idx="119">
                  <c:v>7 PM</c:v>
                </c:pt>
                <c:pt idx="120">
                  <c:v>9 PM</c:v>
                </c:pt>
                <c:pt idx="121">
                  <c:v>10 PM</c:v>
                </c:pt>
                <c:pt idx="122">
                  <c:v>1 AM
14-Feb</c:v>
                </c:pt>
                <c:pt idx="123">
                  <c:v>2 AM</c:v>
                </c:pt>
                <c:pt idx="124">
                  <c:v>11 AM</c:v>
                </c:pt>
                <c:pt idx="125">
                  <c:v>12 PM</c:v>
                </c:pt>
                <c:pt idx="126">
                  <c:v>2 PM</c:v>
                </c:pt>
                <c:pt idx="127">
                  <c:v>3 PM</c:v>
                </c:pt>
                <c:pt idx="128">
                  <c:v>5 PM</c:v>
                </c:pt>
                <c:pt idx="129">
                  <c:v>6 PM</c:v>
                </c:pt>
                <c:pt idx="130">
                  <c:v>8 PM</c:v>
                </c:pt>
                <c:pt idx="131">
                  <c:v>9 PM</c:v>
                </c:pt>
                <c:pt idx="132">
                  <c:v>10 PM</c:v>
                </c:pt>
                <c:pt idx="133">
                  <c:v>11 AM
15-Feb</c:v>
                </c:pt>
                <c:pt idx="134">
                  <c:v>3 PM</c:v>
                </c:pt>
                <c:pt idx="135">
                  <c:v>5 PM</c:v>
                </c:pt>
                <c:pt idx="136">
                  <c:v>6 PM</c:v>
                </c:pt>
                <c:pt idx="137">
                  <c:v>7 PM</c:v>
                </c:pt>
                <c:pt idx="138">
                  <c:v>9 PM</c:v>
                </c:pt>
              </c:strCache>
            </c:strRef>
          </c:cat>
          <c:val>
            <c:numRef>
              <c:f>'Time Series'!$B$26:$B$184</c:f>
              <c:numCache>
                <c:formatCode>General</c:formatCode>
                <c:ptCount val="139"/>
                <c:pt idx="0">
                  <c:v>1</c:v>
                </c:pt>
                <c:pt idx="1">
                  <c:v>2</c:v>
                </c:pt>
                <c:pt idx="2">
                  <c:v>3</c:v>
                </c:pt>
                <c:pt idx="3">
                  <c:v>1</c:v>
                </c:pt>
                <c:pt idx="4">
                  <c:v>1</c:v>
                </c:pt>
                <c:pt idx="5">
                  <c:v>1</c:v>
                </c:pt>
                <c:pt idx="6">
                  <c:v>2</c:v>
                </c:pt>
                <c:pt idx="7">
                  <c:v>1</c:v>
                </c:pt>
                <c:pt idx="8">
                  <c:v>2</c:v>
                </c:pt>
                <c:pt idx="9">
                  <c:v>1</c:v>
                </c:pt>
                <c:pt idx="10">
                  <c:v>1</c:v>
                </c:pt>
                <c:pt idx="11">
                  <c:v>1</c:v>
                </c:pt>
                <c:pt idx="12">
                  <c:v>1</c:v>
                </c:pt>
                <c:pt idx="13">
                  <c:v>2</c:v>
                </c:pt>
                <c:pt idx="14">
                  <c:v>1</c:v>
                </c:pt>
                <c:pt idx="15">
                  <c:v>1</c:v>
                </c:pt>
                <c:pt idx="16">
                  <c:v>1</c:v>
                </c:pt>
                <c:pt idx="17">
                  <c:v>1</c:v>
                </c:pt>
                <c:pt idx="18">
                  <c:v>2</c:v>
                </c:pt>
                <c:pt idx="19">
                  <c:v>2</c:v>
                </c:pt>
                <c:pt idx="20">
                  <c:v>7</c:v>
                </c:pt>
                <c:pt idx="21">
                  <c:v>1</c:v>
                </c:pt>
                <c:pt idx="22">
                  <c:v>1</c:v>
                </c:pt>
                <c:pt idx="23">
                  <c:v>3</c:v>
                </c:pt>
                <c:pt idx="24">
                  <c:v>1</c:v>
                </c:pt>
                <c:pt idx="25">
                  <c:v>1</c:v>
                </c:pt>
                <c:pt idx="26">
                  <c:v>1</c:v>
                </c:pt>
                <c:pt idx="27">
                  <c:v>1</c:v>
                </c:pt>
                <c:pt idx="28">
                  <c:v>1</c:v>
                </c:pt>
                <c:pt idx="29">
                  <c:v>1</c:v>
                </c:pt>
                <c:pt idx="30">
                  <c:v>1</c:v>
                </c:pt>
                <c:pt idx="31">
                  <c:v>2</c:v>
                </c:pt>
                <c:pt idx="32">
                  <c:v>7</c:v>
                </c:pt>
                <c:pt idx="33">
                  <c:v>1</c:v>
                </c:pt>
                <c:pt idx="34">
                  <c:v>7</c:v>
                </c:pt>
                <c:pt idx="35">
                  <c:v>1</c:v>
                </c:pt>
                <c:pt idx="36">
                  <c:v>3</c:v>
                </c:pt>
                <c:pt idx="37">
                  <c:v>1</c:v>
                </c:pt>
                <c:pt idx="38">
                  <c:v>4</c:v>
                </c:pt>
                <c:pt idx="39">
                  <c:v>2</c:v>
                </c:pt>
                <c:pt idx="40">
                  <c:v>1</c:v>
                </c:pt>
                <c:pt idx="41">
                  <c:v>1</c:v>
                </c:pt>
                <c:pt idx="42">
                  <c:v>4</c:v>
                </c:pt>
                <c:pt idx="43">
                  <c:v>5</c:v>
                </c:pt>
                <c:pt idx="44">
                  <c:v>1</c:v>
                </c:pt>
                <c:pt idx="45">
                  <c:v>1</c:v>
                </c:pt>
                <c:pt idx="46">
                  <c:v>2</c:v>
                </c:pt>
                <c:pt idx="47">
                  <c:v>1</c:v>
                </c:pt>
                <c:pt idx="48">
                  <c:v>1</c:v>
                </c:pt>
                <c:pt idx="49">
                  <c:v>4</c:v>
                </c:pt>
                <c:pt idx="50">
                  <c:v>1</c:v>
                </c:pt>
                <c:pt idx="51">
                  <c:v>1</c:v>
                </c:pt>
                <c:pt idx="52">
                  <c:v>1</c:v>
                </c:pt>
                <c:pt idx="53">
                  <c:v>3</c:v>
                </c:pt>
                <c:pt idx="54">
                  <c:v>1</c:v>
                </c:pt>
                <c:pt idx="55">
                  <c:v>4</c:v>
                </c:pt>
                <c:pt idx="56">
                  <c:v>1</c:v>
                </c:pt>
                <c:pt idx="57">
                  <c:v>2</c:v>
                </c:pt>
                <c:pt idx="58">
                  <c:v>5</c:v>
                </c:pt>
                <c:pt idx="59">
                  <c:v>1</c:v>
                </c:pt>
                <c:pt idx="60">
                  <c:v>2</c:v>
                </c:pt>
                <c:pt idx="61">
                  <c:v>1</c:v>
                </c:pt>
                <c:pt idx="62">
                  <c:v>2</c:v>
                </c:pt>
                <c:pt idx="63">
                  <c:v>4</c:v>
                </c:pt>
                <c:pt idx="64">
                  <c:v>1</c:v>
                </c:pt>
                <c:pt idx="65">
                  <c:v>2</c:v>
                </c:pt>
                <c:pt idx="66">
                  <c:v>3</c:v>
                </c:pt>
                <c:pt idx="67">
                  <c:v>3</c:v>
                </c:pt>
                <c:pt idx="68">
                  <c:v>3</c:v>
                </c:pt>
                <c:pt idx="69">
                  <c:v>1</c:v>
                </c:pt>
                <c:pt idx="70">
                  <c:v>1</c:v>
                </c:pt>
                <c:pt idx="71">
                  <c:v>2</c:v>
                </c:pt>
                <c:pt idx="72">
                  <c:v>2</c:v>
                </c:pt>
                <c:pt idx="73">
                  <c:v>4</c:v>
                </c:pt>
                <c:pt idx="74">
                  <c:v>2</c:v>
                </c:pt>
                <c:pt idx="75">
                  <c:v>3</c:v>
                </c:pt>
                <c:pt idx="76">
                  <c:v>2</c:v>
                </c:pt>
                <c:pt idx="77">
                  <c:v>1</c:v>
                </c:pt>
                <c:pt idx="78">
                  <c:v>2</c:v>
                </c:pt>
                <c:pt idx="79">
                  <c:v>1</c:v>
                </c:pt>
                <c:pt idx="80">
                  <c:v>1</c:v>
                </c:pt>
                <c:pt idx="81">
                  <c:v>1</c:v>
                </c:pt>
                <c:pt idx="82">
                  <c:v>1</c:v>
                </c:pt>
                <c:pt idx="83">
                  <c:v>1</c:v>
                </c:pt>
                <c:pt idx="84">
                  <c:v>2</c:v>
                </c:pt>
                <c:pt idx="85">
                  <c:v>1</c:v>
                </c:pt>
                <c:pt idx="86">
                  <c:v>1</c:v>
                </c:pt>
                <c:pt idx="87">
                  <c:v>1</c:v>
                </c:pt>
                <c:pt idx="88">
                  <c:v>11</c:v>
                </c:pt>
                <c:pt idx="89">
                  <c:v>4</c:v>
                </c:pt>
                <c:pt idx="90">
                  <c:v>1</c:v>
                </c:pt>
                <c:pt idx="91">
                  <c:v>1</c:v>
                </c:pt>
                <c:pt idx="92">
                  <c:v>4</c:v>
                </c:pt>
                <c:pt idx="93">
                  <c:v>2</c:v>
                </c:pt>
                <c:pt idx="94">
                  <c:v>1</c:v>
                </c:pt>
                <c:pt idx="95">
                  <c:v>1</c:v>
                </c:pt>
                <c:pt idx="96">
                  <c:v>1</c:v>
                </c:pt>
                <c:pt idx="97">
                  <c:v>5</c:v>
                </c:pt>
                <c:pt idx="98">
                  <c:v>8</c:v>
                </c:pt>
                <c:pt idx="99">
                  <c:v>2</c:v>
                </c:pt>
                <c:pt idx="100">
                  <c:v>1</c:v>
                </c:pt>
                <c:pt idx="101">
                  <c:v>2</c:v>
                </c:pt>
                <c:pt idx="102">
                  <c:v>4</c:v>
                </c:pt>
                <c:pt idx="103">
                  <c:v>4</c:v>
                </c:pt>
                <c:pt idx="104">
                  <c:v>7</c:v>
                </c:pt>
                <c:pt idx="105">
                  <c:v>1</c:v>
                </c:pt>
                <c:pt idx="106">
                  <c:v>1</c:v>
                </c:pt>
                <c:pt idx="107">
                  <c:v>4</c:v>
                </c:pt>
                <c:pt idx="108">
                  <c:v>2</c:v>
                </c:pt>
                <c:pt idx="109">
                  <c:v>2</c:v>
                </c:pt>
                <c:pt idx="110">
                  <c:v>4</c:v>
                </c:pt>
                <c:pt idx="111">
                  <c:v>3</c:v>
                </c:pt>
                <c:pt idx="112">
                  <c:v>1</c:v>
                </c:pt>
                <c:pt idx="113">
                  <c:v>1</c:v>
                </c:pt>
                <c:pt idx="114">
                  <c:v>5</c:v>
                </c:pt>
                <c:pt idx="115">
                  <c:v>3</c:v>
                </c:pt>
                <c:pt idx="116">
                  <c:v>2</c:v>
                </c:pt>
                <c:pt idx="117">
                  <c:v>1</c:v>
                </c:pt>
                <c:pt idx="118">
                  <c:v>2</c:v>
                </c:pt>
                <c:pt idx="119">
                  <c:v>1</c:v>
                </c:pt>
                <c:pt idx="120">
                  <c:v>3</c:v>
                </c:pt>
                <c:pt idx="121">
                  <c:v>1</c:v>
                </c:pt>
                <c:pt idx="122">
                  <c:v>2</c:v>
                </c:pt>
                <c:pt idx="123">
                  <c:v>1</c:v>
                </c:pt>
                <c:pt idx="124">
                  <c:v>2</c:v>
                </c:pt>
                <c:pt idx="125">
                  <c:v>1</c:v>
                </c:pt>
                <c:pt idx="126">
                  <c:v>5</c:v>
                </c:pt>
                <c:pt idx="127">
                  <c:v>2</c:v>
                </c:pt>
                <c:pt idx="128">
                  <c:v>1</c:v>
                </c:pt>
                <c:pt idx="129">
                  <c:v>1</c:v>
                </c:pt>
                <c:pt idx="130">
                  <c:v>1</c:v>
                </c:pt>
                <c:pt idx="131">
                  <c:v>1</c:v>
                </c:pt>
                <c:pt idx="132">
                  <c:v>1</c:v>
                </c:pt>
                <c:pt idx="133">
                  <c:v>1</c:v>
                </c:pt>
                <c:pt idx="134">
                  <c:v>1</c:v>
                </c:pt>
                <c:pt idx="135">
                  <c:v>3</c:v>
                </c:pt>
                <c:pt idx="136">
                  <c:v>2</c:v>
                </c:pt>
                <c:pt idx="137">
                  <c:v>4</c:v>
                </c:pt>
                <c:pt idx="138">
                  <c:v>2</c:v>
                </c:pt>
              </c:numCache>
            </c:numRef>
          </c:val>
        </c:ser>
        <c:axId val="63886258"/>
        <c:axId val="38105411"/>
      </c:barChart>
      <c:catAx>
        <c:axId val="63886258"/>
        <c:scaling>
          <c:orientation val="minMax"/>
        </c:scaling>
        <c:axPos val="b"/>
        <c:delete val="0"/>
        <c:numFmt formatCode="General" sourceLinked="1"/>
        <c:majorTickMark val="out"/>
        <c:minorTickMark val="none"/>
        <c:tickLblPos val="nextTo"/>
        <c:crossAx val="38105411"/>
        <c:crosses val="autoZero"/>
        <c:auto val="1"/>
        <c:lblOffset val="100"/>
        <c:noMultiLvlLbl val="0"/>
      </c:catAx>
      <c:valAx>
        <c:axId val="38105411"/>
        <c:scaling>
          <c:orientation val="minMax"/>
        </c:scaling>
        <c:axPos val="l"/>
        <c:majorGridlines/>
        <c:delete val="0"/>
        <c:numFmt formatCode="General" sourceLinked="1"/>
        <c:majorTickMark val="out"/>
        <c:minorTickMark val="none"/>
        <c:tickLblPos val="nextTo"/>
        <c:crossAx val="638862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804962"/>
        <c:axId val="30135795"/>
      </c:barChart>
      <c:catAx>
        <c:axId val="108049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135795"/>
        <c:crosses val="autoZero"/>
        <c:auto val="1"/>
        <c:lblOffset val="100"/>
        <c:noMultiLvlLbl val="0"/>
      </c:catAx>
      <c:valAx>
        <c:axId val="30135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049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786700"/>
        <c:axId val="25080301"/>
      </c:barChart>
      <c:catAx>
        <c:axId val="27867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80301"/>
        <c:crosses val="autoZero"/>
        <c:auto val="1"/>
        <c:lblOffset val="100"/>
        <c:noMultiLvlLbl val="0"/>
      </c:catAx>
      <c:valAx>
        <c:axId val="2508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4396118"/>
        <c:axId val="18238471"/>
      </c:barChart>
      <c:catAx>
        <c:axId val="24396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38471"/>
        <c:crosses val="autoZero"/>
        <c:auto val="1"/>
        <c:lblOffset val="100"/>
        <c:noMultiLvlLbl val="0"/>
      </c:catAx>
      <c:valAx>
        <c:axId val="18238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928512"/>
        <c:axId val="921153"/>
      </c:barChart>
      <c:catAx>
        <c:axId val="29928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21153"/>
        <c:crosses val="autoZero"/>
        <c:auto val="1"/>
        <c:lblOffset val="100"/>
        <c:noMultiLvlLbl val="0"/>
      </c:catAx>
      <c:valAx>
        <c:axId val="92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290378"/>
        <c:axId val="7504539"/>
      </c:barChart>
      <c:catAx>
        <c:axId val="82903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04539"/>
        <c:crosses val="autoZero"/>
        <c:auto val="1"/>
        <c:lblOffset val="100"/>
        <c:noMultiLvlLbl val="0"/>
      </c:catAx>
      <c:valAx>
        <c:axId val="750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701800"/>
        <c:axId val="7098473"/>
      </c:barChart>
      <c:catAx>
        <c:axId val="15701800"/>
        <c:scaling>
          <c:orientation val="minMax"/>
        </c:scaling>
        <c:axPos val="b"/>
        <c:delete val="1"/>
        <c:majorTickMark val="out"/>
        <c:minorTickMark val="none"/>
        <c:tickLblPos val="none"/>
        <c:crossAx val="7098473"/>
        <c:crosses val="autoZero"/>
        <c:auto val="1"/>
        <c:lblOffset val="100"/>
        <c:noMultiLvlLbl val="0"/>
      </c:catAx>
      <c:valAx>
        <c:axId val="7098473"/>
        <c:scaling>
          <c:orientation val="minMax"/>
        </c:scaling>
        <c:axPos val="l"/>
        <c:delete val="1"/>
        <c:majorTickMark val="out"/>
        <c:minorTickMark val="none"/>
        <c:tickLblPos val="none"/>
        <c:crossAx val="15701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94" refreshedBy="Marc Smith" refreshedVersion="5">
  <cacheSource type="worksheet">
    <worksheetSource ref="A2:BL29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ilovecumbys"/>
        <s v="superbowlmonday"/>
        <s v="brightonma"/>
        <s v="stayinyourlane"/>
        <s v="e15"/>
        <s v="gotmycumbys"/>
        <s v="coffee coffeeholic coffeeaddict"/>
        <s v="myfavoritepickmeup"/>
        <s v="celtics"/>
        <s v="80thbirthday cumberlandfarms cumbyvalued birthdayblasticecream delicious workhere"/>
        <s v="valentinesday2019 singlesawarenessday"/>
        <s v="nacsleadershipforum"/>
        <s v="galentinesday"/>
        <s v="nationalpizzaday"/>
        <s v="nationalpizzaday cumbys papaginos"/>
        <s v="methuenma bluetooth"/>
        <s v="community"/>
        <s v="finance"/>
        <s v="hr"/>
        <s v="warehouse"/>
        <s v="storesupport"/>
        <s v="pizza valentinesday"/>
        <s v="faketrumpemergency immigration illegal"/>
        <s v="mapping datavis"/>
        <s v="mondaymotivation"/>
        <s v="mondaymotivation coffee bostoncoffee newengland cstorecoffee grabandgo"/>
        <s v="mondaymotivation coffee"/>
        <s v="loyalty gotmycumbys"/>
        <s v="6rings patsnation patriots victory"/>
        <s v="portsmouth nh"/>
        <s v="valentinesday"/>
        <s v="southiedays"/>
        <s v="pizza lunch"/>
        <s v="pizza possibilities"/>
        <s v="coffee mondaymorning"/>
        <s v="breakfast yum"/>
        <s v="pizza yum"/>
        <s v="breakfastmusthaves"/>
        <s v="smartpay app"/>
        <s v="nationalpizzaday pizza"/>
        <s v="pizza love"/>
        <s v="changedvoweltvshows"/>
        <s v="breakfast de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2">
        <d v="2019-02-02T02:52:43.000"/>
        <d v="2019-02-02T03:07:13.000"/>
        <d v="2019-02-02T02:38:42.000"/>
        <d v="2019-02-02T03:19:40.000"/>
        <d v="2019-02-02T03:41:23.000"/>
        <d v="2019-02-02T04:41:39.000"/>
        <d v="2019-02-02T14:48:52.000"/>
        <d v="2019-02-02T17:17:04.000"/>
        <d v="2019-02-02T18:42:29.000"/>
        <d v="2019-02-02T19:17:07.000"/>
        <d v="2019-02-02T19:18:01.000"/>
        <d v="2019-02-02T21:39:40.000"/>
        <d v="2019-02-02T22:25:11.000"/>
        <d v="2019-02-03T13:38:48.000"/>
        <d v="2019-02-03T17:09:59.000"/>
        <d v="2019-02-04T00:34:45.000"/>
        <d v="2019-02-04T06:27:52.000"/>
        <d v="2019-02-04T14:43:24.000"/>
        <d v="2019-02-04T15:26:14.000"/>
        <d v="2019-02-04T13:19:31.000"/>
        <d v="2019-02-04T17:27:54.000"/>
        <d v="2019-02-04T18:52:18.000"/>
        <d v="2019-02-04T21:45:23.000"/>
        <d v="2019-02-05T01:47:42.000"/>
        <d v="2019-02-05T04:09:10.000"/>
        <d v="2019-02-05T13:35:55.000"/>
        <d v="2019-02-05T17:10:40.000"/>
        <d v="2019-02-05T17:38:11.000"/>
        <d v="2019-02-05T23:48:35.000"/>
        <d v="2019-02-05T23:54:09.000"/>
        <d v="2019-02-06T02:44:30.000"/>
        <d v="2019-02-06T02:46:40.000"/>
        <d v="2019-02-06T02:45:38.000"/>
        <d v="2019-02-06T02:51:10.000"/>
        <d v="2019-02-06T03:02:13.000"/>
        <d v="2019-02-06T00:45:04.000"/>
        <d v="2019-02-06T03:07:02.000"/>
        <d v="2019-02-06T10:57:55.000"/>
        <d v="2019-02-06T13:49:11.000"/>
        <d v="2019-02-06T14:37:34.000"/>
        <d v="2019-02-06T16:37:16.000"/>
        <d v="2019-02-06T17:13:07.000"/>
        <d v="2019-02-06T19:49:42.000"/>
        <d v="2019-02-07T02:35:32.000"/>
        <d v="2019-02-07T04:10:57.000"/>
        <d v="2019-02-07T04:37:38.000"/>
        <d v="2019-02-07T12:57:15.000"/>
        <d v="2019-02-07T14:44:58.000"/>
        <d v="2019-02-07T16:32:03.000"/>
        <d v="2019-02-07T17:03:37.000"/>
        <d v="2019-02-07T17:22:44.000"/>
        <d v="2019-02-07T17:59:00.000"/>
        <d v="2019-02-07T17:59:53.000"/>
        <d v="2019-02-04T13:22:47.000"/>
        <d v="2019-02-04T23:21:28.000"/>
        <d v="2019-02-08T12:05:34.000"/>
        <d v="2019-02-08T13:57:20.000"/>
        <d v="2019-02-08T14:04:15.000"/>
        <d v="2019-02-08T14:05:15.000"/>
        <d v="2019-02-08T14:35:09.000"/>
        <d v="2019-02-08T17:11:19.000"/>
        <d v="2019-02-08T21:05:58.000"/>
        <d v="2019-02-09T01:23:44.000"/>
        <d v="2019-02-03T16:05:36.000"/>
        <d v="2019-02-09T12:44:47.000"/>
        <d v="2019-02-09T12:58:05.000"/>
        <d v="2019-02-09T00:10:48.000"/>
        <d v="2019-02-09T14:20:17.000"/>
        <d v="2019-02-09T00:13:33.000"/>
        <d v="2019-02-09T15:03:31.000"/>
        <d v="2015-02-09T10:01:26.000"/>
        <d v="2019-02-09T14:51:47.000"/>
        <d v="2019-02-10T06:35:03.000"/>
        <d v="2019-02-10T13:00:34.000"/>
        <d v="2019-02-10T18:16:30.000"/>
        <d v="2019-02-10T18:26:37.000"/>
        <d v="2019-02-10T21:34:48.000"/>
        <d v="2019-02-11T15:31:39.000"/>
        <d v="2019-02-11T15:33:24.000"/>
        <d v="2019-02-11T15:30:38.000"/>
        <d v="2019-02-11T15:54:04.000"/>
        <d v="2019-02-09T02:07:03.000"/>
        <d v="2019-02-09T03:21:15.000"/>
        <d v="2019-02-11T19:03:53.000"/>
        <d v="2019-02-11T19:58:14.000"/>
        <d v="2019-02-11T19:59:48.000"/>
        <d v="2019-02-11T20:00:06.000"/>
        <d v="2019-02-12T03:34:21.000"/>
        <d v="2019-02-12T03:38:37.000"/>
        <d v="2019-02-12T03:47:58.000"/>
        <d v="2019-02-12T04:04:52.000"/>
        <d v="2019-02-12T04:07:58.000"/>
        <d v="2019-02-12T04:14:31.000"/>
        <d v="2019-02-12T04:17:09.000"/>
        <d v="2019-02-12T04:17:05.000"/>
        <d v="2019-02-12T04:17:44.000"/>
        <d v="2019-02-12T05:20:08.000"/>
        <d v="2019-02-12T09:00:42.000"/>
        <d v="2019-02-12T11:24:33.000"/>
        <d v="2019-02-12T11:51:43.000"/>
        <d v="2019-02-12T04:09:51.000"/>
        <d v="2019-02-12T04:10:40.000"/>
        <d v="2019-02-12T05:23:43.000"/>
        <d v="2019-02-12T13:37:42.000"/>
        <d v="2019-02-12T13:47:42.000"/>
        <d v="2019-02-12T13:59:44.000"/>
        <d v="2019-02-12T14:06:02.000"/>
        <d v="2019-02-12T14:46:33.000"/>
        <d v="2019-02-12T14:37:54.000"/>
        <d v="2019-02-11T19:02:24.000"/>
        <d v="2019-02-12T16:00:06.000"/>
        <d v="2019-02-12T18:24:14.000"/>
        <d v="2019-02-12T18:29:57.000"/>
        <d v="2019-02-12T15:36:07.000"/>
        <d v="2019-02-12T18:51:12.000"/>
        <d v="2019-02-12T18:54:04.000"/>
        <d v="2019-02-03T23:46:12.000"/>
        <d v="2019-02-05T22:07:04.000"/>
        <d v="2019-02-08T21:00:37.000"/>
        <d v="2019-02-12T21:10:17.000"/>
        <d v="2019-02-12T22:15:44.000"/>
        <d v="2019-02-12T22:18:57.000"/>
        <d v="2019-02-12T22:21:27.000"/>
        <d v="2019-02-12T22:27:23.000"/>
        <d v="2019-02-13T00:46:07.000"/>
        <d v="2019-02-13T18:47:29.000"/>
        <d v="2019-02-04T12:04:25.000"/>
        <d v="2019-02-13T19:04:32.000"/>
        <d v="2019-02-09T16:21:53.000"/>
        <d v="2019-02-09T21:15:50.000"/>
        <d v="2019-02-13T15:15:00.000"/>
        <d v="2019-02-13T15:08:31.000"/>
        <d v="2019-02-13T15:36:28.000"/>
        <d v="2019-02-14T01:34:07.000"/>
        <d v="2019-02-14T12:36:07.000"/>
        <d v="2019-02-02T15:29:24.000"/>
        <d v="2019-02-04T21:22:40.000"/>
        <d v="2019-02-05T21:39:39.000"/>
        <d v="2019-02-08T18:56:37.000"/>
        <d v="2019-02-08T18:56:46.000"/>
        <d v="2019-02-08T18:56:53.000"/>
        <d v="2019-02-09T17:22:01.000"/>
        <d v="2019-02-09T17:22:14.000"/>
        <d v="2019-02-10T22:14:31.000"/>
        <d v="2019-02-11T23:27:05.000"/>
        <d v="2019-02-12T15:57:41.000"/>
        <d v="2019-02-13T00:45:33.000"/>
        <d v="2019-02-14T15:42:23.000"/>
        <d v="2019-02-14T18:36:33.000"/>
        <d v="2019-02-14T20:53:20.000"/>
        <d v="2019-02-05T12:39:06.000"/>
        <d v="2019-02-09T22:08:07.000"/>
        <d v="2019-02-09T22:09:26.000"/>
        <d v="2019-02-10T16:36:02.000"/>
        <d v="2019-02-12T00:08:32.000"/>
        <d v="2019-02-14T22:23:47.000"/>
        <d v="2019-02-15T17:05:38.000"/>
        <d v="2019-02-13T17:31:02.000"/>
        <d v="2019-02-15T18:12:39.000"/>
        <d v="2019-02-05T17:58:52.000"/>
        <d v="2019-02-15T19:05:56.000"/>
        <d v="2019-02-15T19:12:28.000"/>
        <d v="2019-02-15T19:13:15.000"/>
        <d v="2019-02-15T19:45:31.000"/>
        <d v="2019-02-11T16:37:27.000"/>
        <d v="2019-02-11T16:41:23.000"/>
        <d v="2019-02-11T16:44:39.000"/>
        <d v="2019-02-13T16:51:35.000"/>
        <d v="2019-02-04T15:52:46.000"/>
        <d v="2019-02-04T15:53:13.000"/>
        <d v="2019-02-04T15:53:33.000"/>
        <d v="2019-02-04T15:53:47.000"/>
        <d v="2019-02-04T15:03:01.000"/>
        <d v="2019-02-04T21:44:23.000"/>
        <d v="2019-02-06T13:55:04.000"/>
        <d v="2019-02-05T16:17:29.000"/>
        <d v="2019-02-05T11:34:05.000"/>
        <d v="2019-02-05T16:17:42.000"/>
        <d v="2019-02-05T17:43:58.000"/>
        <d v="2019-02-05T21:27:00.000"/>
        <d v="2019-02-05T18:08:40.000"/>
        <d v="2019-02-05T21:27:17.000"/>
        <d v="2019-02-05T17:25:21.000"/>
        <d v="2019-02-05T21:35:10.000"/>
        <d v="2019-02-05T21:27:44.000"/>
        <d v="2019-02-05T23:47:30.000"/>
        <d v="2019-02-06T13:46:35.000"/>
        <d v="2019-02-05T17:55:29.000"/>
        <d v="2019-02-05T21:41:40.000"/>
        <d v="2019-02-05T21:27:29.000"/>
        <d v="2019-02-06T14:07:57.000"/>
        <d v="2019-02-06T17:11:54.000"/>
        <d v="2019-02-06T21:08:07.000"/>
        <d v="2019-02-06T20:46:41.000"/>
        <d v="2019-02-06T18:35:08.000"/>
        <d v="2019-02-06T20:47:11.000"/>
        <d v="2019-02-06T14:59:43.000"/>
        <d v="2019-02-06T20:48:02.000"/>
        <d v="2019-02-06T14:19:17.000"/>
        <d v="2019-02-07T03:10:56.000"/>
        <d v="2019-02-07T15:45:13.000"/>
        <d v="2019-02-06T20:47:34.000"/>
        <d v="2019-02-07T14:34:41.000"/>
        <d v="2019-02-07T16:22:18.000"/>
        <d v="2019-02-07T14:35:36.000"/>
        <d v="2019-02-07T21:41:07.000"/>
        <d v="2019-02-07T18:15:34.000"/>
        <d v="2019-02-08T13:34:02.000"/>
        <d v="2019-02-07T21:41:44.000"/>
        <d v="2019-02-08T14:10:54.000"/>
        <d v="2019-02-08T15:03:29.000"/>
        <d v="2019-02-08T21:18:15.000"/>
        <d v="2019-02-09T03:21:59.000"/>
        <d v="2019-02-11T17:34:58.000"/>
        <d v="2019-02-11T15:35:33.000"/>
        <d v="2019-02-09T14:00:06.000"/>
        <d v="2019-02-09T14:00:54.000"/>
        <d v="2019-02-11T15:35:54.000"/>
        <d v="2019-02-09T16:26:49.000"/>
        <d v="2019-02-11T15:36:29.000"/>
        <d v="2019-02-09T16:29:26.000"/>
        <d v="2019-02-11T15:36:44.000"/>
        <d v="2019-02-10T14:55:54.000"/>
        <d v="2019-02-11T15:53:51.000"/>
        <d v="2019-02-10T20:08:38.000"/>
        <d v="2019-02-11T18:02:12.000"/>
        <d v="2019-02-11T21:21:27.000"/>
        <d v="2019-02-11T20:59:16.000"/>
        <d v="2019-02-12T14:40:52.000"/>
        <d v="2019-02-12T15:27:10.000"/>
        <d v="2019-02-12T15:07:28.000"/>
        <d v="2019-02-12T03:33:45.000"/>
        <d v="2019-02-12T15:07:44.000"/>
        <d v="2019-02-07T04:08:06.000"/>
        <d v="2019-02-12T03:59:38.000"/>
        <d v="2019-02-07T14:34:56.000"/>
        <d v="2019-02-12T15:06:20.000"/>
        <d v="2019-02-12T20:52:02.000"/>
        <d v="2019-02-12T20:53:13.000"/>
        <d v="2019-02-12T21:34:11.000"/>
        <d v="2019-02-13T14:51:24.000"/>
        <d v="2019-02-13T14:52:40.000"/>
        <d v="2019-02-13T00:41:50.000"/>
        <d v="2019-02-13T14:53:18.000"/>
        <d v="2019-02-13T12:03:42.000"/>
        <d v="2019-02-13T14:53:37.000"/>
        <d v="2019-02-06T12:07:05.000"/>
        <d v="2019-02-13T13:20:41.000"/>
        <d v="2019-02-06T14:07:45.000"/>
        <d v="2019-02-13T14:53:52.000"/>
        <d v="2019-02-13T21:16:45.000"/>
        <d v="2019-02-13T21:13:24.000"/>
        <d v="2019-02-13T22:07:30.000"/>
        <d v="2019-02-11T15:37:06.000"/>
        <d v="2019-02-13T21:13:03.000"/>
        <d v="2019-02-14T14:53:35.000"/>
        <d v="2019-02-14T01:51:49.000"/>
        <d v="2019-02-14T14:54:56.000"/>
        <d v="2019-02-14T11:37:15.000"/>
        <d v="2019-02-14T14:56:42.000"/>
        <d v="2019-02-14T11:48:48.000"/>
        <d v="2019-02-14T14:56:55.000"/>
        <d v="2019-02-14T02:13:28.000"/>
        <d v="2019-02-14T15:09:32.000"/>
        <d v="2019-02-14T14:55:15.000"/>
        <d v="2019-02-14T21:11:48.000"/>
        <d v="2019-02-15T11:29:18.000"/>
        <d v="2019-02-15T15:12:06.000"/>
        <d v="2019-02-15T17:21:00.000"/>
        <d v="2019-02-15T21:53:21.000"/>
        <d v="2019-02-15T18:27:20.000"/>
        <d v="2019-02-15T21:53:31.000"/>
        <d v="2019-02-02T17:01:16.000"/>
        <d v="2019-02-03T17:01:04.000"/>
        <d v="2019-02-04T14:31:14.000"/>
        <d v="2019-02-04T15:09:22.000"/>
        <d v="2019-02-05T14:31:06.000"/>
        <d v="2019-02-05T17:05:42.000"/>
        <d v="2019-02-06T13:44:16.000"/>
        <d v="2019-02-06T15:31:07.000"/>
        <d v="2019-02-07T17:04:07.000"/>
        <d v="2019-02-08T17:05:58.000"/>
        <d v="2019-02-09T15:01:24.000"/>
        <d v="2019-02-10T17:01:24.000"/>
        <d v="2019-02-11T16:00:28.000"/>
        <d v="2019-02-12T13:56:31.000"/>
        <d v="2019-02-12T15:07:11.000"/>
        <d v="2019-02-12T17:00:30.000"/>
        <d v="2019-02-13T16:02:31.000"/>
        <d v="2019-02-13T18:47:12.000"/>
        <d v="2019-02-14T17:00:58.000"/>
        <d v="2019-02-15T17:00:16.000"/>
      </sharedItems>
      <fieldGroup par="66" base="22">
        <rangePr groupBy="hours" autoEnd="1" autoStart="1" startDate="2015-02-09T10:01:26.000" endDate="2019-02-15T21:53:31.000"/>
        <groupItems count="26">
          <s v="&lt;2/9/2015"/>
          <s v="12 AM"/>
          <s v="1 AM"/>
          <s v="2 AM"/>
          <s v="3 AM"/>
          <s v="4 AM"/>
          <s v="5 AM"/>
          <s v="6 AM"/>
          <s v="7 AM"/>
          <s v="8 AM"/>
          <s v="9 AM"/>
          <s v="10 AM"/>
          <s v="11 AM"/>
          <s v="12 PM"/>
          <s v="1 PM"/>
          <s v="2 PM"/>
          <s v="3 PM"/>
          <s v="4 PM"/>
          <s v="5 PM"/>
          <s v="6 PM"/>
          <s v="7 PM"/>
          <s v="8 PM"/>
          <s v="9 PM"/>
          <s v="10 PM"/>
          <s v="11 PM"/>
          <s v="&gt;2/15/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09T10:01:26.000" endDate="2019-02-15T21:53:31.000"/>
        <groupItems count="368">
          <s v="&lt;2/9/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19"/>
        </groupItems>
      </fieldGroup>
    </cacheField>
    <cacheField name="Months" databaseField="0">
      <sharedItems containsMixedTypes="0" count="0"/>
      <fieldGroup base="22">
        <rangePr groupBy="months" autoEnd="1" autoStart="1" startDate="2015-02-09T10:01:26.000" endDate="2019-02-15T21:53:31.000"/>
        <groupItems count="14">
          <s v="&lt;2/9/2015"/>
          <s v="Jan"/>
          <s v="Feb"/>
          <s v="Mar"/>
          <s v="Apr"/>
          <s v="May"/>
          <s v="Jun"/>
          <s v="Jul"/>
          <s v="Aug"/>
          <s v="Sep"/>
          <s v="Oct"/>
          <s v="Nov"/>
          <s v="Dec"/>
          <s v="&gt;2/15/2019"/>
        </groupItems>
      </fieldGroup>
    </cacheField>
    <cacheField name="Years" databaseField="0">
      <sharedItems containsMixedTypes="0" count="0"/>
      <fieldGroup base="22">
        <rangePr groupBy="years" autoEnd="1" autoStart="1" startDate="2015-02-09T10:01:26.000" endDate="2019-02-15T21:53:31.000"/>
        <groupItems count="7">
          <s v="&lt;2/9/2015"/>
          <s v="2015"/>
          <s v="2016"/>
          <s v="2017"/>
          <s v="2018"/>
          <s v="2019"/>
          <s v="&gt;2/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94">
  <r>
    <s v="attytmd"/>
    <s v="cumberlandfarms"/>
    <m/>
    <m/>
    <m/>
    <m/>
    <m/>
    <m/>
    <m/>
    <m/>
    <s v="No"/>
    <n v="3"/>
    <m/>
    <m/>
    <x v="0"/>
    <d v="2019-02-02T02:52:43.000"/>
    <s v="RT @GerryCallahan: @cumberlandfarms does this every day https://t.co/nnpRnjX3Pm"/>
    <s v="https://twitter.com/WCVB/status/1091524323251286017"/>
    <s v="twitter.com"/>
    <x v="0"/>
    <m/>
    <s v="http://pbs.twimg.com/profile_images/873939742156574720/_3MVgZPZ_normal.jpg"/>
    <x v="0"/>
    <s v="https://twitter.com/#!/attytmd/status/1091529821451153409"/>
    <m/>
    <m/>
    <s v="1091529821451153409"/>
    <m/>
    <b v="0"/>
    <n v="0"/>
    <s v=""/>
    <b v="1"/>
    <s v="en"/>
    <m/>
    <s v="1091524323251286017"/>
    <b v="0"/>
    <n v="0"/>
    <s v="1091526294410575872"/>
    <s v="Twitter for Android"/>
    <b v="0"/>
    <s v="1091526294410575872"/>
    <s v="Tweet"/>
    <n v="0"/>
    <n v="0"/>
    <m/>
    <m/>
    <m/>
    <m/>
    <m/>
    <m/>
    <m/>
    <m/>
    <n v="1"/>
    <s v="8"/>
    <s v="1"/>
    <m/>
    <m/>
    <m/>
    <m/>
    <m/>
    <m/>
    <m/>
    <m/>
    <m/>
  </r>
  <r>
    <s v="smearingfeces"/>
    <s v="alexreimer1"/>
    <m/>
    <m/>
    <m/>
    <m/>
    <m/>
    <m/>
    <m/>
    <m/>
    <s v="No"/>
    <n v="5"/>
    <m/>
    <m/>
    <x v="0"/>
    <d v="2019-02-02T03:07:13.000"/>
    <s v="@GerryCallahan @cumberlandfarms @AlexReimer1 TB, Giselle, Oprah, Stedman, and Jim Gray are definitely Illuminati. I… https://t.co/hC299y7SV7"/>
    <s v="https://twitter.com/i/web/status/1091533467580596225"/>
    <s v="twitter.com"/>
    <x v="0"/>
    <m/>
    <s v="http://pbs.twimg.com/profile_images/1079278209919844352/Wjim7CDL_normal.jpg"/>
    <x v="1"/>
    <s v="https://twitter.com/#!/smearingfeces/status/1091533467580596225"/>
    <m/>
    <m/>
    <s v="1091533467580596225"/>
    <s v="1091526294410575872"/>
    <b v="0"/>
    <n v="0"/>
    <s v="202643200"/>
    <b v="0"/>
    <s v="en"/>
    <m/>
    <s v=""/>
    <b v="0"/>
    <n v="0"/>
    <s v=""/>
    <s v="Twitter for iPhone"/>
    <b v="1"/>
    <s v="1091526294410575872"/>
    <s v="Tweet"/>
    <n v="0"/>
    <n v="0"/>
    <m/>
    <m/>
    <m/>
    <m/>
    <m/>
    <m/>
    <m/>
    <m/>
    <n v="1"/>
    <s v="8"/>
    <s v="8"/>
    <n v="1"/>
    <n v="7.142857142857143"/>
    <n v="0"/>
    <n v="0"/>
    <n v="0"/>
    <n v="0"/>
    <n v="13"/>
    <n v="92.85714285714286"/>
    <n v="14"/>
  </r>
  <r>
    <s v="gerrycallahan"/>
    <s v="cumberlandfarms"/>
    <m/>
    <m/>
    <m/>
    <m/>
    <m/>
    <m/>
    <m/>
    <m/>
    <s v="No"/>
    <n v="8"/>
    <m/>
    <m/>
    <x v="1"/>
    <d v="2019-02-02T02:38:42.000"/>
    <s v="@cumberlandfarms does this every day"/>
    <m/>
    <m/>
    <x v="0"/>
    <m/>
    <s v="http://pbs.twimg.com/profile_images/1079873270890070016/6ZNT37hS_normal.jpg"/>
    <x v="2"/>
    <s v="https://twitter.com/#!/gerrycallahan/status/1091526294410575872"/>
    <m/>
    <m/>
    <s v="1091526294410575872"/>
    <m/>
    <b v="0"/>
    <n v="0"/>
    <s v="34291927"/>
    <b v="1"/>
    <s v="en"/>
    <m/>
    <s v="1091524323251286017"/>
    <b v="0"/>
    <n v="0"/>
    <s v=""/>
    <s v="Twitter Web Client"/>
    <b v="0"/>
    <s v="1091526294410575872"/>
    <s v="Tweet"/>
    <n v="0"/>
    <n v="0"/>
    <m/>
    <m/>
    <m/>
    <m/>
    <m/>
    <m/>
    <m/>
    <m/>
    <n v="1"/>
    <s v="8"/>
    <s v="1"/>
    <n v="0"/>
    <n v="0"/>
    <n v="0"/>
    <n v="0"/>
    <n v="0"/>
    <n v="0"/>
    <n v="5"/>
    <n v="100"/>
    <n v="5"/>
  </r>
  <r>
    <s v="charliesc1031"/>
    <s v="gerrycallahan"/>
    <m/>
    <m/>
    <m/>
    <m/>
    <m/>
    <m/>
    <m/>
    <m/>
    <s v="No"/>
    <n v="9"/>
    <m/>
    <m/>
    <x v="1"/>
    <d v="2019-02-02T03:19:40.000"/>
    <s v="@GerryCallahan @cumberlandfarms Well since the content of the show kinda stinks lately I guess kissing their ass is… https://t.co/5r8VizTx0f"/>
    <s v="https://twitter.com/i/web/status/1091536604710211585"/>
    <s v="twitter.com"/>
    <x v="0"/>
    <m/>
    <s v="http://pbs.twimg.com/profile_images/1081953479990669312/Gbv--ZCl_normal.jpg"/>
    <x v="3"/>
    <s v="https://twitter.com/#!/charliesc1031/status/1091536604710211585"/>
    <m/>
    <m/>
    <s v="1091536604710211585"/>
    <s v="1091526294410575872"/>
    <b v="0"/>
    <n v="0"/>
    <s v="202643200"/>
    <b v="0"/>
    <s v="en"/>
    <m/>
    <s v=""/>
    <b v="0"/>
    <n v="0"/>
    <s v=""/>
    <s v="Twitter Web App"/>
    <b v="1"/>
    <s v="1091526294410575872"/>
    <s v="Tweet"/>
    <n v="0"/>
    <n v="0"/>
    <m/>
    <m/>
    <m/>
    <m/>
    <m/>
    <m/>
    <m/>
    <m/>
    <n v="1"/>
    <s v="8"/>
    <s v="8"/>
    <m/>
    <m/>
    <m/>
    <m/>
    <m/>
    <m/>
    <m/>
    <m/>
    <m/>
  </r>
  <r>
    <s v="metcalfect"/>
    <s v="gerrycallahan"/>
    <m/>
    <m/>
    <m/>
    <m/>
    <m/>
    <m/>
    <m/>
    <m/>
    <s v="No"/>
    <n v="10"/>
    <m/>
    <m/>
    <x v="1"/>
    <d v="2019-02-02T03:41:23.000"/>
    <s v="@GerryCallahan @cumberlandfarms And the coffee is better."/>
    <m/>
    <m/>
    <x v="0"/>
    <m/>
    <s v="http://pbs.twimg.com/profile_images/2683301627/c9aa1902107070e9ce87dca793e4583b_normal.jpeg"/>
    <x v="4"/>
    <s v="https://twitter.com/#!/metcalfect/status/1091542069338955776"/>
    <m/>
    <m/>
    <s v="1091542069338955776"/>
    <s v="1091526294410575872"/>
    <b v="0"/>
    <n v="0"/>
    <s v="202643200"/>
    <b v="0"/>
    <s v="en"/>
    <m/>
    <s v=""/>
    <b v="0"/>
    <n v="0"/>
    <s v=""/>
    <s v="Twitter for Android"/>
    <b v="0"/>
    <s v="1091526294410575872"/>
    <s v="Tweet"/>
    <n v="0"/>
    <n v="0"/>
    <m/>
    <m/>
    <m/>
    <m/>
    <m/>
    <m/>
    <m/>
    <m/>
    <n v="1"/>
    <s v="8"/>
    <s v="8"/>
    <m/>
    <m/>
    <m/>
    <m/>
    <m/>
    <m/>
    <m/>
    <m/>
    <m/>
  </r>
  <r>
    <s v="zperk4"/>
    <s v="gerrycallahan"/>
    <m/>
    <m/>
    <m/>
    <m/>
    <m/>
    <m/>
    <m/>
    <m/>
    <s v="No"/>
    <n v="11"/>
    <m/>
    <m/>
    <x v="0"/>
    <d v="2019-02-02T04:41:39.000"/>
    <s v="@CharlieSc1031 @GerryCallahan @cumberlandfarms If anything @cumberlandfarms should be saving money on their advertising"/>
    <m/>
    <m/>
    <x v="0"/>
    <m/>
    <s v="http://pbs.twimg.com/profile_images/2547787016/OOMIU7Ph_normal"/>
    <x v="5"/>
    <s v="https://twitter.com/#!/zperk4/status/1091557232662192128"/>
    <m/>
    <m/>
    <s v="1091557232662192128"/>
    <s v="1091536604710211585"/>
    <b v="0"/>
    <n v="0"/>
    <s v="817115478233595905"/>
    <b v="0"/>
    <s v="en"/>
    <m/>
    <s v=""/>
    <b v="0"/>
    <n v="0"/>
    <s v=""/>
    <s v="Twitter for Android"/>
    <b v="0"/>
    <s v="1091536604710211585"/>
    <s v="Tweet"/>
    <n v="0"/>
    <n v="0"/>
    <m/>
    <m/>
    <m/>
    <m/>
    <m/>
    <m/>
    <m/>
    <m/>
    <n v="1"/>
    <s v="8"/>
    <s v="8"/>
    <m/>
    <m/>
    <m/>
    <m/>
    <m/>
    <m/>
    <m/>
    <m/>
    <m/>
  </r>
  <r>
    <s v="mikebolinder"/>
    <s v="cumberlandfarms"/>
    <m/>
    <m/>
    <m/>
    <m/>
    <m/>
    <m/>
    <m/>
    <m/>
    <s v="No"/>
    <n v="15"/>
    <m/>
    <m/>
    <x v="0"/>
    <d v="2019-02-02T14:48:52.000"/>
    <s v="8 am. 12Â°. A dozen idling cars in the parking lot of @cumberlandfarms and everyone of them has somebody sitting in the driver seat frantically scratching a stack of lottery tickets."/>
    <m/>
    <m/>
    <x v="0"/>
    <m/>
    <s v="http://pbs.twimg.com/profile_images/682775901491343360/iEEk68JP_normal.jpg"/>
    <x v="6"/>
    <s v="https://twitter.com/#!/mikebolinder/status/1091710046210277376"/>
    <m/>
    <m/>
    <s v="1091710046210277376"/>
    <m/>
    <b v="0"/>
    <n v="0"/>
    <s v=""/>
    <b v="0"/>
    <s v="en"/>
    <m/>
    <s v=""/>
    <b v="0"/>
    <n v="0"/>
    <s v=""/>
    <s v="Twitter for iPhone"/>
    <b v="0"/>
    <s v="1091710046210277376"/>
    <s v="Tweet"/>
    <n v="0"/>
    <n v="0"/>
    <m/>
    <m/>
    <m/>
    <m/>
    <m/>
    <m/>
    <m/>
    <m/>
    <n v="1"/>
    <s v="1"/>
    <s v="1"/>
    <n v="0"/>
    <n v="0"/>
    <n v="1"/>
    <n v="3.225806451612903"/>
    <n v="0"/>
    <n v="0"/>
    <n v="30"/>
    <n v="96.7741935483871"/>
    <n v="31"/>
  </r>
  <r>
    <s v="tweetkevin1"/>
    <s v="cumberlandfarms"/>
    <m/>
    <m/>
    <m/>
    <m/>
    <m/>
    <m/>
    <m/>
    <m/>
    <s v="No"/>
    <n v="16"/>
    <m/>
    <m/>
    <x v="0"/>
    <d v="2019-02-02T17:17:04.000"/>
    <s v="RT @cumberlandfarms: Retweet if you're going for 2! ðŸ• ðŸ•_x000a__x000a_Cheese and pepperoni slices are available for 99Â¢ each. Plus applicable tax. $1.19â€¦"/>
    <m/>
    <m/>
    <x v="0"/>
    <m/>
    <s v="http://pbs.twimg.com/profile_images/1053833846632910848/Skp42jQ4_normal.jpg"/>
    <x v="7"/>
    <s v="https://twitter.com/#!/tweetkevin1/status/1091747343316250624"/>
    <m/>
    <m/>
    <s v="1091747343316250624"/>
    <m/>
    <b v="0"/>
    <n v="0"/>
    <s v=""/>
    <b v="0"/>
    <s v="en"/>
    <m/>
    <s v=""/>
    <b v="0"/>
    <n v="1"/>
    <s v="1091743365107015681"/>
    <s v="Twitter for iPhone"/>
    <b v="0"/>
    <s v="1091743365107015681"/>
    <s v="Tweet"/>
    <n v="0"/>
    <n v="0"/>
    <m/>
    <m/>
    <m/>
    <m/>
    <m/>
    <m/>
    <m/>
    <m/>
    <n v="1"/>
    <s v="1"/>
    <s v="1"/>
    <n v="1"/>
    <n v="4.166666666666667"/>
    <n v="0"/>
    <n v="0"/>
    <n v="0"/>
    <n v="0"/>
    <n v="23"/>
    <n v="95.83333333333333"/>
    <n v="24"/>
  </r>
  <r>
    <s v="jmbaumer"/>
    <s v="mcdonalds"/>
    <m/>
    <m/>
    <m/>
    <m/>
    <m/>
    <m/>
    <m/>
    <m/>
    <s v="No"/>
    <n v="17"/>
    <m/>
    <m/>
    <x v="0"/>
    <d v="2019-02-02T18:42:29.000"/>
    <s v="@wbz @PhantomGourmet Um, @McDonalds and @cumberlandfarms have $1 coffees everyday! @dunkindonuts is irrelevant now! Too expensive for less quality coffee and awful food!"/>
    <m/>
    <m/>
    <x v="0"/>
    <m/>
    <s v="http://pbs.twimg.com/profile_images/2156861200/z09EBOd9_normal"/>
    <x v="8"/>
    <s v="https://twitter.com/#!/jmbaumer/status/1091768837215866880"/>
    <m/>
    <m/>
    <s v="1091768837215866880"/>
    <s v="1091733287628926979"/>
    <b v="0"/>
    <n v="0"/>
    <s v="16334139"/>
    <b v="0"/>
    <s v="en"/>
    <m/>
    <s v=""/>
    <b v="0"/>
    <n v="0"/>
    <s v=""/>
    <s v="Twitter for Android"/>
    <b v="0"/>
    <s v="1091733287628926979"/>
    <s v="Tweet"/>
    <n v="0"/>
    <n v="0"/>
    <m/>
    <m/>
    <m/>
    <m/>
    <m/>
    <m/>
    <m/>
    <m/>
    <n v="1"/>
    <s v="5"/>
    <s v="5"/>
    <m/>
    <m/>
    <m/>
    <m/>
    <m/>
    <m/>
    <m/>
    <m/>
    <m/>
  </r>
  <r>
    <s v="droucasaurus"/>
    <s v="dunkindonuts"/>
    <m/>
    <m/>
    <m/>
    <m/>
    <m/>
    <m/>
    <m/>
    <m/>
    <s v="No"/>
    <n v="22"/>
    <m/>
    <m/>
    <x v="0"/>
    <d v="2019-02-02T19:17:07.000"/>
    <s v="@cumberlandfarms @dunkindonuts BUT, if the Rams win (or lose) you can get ANY size coffee for 99 cents! EVERYBODY WINS!!!! https://t.co/rl1c9GmNTM"/>
    <m/>
    <m/>
    <x v="0"/>
    <s v="https://pbs.twimg.com/media/DybF08tXcAEhHFS.jpg"/>
    <s v="https://pbs.twimg.com/media/DybF08tXcAEhHFS.jpg"/>
    <x v="9"/>
    <s v="https://twitter.com/#!/droucasaurus/status/1091777551016648704"/>
    <m/>
    <m/>
    <s v="1091777551016648704"/>
    <m/>
    <b v="0"/>
    <n v="1"/>
    <s v="34291927"/>
    <b v="0"/>
    <s v="en"/>
    <m/>
    <s v=""/>
    <b v="0"/>
    <n v="0"/>
    <s v=""/>
    <s v="Twitter Web App"/>
    <b v="0"/>
    <s v="1091777551016648704"/>
    <s v="Tweet"/>
    <n v="0"/>
    <n v="0"/>
    <m/>
    <m/>
    <m/>
    <m/>
    <m/>
    <m/>
    <m/>
    <m/>
    <n v="2"/>
    <s v="5"/>
    <s v="5"/>
    <m/>
    <m/>
    <m/>
    <m/>
    <m/>
    <m/>
    <m/>
    <m/>
    <m/>
  </r>
  <r>
    <s v="droucasaurus"/>
    <s v="dunkindonuts"/>
    <m/>
    <m/>
    <m/>
    <m/>
    <m/>
    <m/>
    <m/>
    <m/>
    <s v="No"/>
    <n v="24"/>
    <m/>
    <m/>
    <x v="0"/>
    <d v="2019-02-02T19:18:01.000"/>
    <s v="@cumberlandfarms @dunkindonuts #ilovecumbys"/>
    <m/>
    <m/>
    <x v="1"/>
    <m/>
    <s v="http://pbs.twimg.com/profile_images/628699990848770048/-iJc4Frz_normal.jpg"/>
    <x v="10"/>
    <s v="https://twitter.com/#!/droucasaurus/status/1091777778788257793"/>
    <m/>
    <m/>
    <s v="1091777778788257793"/>
    <s v="1091777551016648704"/>
    <b v="0"/>
    <n v="0"/>
    <s v="325172203"/>
    <b v="0"/>
    <s v="und"/>
    <m/>
    <s v=""/>
    <b v="0"/>
    <n v="0"/>
    <s v=""/>
    <s v="Twitter Web App"/>
    <b v="0"/>
    <s v="1091777551016648704"/>
    <s v="Tweet"/>
    <n v="0"/>
    <n v="0"/>
    <m/>
    <m/>
    <m/>
    <m/>
    <m/>
    <m/>
    <m/>
    <m/>
    <n v="2"/>
    <s v="5"/>
    <s v="5"/>
    <m/>
    <m/>
    <m/>
    <m/>
    <m/>
    <m/>
    <m/>
    <m/>
    <m/>
  </r>
  <r>
    <s v="positivi_b"/>
    <s v="cumberlandfarms"/>
    <m/>
    <m/>
    <m/>
    <m/>
    <m/>
    <m/>
    <m/>
    <m/>
    <s v="No"/>
    <n v="26"/>
    <m/>
    <m/>
    <x v="0"/>
    <d v="2019-02-02T21:39:40.000"/>
    <s v="Psssstttt....@cumberlandfarms has _x000a_$0.99 coffee every day. And itâ€™s MUCH better https://t.co/iC1pkVRNd7"/>
    <s v="https://twitter.com/dunkinboston/status/1090310864908046337"/>
    <s v="twitter.com"/>
    <x v="0"/>
    <m/>
    <s v="http://pbs.twimg.com/profile_images/1088476885972119558/9lPmQF_a_normal.jpg"/>
    <x v="11"/>
    <s v="https://twitter.com/#!/positivi_b/status/1091813428736405504"/>
    <m/>
    <m/>
    <s v="1091813428736405504"/>
    <m/>
    <b v="0"/>
    <n v="0"/>
    <s v=""/>
    <b v="1"/>
    <s v="en"/>
    <m/>
    <s v="1090310864908046337"/>
    <b v="0"/>
    <n v="0"/>
    <s v=""/>
    <s v="Twitter for iPhone"/>
    <b v="0"/>
    <s v="1091813428736405504"/>
    <s v="Tweet"/>
    <n v="0"/>
    <n v="0"/>
    <m/>
    <m/>
    <m/>
    <m/>
    <m/>
    <m/>
    <m/>
    <m/>
    <n v="1"/>
    <s v="1"/>
    <s v="1"/>
    <n v="1"/>
    <n v="7.6923076923076925"/>
    <n v="0"/>
    <n v="0"/>
    <n v="0"/>
    <n v="0"/>
    <n v="12"/>
    <n v="92.3076923076923"/>
    <n v="13"/>
  </r>
  <r>
    <s v="tjbpatriot"/>
    <s v="kellyannepolls"/>
    <m/>
    <m/>
    <m/>
    <m/>
    <m/>
    <m/>
    <m/>
    <m/>
    <s v="No"/>
    <n v="27"/>
    <m/>
    <m/>
    <x v="1"/>
    <d v="2019-02-02T22:25:11.000"/>
    <s v="@KellyannePolls ðŸ¤£ðŸ˜‚ðŸ‘@cumberlandfarms is the way to go, 99cents!"/>
    <m/>
    <m/>
    <x v="0"/>
    <m/>
    <s v="http://pbs.twimg.com/profile_images/672359867072557056/oXNUV0TS_normal.jpg"/>
    <x v="12"/>
    <s v="https://twitter.com/#!/tjbpatriot/status/1091824882399305730"/>
    <m/>
    <m/>
    <s v="1091824882399305730"/>
    <s v="1091760277106888704"/>
    <b v="0"/>
    <n v="0"/>
    <s v="471672239"/>
    <b v="0"/>
    <s v="en"/>
    <m/>
    <s v=""/>
    <b v="0"/>
    <n v="0"/>
    <s v=""/>
    <s v="Twitter for iPhone"/>
    <b v="0"/>
    <s v="1091760277106888704"/>
    <s v="Tweet"/>
    <n v="0"/>
    <n v="0"/>
    <m/>
    <m/>
    <m/>
    <m/>
    <m/>
    <m/>
    <m/>
    <m/>
    <n v="1"/>
    <s v="21"/>
    <s v="21"/>
    <n v="0"/>
    <n v="0"/>
    <n v="0"/>
    <n v="0"/>
    <n v="0"/>
    <n v="0"/>
    <n v="11"/>
    <n v="100"/>
    <n v="11"/>
  </r>
  <r>
    <s v="vfinch"/>
    <s v="cumberlandfarms"/>
    <m/>
    <m/>
    <m/>
    <m/>
    <m/>
    <m/>
    <m/>
    <m/>
    <s v="No"/>
    <n v="29"/>
    <m/>
    <m/>
    <x v="0"/>
    <d v="2019-02-03T13:38:48.000"/>
    <s v=".@cumberlandfarms Who does your marketing and are they still employed? https://t.co/gOekkcpzx8"/>
    <m/>
    <m/>
    <x v="0"/>
    <s v="https://pbs.twimg.com/media/DyfCC_BW0AAb8nj.jpg"/>
    <s v="https://pbs.twimg.com/media/DyfCC_BW0AAb8nj.jpg"/>
    <x v="13"/>
    <s v="https://twitter.com/#!/vfinch/status/1092054799858757633"/>
    <m/>
    <m/>
    <s v="1092054799858757633"/>
    <m/>
    <b v="0"/>
    <n v="0"/>
    <s v=""/>
    <b v="0"/>
    <s v="en"/>
    <m/>
    <s v=""/>
    <b v="0"/>
    <n v="0"/>
    <s v=""/>
    <s v="Twitter for iPhone"/>
    <b v="0"/>
    <s v="1092054799858757633"/>
    <s v="Tweet"/>
    <n v="0"/>
    <n v="0"/>
    <m/>
    <m/>
    <m/>
    <m/>
    <m/>
    <m/>
    <m/>
    <m/>
    <n v="1"/>
    <s v="1"/>
    <s v="1"/>
    <n v="0"/>
    <n v="0"/>
    <n v="0"/>
    <n v="0"/>
    <n v="0"/>
    <n v="0"/>
    <n v="10"/>
    <n v="100"/>
    <n v="10"/>
  </r>
  <r>
    <s v="jimcarlson16"/>
    <s v="cumberlandfarms"/>
    <m/>
    <m/>
    <m/>
    <m/>
    <m/>
    <m/>
    <m/>
    <m/>
    <s v="No"/>
    <n v="30"/>
    <m/>
    <m/>
    <x v="0"/>
    <d v="2019-02-03T17:09:59.000"/>
    <s v="RT @cumberlandfarms: Is a slice of our pepperoni pizza in your future? Most definitely. ðŸ• _x000a__x000a_Cheese and pepperoni slices are available for 9â€¦"/>
    <m/>
    <m/>
    <x v="0"/>
    <m/>
    <s v="http://pbs.twimg.com/profile_images/378800000616044742/7fab1c2f49e3ced283a4b48e4a3fea0e_normal.jpeg"/>
    <x v="14"/>
    <s v="https://twitter.com/#!/jimcarlson16/status/1092107946295726081"/>
    <m/>
    <m/>
    <s v="1092107946295726081"/>
    <m/>
    <b v="0"/>
    <n v="0"/>
    <s v=""/>
    <b v="0"/>
    <s v="en"/>
    <m/>
    <s v=""/>
    <b v="0"/>
    <n v="2"/>
    <s v="1092105704234729473"/>
    <s v="Twitter for iPhone"/>
    <b v="0"/>
    <s v="1092105704234729473"/>
    <s v="Tweet"/>
    <n v="0"/>
    <n v="0"/>
    <m/>
    <m/>
    <m/>
    <m/>
    <m/>
    <m/>
    <m/>
    <m/>
    <n v="1"/>
    <s v="1"/>
    <s v="1"/>
    <n v="1"/>
    <n v="4.3478260869565215"/>
    <n v="0"/>
    <n v="0"/>
    <n v="0"/>
    <n v="0"/>
    <n v="22"/>
    <n v="95.65217391304348"/>
    <n v="23"/>
  </r>
  <r>
    <s v="patrici08722814"/>
    <s v="cumberlandfarms"/>
    <m/>
    <m/>
    <m/>
    <m/>
    <m/>
    <m/>
    <m/>
    <m/>
    <s v="No"/>
    <n v="31"/>
    <m/>
    <m/>
    <x v="1"/>
    <d v="2019-02-04T00:34:45.000"/>
    <s v="@cumberlandfarms Your welcome"/>
    <m/>
    <m/>
    <x v="0"/>
    <m/>
    <s v="http://pbs.twimg.com/profile_images/672404853021351936/VdHCRH3F_normal.jpg"/>
    <x v="15"/>
    <s v="https://twitter.com/#!/patrici08722814/status/1092219874804490240"/>
    <m/>
    <m/>
    <s v="1092219874804490240"/>
    <s v="1090992478797344769"/>
    <b v="0"/>
    <n v="0"/>
    <s v="34291927"/>
    <b v="0"/>
    <s v="en"/>
    <m/>
    <s v=""/>
    <b v="0"/>
    <n v="0"/>
    <s v=""/>
    <s v="Twitter for iPhone"/>
    <b v="0"/>
    <s v="1090992478797344769"/>
    <s v="Tweet"/>
    <n v="0"/>
    <n v="0"/>
    <s v="-71.300904,41.516503 _x000a_-71.213917,41.516503 _x000a_-71.213917,41.655986 _x000a_-71.300904,41.655986"/>
    <s v="United States"/>
    <s v="US"/>
    <s v="Portsmouth, RI"/>
    <s v="0000968729e2a991"/>
    <s v="Portsmouth"/>
    <s v="city"/>
    <s v="https://api.twitter.com/1.1/geo/id/0000968729e2a991.json"/>
    <n v="1"/>
    <s v="1"/>
    <s v="1"/>
    <n v="1"/>
    <n v="33.333333333333336"/>
    <n v="0"/>
    <n v="0"/>
    <n v="0"/>
    <n v="0"/>
    <n v="2"/>
    <n v="66.66666666666667"/>
    <n v="3"/>
  </r>
  <r>
    <s v="mark_mcdonough"/>
    <s v="cumberlandfarms"/>
    <m/>
    <m/>
    <m/>
    <m/>
    <m/>
    <m/>
    <m/>
    <m/>
    <s v="No"/>
    <n v="32"/>
    <m/>
    <m/>
    <x v="0"/>
    <d v="2019-02-04T06:27:52.000"/>
    <s v="I'm at @CumberlandFarms in West Warwick, RI https://t.co/IdLMadFHgT"/>
    <s v="https://www.swarmapp.com/c/fpyGY2B43I6"/>
    <s v="swarmapp.com"/>
    <x v="0"/>
    <m/>
    <s v="http://pbs.twimg.com/profile_images/1089149349412724736/kvOwoVHN_normal.jpg"/>
    <x v="16"/>
    <s v="https://twitter.com/#!/mark_mcdonough/status/1092308739997216768"/>
    <n v="41.6853843"/>
    <n v="-71.50620908"/>
    <s v="1092308739997216768"/>
    <m/>
    <b v="0"/>
    <n v="0"/>
    <s v=""/>
    <b v="0"/>
    <s v="en"/>
    <m/>
    <s v=""/>
    <b v="0"/>
    <n v="0"/>
    <s v=""/>
    <s v="Foursquare"/>
    <b v="0"/>
    <s v="1092308739997216768"/>
    <s v="Tweet"/>
    <n v="0"/>
    <n v="0"/>
    <s v="-71.534441,41.661662 _x000a_-71.483383,41.661662 _x000a_-71.483383,41.7317748 _x000a_-71.534441,41.7317748"/>
    <s v="United States"/>
    <s v="US"/>
    <s v="West Warwick, RI"/>
    <s v="4eb16cb0a07b90b7"/>
    <s v="West Warwick"/>
    <s v="city"/>
    <s v="https://api.twitter.com/1.1/geo/id/4eb16cb0a07b90b7.json"/>
    <n v="1"/>
    <s v="1"/>
    <s v="1"/>
    <n v="0"/>
    <n v="0"/>
    <n v="0"/>
    <n v="0"/>
    <n v="0"/>
    <n v="0"/>
    <n v="7"/>
    <n v="100"/>
    <n v="7"/>
  </r>
  <r>
    <s v="anationofmoms"/>
    <s v="cumberlandfarms"/>
    <m/>
    <m/>
    <m/>
    <m/>
    <m/>
    <m/>
    <m/>
    <m/>
    <s v="No"/>
    <n v="33"/>
    <m/>
    <m/>
    <x v="0"/>
    <d v="2019-02-04T14:43:24.000"/>
    <s v="RT @cumberlandfarms: Get down with your bold self! Retweet if you filled up your cup with 99Â¢ Farmhouse Bold coffee. â˜•ï¸ðŸ˜Ž Plus applicable taâ€¦"/>
    <m/>
    <m/>
    <x v="0"/>
    <m/>
    <s v="http://pbs.twimg.com/profile_images/1088780404591607808/eLUvW4MI_normal.jpg"/>
    <x v="17"/>
    <s v="https://twitter.com/#!/anationofmoms/status/1092433444943085568"/>
    <m/>
    <m/>
    <s v="1092433444943085568"/>
    <m/>
    <b v="0"/>
    <n v="0"/>
    <s v=""/>
    <b v="0"/>
    <s v="en"/>
    <m/>
    <s v=""/>
    <b v="0"/>
    <n v="3"/>
    <s v="1092430383789035520"/>
    <s v="Twitter Web Client"/>
    <b v="0"/>
    <s v="1092430383789035520"/>
    <s v="Tweet"/>
    <n v="0"/>
    <n v="0"/>
    <m/>
    <m/>
    <m/>
    <m/>
    <m/>
    <m/>
    <m/>
    <m/>
    <n v="1"/>
    <s v="1"/>
    <s v="1"/>
    <n v="0"/>
    <n v="0"/>
    <n v="0"/>
    <n v="0"/>
    <n v="0"/>
    <n v="0"/>
    <n v="27"/>
    <n v="100"/>
    <n v="27"/>
  </r>
  <r>
    <s v="sano873"/>
    <s v="cumberlandfarms"/>
    <m/>
    <m/>
    <m/>
    <m/>
    <m/>
    <m/>
    <m/>
    <m/>
    <s v="No"/>
    <n v="34"/>
    <m/>
    <m/>
    <x v="1"/>
    <d v="2019-02-04T15:26:14.000"/>
    <s v="@cumberlandfarms And our gas prices are the highest in the state...."/>
    <m/>
    <m/>
    <x v="0"/>
    <m/>
    <s v="http://pbs.twimg.com/profile_images/1079857972136865793/1FOIsx6e_normal.jpg"/>
    <x v="18"/>
    <s v="https://twitter.com/#!/sano873/status/1092444225260736512"/>
    <m/>
    <m/>
    <s v="1092444225260736512"/>
    <s v="1092439981040246784"/>
    <b v="0"/>
    <n v="0"/>
    <s v="34291927"/>
    <b v="0"/>
    <s v="en"/>
    <m/>
    <s v=""/>
    <b v="0"/>
    <n v="0"/>
    <s v=""/>
    <s v="Twitter for Android"/>
    <b v="0"/>
    <s v="1092439981040246784"/>
    <s v="Tweet"/>
    <n v="0"/>
    <n v="0"/>
    <m/>
    <m/>
    <m/>
    <m/>
    <m/>
    <m/>
    <m/>
    <m/>
    <n v="1"/>
    <s v="1"/>
    <s v="1"/>
    <n v="0"/>
    <n v="0"/>
    <n v="0"/>
    <n v="0"/>
    <n v="0"/>
    <n v="0"/>
    <n v="11"/>
    <n v="100"/>
    <n v="11"/>
  </r>
  <r>
    <s v="localhostdemon"/>
    <s v="patriots"/>
    <m/>
    <m/>
    <m/>
    <m/>
    <m/>
    <m/>
    <m/>
    <m/>
    <s v="No"/>
    <n v="35"/>
    <m/>
    <m/>
    <x v="0"/>
    <d v="2019-02-04T13:19:31.000"/>
    <s v="Breakfast of champions! @Patriots #SuperBowlMonday @cumberlandfarms https://t.co/SzPV5WLIBo"/>
    <m/>
    <m/>
    <x v="2"/>
    <s v="https://pbs.twimg.com/media/DykHN7LWwAEduVA.jpg"/>
    <s v="https://pbs.twimg.com/media/DykHN7LWwAEduVA.jpg"/>
    <x v="19"/>
    <s v="https://twitter.com/#!/localhostdemon/status/1092412335539531776"/>
    <m/>
    <m/>
    <s v="1092412335539531776"/>
    <m/>
    <b v="0"/>
    <n v="0"/>
    <s v=""/>
    <b v="0"/>
    <s v="en"/>
    <m/>
    <s v=""/>
    <b v="0"/>
    <n v="0"/>
    <s v=""/>
    <s v="Twitter for iPhone"/>
    <b v="0"/>
    <s v="1092412335539531776"/>
    <s v="Tweet"/>
    <n v="0"/>
    <n v="0"/>
    <m/>
    <m/>
    <m/>
    <m/>
    <m/>
    <m/>
    <m/>
    <m/>
    <n v="1"/>
    <s v="5"/>
    <s v="5"/>
    <n v="0"/>
    <n v="0"/>
    <n v="0"/>
    <n v="0"/>
    <n v="0"/>
    <n v="0"/>
    <n v="6"/>
    <n v="100"/>
    <n v="6"/>
  </r>
  <r>
    <s v="clarence_bowe"/>
    <s v="patriots"/>
    <m/>
    <m/>
    <m/>
    <m/>
    <m/>
    <m/>
    <m/>
    <m/>
    <s v="No"/>
    <n v="36"/>
    <m/>
    <m/>
    <x v="0"/>
    <d v="2019-02-04T17:27:54.000"/>
    <s v="Thanks @dunkindonuts for the $1 medium coffee for the @Patriots win. _x000a_But Iâ€™ll stick to @cumberlandfarms where itâ€™s a $1 LARGE......EVERYDAY"/>
    <m/>
    <m/>
    <x v="0"/>
    <m/>
    <s v="http://pbs.twimg.com/profile_images/1093655630349561856/GRzlBHgI_normal.jpg"/>
    <x v="20"/>
    <s v="https://twitter.com/#!/clarence_bowe/status/1092474844418097152"/>
    <m/>
    <m/>
    <s v="1092474844418097152"/>
    <m/>
    <b v="0"/>
    <n v="0"/>
    <s v=""/>
    <b v="0"/>
    <s v="en"/>
    <m/>
    <s v=""/>
    <b v="0"/>
    <n v="0"/>
    <s v=""/>
    <s v="Twitter for iPhone"/>
    <b v="0"/>
    <s v="1092474844418097152"/>
    <s v="Tweet"/>
    <n v="0"/>
    <n v="0"/>
    <m/>
    <m/>
    <m/>
    <m/>
    <m/>
    <m/>
    <m/>
    <m/>
    <n v="1"/>
    <s v="5"/>
    <s v="5"/>
    <m/>
    <m/>
    <m/>
    <m/>
    <m/>
    <m/>
    <m/>
    <m/>
    <m/>
  </r>
  <r>
    <s v="robchristina"/>
    <s v="cumberlandfarms"/>
    <m/>
    <m/>
    <m/>
    <m/>
    <m/>
    <m/>
    <m/>
    <m/>
    <s v="No"/>
    <n v="39"/>
    <m/>
    <m/>
    <x v="0"/>
    <d v="2019-02-04T18:52:18.000"/>
    <s v="RT @cumberlandfarms: PSA: Our hot and iced coffee is just 99Â¢ per cup (plus tax), every day. No app or record-breaking victory required. ðŸ˜â€¦"/>
    <m/>
    <m/>
    <x v="0"/>
    <m/>
    <s v="http://pbs.twimg.com/profile_images/1085214285998030853/WZ_YGUi1_normal.jpg"/>
    <x v="21"/>
    <s v="https://twitter.com/#!/robchristina/status/1092496082498711554"/>
    <m/>
    <m/>
    <s v="1092496082498711554"/>
    <m/>
    <b v="0"/>
    <n v="0"/>
    <s v=""/>
    <b v="0"/>
    <s v="en"/>
    <m/>
    <s v=""/>
    <b v="0"/>
    <n v="3"/>
    <s v="1092439981040246784"/>
    <s v="TweetDeck"/>
    <b v="0"/>
    <s v="1092439981040246784"/>
    <s v="Tweet"/>
    <n v="0"/>
    <n v="0"/>
    <m/>
    <m/>
    <m/>
    <m/>
    <m/>
    <m/>
    <m/>
    <m/>
    <n v="1"/>
    <s v="1"/>
    <s v="1"/>
    <n v="2"/>
    <n v="7.6923076923076925"/>
    <n v="1"/>
    <n v="3.8461538461538463"/>
    <n v="0"/>
    <n v="0"/>
    <n v="23"/>
    <n v="88.46153846153847"/>
    <n v="26"/>
  </r>
  <r>
    <s v="gretchenbostrom"/>
    <s v="c2cboston"/>
    <m/>
    <m/>
    <m/>
    <m/>
    <m/>
    <m/>
    <m/>
    <m/>
    <s v="No"/>
    <n v="40"/>
    <m/>
    <m/>
    <x v="0"/>
    <d v="2019-02-04T21:45:23.000"/>
    <s v="RT @c2cboston: Have you been to the new @cumberlandfarmsâ€‹ in #BrightonMA yet? All month long, they'll be donating 10Â¢ from the sale of everâ€¦"/>
    <m/>
    <m/>
    <x v="3"/>
    <m/>
    <s v="http://pbs.twimg.com/profile_images/1049342888864358405/JgQYnYFg_normal.jpg"/>
    <x v="22"/>
    <s v="https://twitter.com/#!/gretchenbostrom/status/1092539643051102208"/>
    <m/>
    <m/>
    <s v="1092539643051102208"/>
    <m/>
    <b v="0"/>
    <n v="0"/>
    <s v=""/>
    <b v="0"/>
    <s v="en"/>
    <m/>
    <s v=""/>
    <b v="0"/>
    <n v="2"/>
    <s v="1092438382578450432"/>
    <s v="Twitter for iPhone"/>
    <b v="0"/>
    <s v="1092438382578450432"/>
    <s v="Tweet"/>
    <n v="0"/>
    <n v="0"/>
    <m/>
    <m/>
    <m/>
    <m/>
    <m/>
    <m/>
    <m/>
    <m/>
    <n v="1"/>
    <s v="20"/>
    <s v="20"/>
    <n v="0"/>
    <n v="0"/>
    <n v="0"/>
    <n v="0"/>
    <n v="0"/>
    <n v="0"/>
    <n v="24"/>
    <n v="100"/>
    <n v="24"/>
  </r>
  <r>
    <s v="rgn0030"/>
    <s v="cumberlandfarms"/>
    <m/>
    <m/>
    <m/>
    <m/>
    <m/>
    <m/>
    <m/>
    <m/>
    <s v="No"/>
    <n v="41"/>
    <m/>
    <m/>
    <x v="0"/>
    <d v="2019-02-05T01:47:42.000"/>
    <s v="RT @cumberlandfarms: Get down with your bold self! Retweet if you filled up your cup with 99Â¢ Farmhouse Bold coffee. â˜•ï¸ðŸ˜Ž Plus applicable taâ€¦"/>
    <m/>
    <m/>
    <x v="0"/>
    <m/>
    <s v="http://pbs.twimg.com/profile_images/3571352234/59276ad005131ece3fd3efd458b309a9_normal.jpeg"/>
    <x v="23"/>
    <s v="https://twitter.com/#!/rgn0030/status/1092600620396232706"/>
    <m/>
    <m/>
    <s v="1092600620396232706"/>
    <m/>
    <b v="0"/>
    <n v="0"/>
    <s v=""/>
    <b v="0"/>
    <s v="en"/>
    <m/>
    <s v=""/>
    <b v="0"/>
    <n v="3"/>
    <s v="1092430383789035520"/>
    <s v="Twitter for iPhone"/>
    <b v="0"/>
    <s v="1092430383789035520"/>
    <s v="Tweet"/>
    <n v="0"/>
    <n v="0"/>
    <m/>
    <m/>
    <m/>
    <m/>
    <m/>
    <m/>
    <m/>
    <m/>
    <n v="1"/>
    <s v="1"/>
    <s v="1"/>
    <n v="0"/>
    <n v="0"/>
    <n v="0"/>
    <n v="0"/>
    <n v="0"/>
    <n v="0"/>
    <n v="27"/>
    <n v="100"/>
    <n v="27"/>
  </r>
  <r>
    <s v="nobarista"/>
    <s v="cumberlandfarms"/>
    <m/>
    <m/>
    <m/>
    <m/>
    <m/>
    <m/>
    <m/>
    <m/>
    <s v="No"/>
    <n v="42"/>
    <m/>
    <m/>
    <x v="0"/>
    <d v="2019-02-05T04:09:10.000"/>
    <s v="@Kirk_McCray @bdd4life @AddictedtoDD @DunkinCT @cumberlandfarms Going to @cumberlandfarms would require getting out of one's vehicle to make coffee. Most people are too lazy to do that."/>
    <m/>
    <m/>
    <x v="0"/>
    <m/>
    <s v="http://abs.twimg.com/sticky/default_profile_images/default_profile_normal.png"/>
    <x v="24"/>
    <s v="https://twitter.com/#!/nobarista/status/1092636225012404224"/>
    <m/>
    <m/>
    <s v="1092636225012404224"/>
    <s v="1092563820676071424"/>
    <b v="0"/>
    <n v="0"/>
    <s v="2378738114"/>
    <b v="0"/>
    <s v="en"/>
    <m/>
    <s v=""/>
    <b v="0"/>
    <n v="0"/>
    <s v=""/>
    <s v="Twitter Web Client"/>
    <b v="0"/>
    <s v="1092563820676071424"/>
    <s v="Tweet"/>
    <n v="0"/>
    <n v="0"/>
    <m/>
    <m/>
    <m/>
    <m/>
    <m/>
    <m/>
    <m/>
    <m/>
    <n v="1"/>
    <s v="7"/>
    <s v="1"/>
    <m/>
    <m/>
    <m/>
    <m/>
    <m/>
    <m/>
    <m/>
    <m/>
    <m/>
  </r>
  <r>
    <s v="addictedtodd"/>
    <s v="nobarista"/>
    <m/>
    <m/>
    <m/>
    <m/>
    <m/>
    <m/>
    <m/>
    <m/>
    <s v="Yes"/>
    <n v="47"/>
    <m/>
    <m/>
    <x v="1"/>
    <d v="2019-02-05T13:35:55.000"/>
    <s v="@NoBarista @Kirk_McCray @bdd4life @DunkinCT @cumberlandfarms Bought it inside. Let's try again."/>
    <m/>
    <m/>
    <x v="0"/>
    <m/>
    <s v="http://pbs.twimg.com/profile_images/1016391133558132739/BD63AlXq_normal.jpg"/>
    <x v="25"/>
    <s v="https://twitter.com/#!/addictedtodd/status/1092778851439202306"/>
    <m/>
    <m/>
    <s v="1092778851439202306"/>
    <s v="1092636225012404224"/>
    <b v="0"/>
    <n v="0"/>
    <s v="1035272172594507776"/>
    <b v="0"/>
    <s v="en"/>
    <m/>
    <s v=""/>
    <b v="0"/>
    <n v="0"/>
    <s v=""/>
    <s v="Twitter for Android"/>
    <b v="0"/>
    <s v="1092636225012404224"/>
    <s v="Tweet"/>
    <n v="0"/>
    <n v="0"/>
    <m/>
    <m/>
    <m/>
    <m/>
    <m/>
    <m/>
    <m/>
    <m/>
    <n v="1"/>
    <s v="7"/>
    <s v="7"/>
    <m/>
    <m/>
    <m/>
    <m/>
    <m/>
    <m/>
    <m/>
    <m/>
    <m/>
  </r>
  <r>
    <s v="sean_sommers"/>
    <s v="cumberlandfarms"/>
    <m/>
    <m/>
    <m/>
    <m/>
    <m/>
    <m/>
    <m/>
    <m/>
    <s v="No"/>
    <n v="48"/>
    <m/>
    <m/>
    <x v="1"/>
    <d v="2019-02-05T17:10:40.000"/>
    <s v="@cumberlandfarms People who call it â€œzaâ€ werenâ€™t hugged enough as a child"/>
    <m/>
    <m/>
    <x v="0"/>
    <m/>
    <s v="http://pbs.twimg.com/profile_images/378800000309913856/44a436eaaab2bad64b127dd0cb191bc5_normal.jpeg"/>
    <x v="26"/>
    <s v="https://twitter.com/#!/sean_sommers/status/1092832894219894787"/>
    <m/>
    <m/>
    <s v="1092832894219894787"/>
    <s v="1092831644812263424"/>
    <b v="0"/>
    <n v="0"/>
    <s v="34291927"/>
    <b v="0"/>
    <s v="en"/>
    <m/>
    <s v=""/>
    <b v="0"/>
    <n v="0"/>
    <s v=""/>
    <s v="Twitter for iPhone"/>
    <b v="0"/>
    <s v="1092831644812263424"/>
    <s v="Tweet"/>
    <n v="0"/>
    <n v="0"/>
    <m/>
    <m/>
    <m/>
    <m/>
    <m/>
    <m/>
    <m/>
    <m/>
    <n v="1"/>
    <s v="1"/>
    <s v="1"/>
    <n v="1"/>
    <n v="7.142857142857143"/>
    <n v="0"/>
    <n v="0"/>
    <n v="0"/>
    <n v="0"/>
    <n v="13"/>
    <n v="92.85714285714286"/>
    <n v="14"/>
  </r>
  <r>
    <s v="kingspookypkls"/>
    <s v="kingspookypkls"/>
    <m/>
    <m/>
    <m/>
    <m/>
    <m/>
    <m/>
    <m/>
    <m/>
    <s v="No"/>
    <n v="49"/>
    <m/>
    <m/>
    <x v="2"/>
    <d v="2019-02-05T17:38:11.000"/>
    <s v="I call it either &quot;Lunch&quot; or &quot;Yummy&quot; https://t.co/i55OeYfH2W"/>
    <s v="https://twitter.com/cumberlandfarms/status/1092831644812263424"/>
    <s v="twitter.com"/>
    <x v="0"/>
    <m/>
    <s v="http://pbs.twimg.com/profile_images/1068835709736443905/yebRAFly_normal.jpg"/>
    <x v="27"/>
    <s v="https://twitter.com/#!/kingspookypkls/status/1092839817283624961"/>
    <m/>
    <m/>
    <s v="1092839817283624961"/>
    <m/>
    <b v="0"/>
    <n v="0"/>
    <s v=""/>
    <b v="1"/>
    <s v="en"/>
    <m/>
    <s v="1092831644812263424"/>
    <b v="0"/>
    <n v="0"/>
    <s v=""/>
    <s v="Twitter Web Client"/>
    <b v="0"/>
    <s v="1092839817283624961"/>
    <s v="Tweet"/>
    <n v="0"/>
    <n v="0"/>
    <m/>
    <m/>
    <m/>
    <m/>
    <m/>
    <m/>
    <m/>
    <m/>
    <n v="1"/>
    <s v="10"/>
    <s v="10"/>
    <n v="0"/>
    <n v="0"/>
    <n v="0"/>
    <n v="0"/>
    <n v="0"/>
    <n v="0"/>
    <n v="7"/>
    <n v="100"/>
    <n v="7"/>
  </r>
  <r>
    <s v="pastorannisha2"/>
    <s v="cumberlandfarms"/>
    <m/>
    <m/>
    <m/>
    <m/>
    <m/>
    <m/>
    <m/>
    <m/>
    <s v="No"/>
    <n v="50"/>
    <m/>
    <m/>
    <x v="0"/>
    <d v="2019-02-05T23:48:35.000"/>
    <s v="RT @NBCSCeltics: .@ASherrodblakely in the @cumberlandfarms lounge shares if Anthony Davis' list should deter Danny Ainge from trying to sigâ€¦"/>
    <m/>
    <m/>
    <x v="0"/>
    <m/>
    <s v="http://pbs.twimg.com/profile_images/1080175400121032705/Ql1IEDIZ_normal.jpg"/>
    <x v="28"/>
    <s v="https://twitter.com/#!/pastorannisha2/status/1092933033576067072"/>
    <m/>
    <m/>
    <s v="1092933033576067072"/>
    <m/>
    <b v="0"/>
    <n v="0"/>
    <s v=""/>
    <b v="0"/>
    <s v="en"/>
    <m/>
    <s v=""/>
    <b v="0"/>
    <n v="1"/>
    <s v="1092932762678358016"/>
    <s v="Twitter for Android"/>
    <b v="0"/>
    <s v="1092932762678358016"/>
    <s v="Tweet"/>
    <n v="0"/>
    <n v="0"/>
    <m/>
    <m/>
    <m/>
    <m/>
    <m/>
    <m/>
    <m/>
    <m/>
    <n v="1"/>
    <s v="2"/>
    <s v="1"/>
    <m/>
    <m/>
    <m/>
    <m/>
    <m/>
    <m/>
    <m/>
    <m/>
    <m/>
  </r>
  <r>
    <s v="kram93291"/>
    <s v="cumberlandfarms"/>
    <m/>
    <m/>
    <m/>
    <m/>
    <m/>
    <m/>
    <m/>
    <m/>
    <s v="No"/>
    <n v="53"/>
    <m/>
    <m/>
    <x v="0"/>
    <d v="2019-02-05T23:54:09.000"/>
    <s v="@NBCSCeltics @ASherrodblakely @cumberlandfarms Nice to hear what Chris had to say on the matter. Next time try running the entire clip? Lol"/>
    <m/>
    <m/>
    <x v="0"/>
    <m/>
    <s v="http://pbs.twimg.com/profile_images/960368142240202752/R6VYhnOj_normal.jpg"/>
    <x v="29"/>
    <s v="https://twitter.com/#!/kram93291/status/1092934434763038720"/>
    <m/>
    <m/>
    <s v="1092934434763038720"/>
    <s v="1092932762678358016"/>
    <b v="0"/>
    <n v="0"/>
    <s v="851142163"/>
    <b v="0"/>
    <s v="en"/>
    <m/>
    <s v=""/>
    <b v="0"/>
    <n v="0"/>
    <s v=""/>
    <s v="Twitter for Android"/>
    <b v="0"/>
    <s v="1092932762678358016"/>
    <s v="Tweet"/>
    <n v="0"/>
    <n v="0"/>
    <m/>
    <m/>
    <m/>
    <m/>
    <m/>
    <m/>
    <m/>
    <m/>
    <n v="1"/>
    <s v="2"/>
    <s v="1"/>
    <m/>
    <m/>
    <m/>
    <m/>
    <m/>
    <m/>
    <m/>
    <m/>
    <m/>
  </r>
  <r>
    <s v="chipsy231"/>
    <s v="timnbcboston"/>
    <m/>
    <m/>
    <m/>
    <m/>
    <m/>
    <m/>
    <m/>
    <m/>
    <s v="No"/>
    <n v="56"/>
    <m/>
    <m/>
    <x v="0"/>
    <d v="2019-02-06T02:44:30.000"/>
    <s v="@JMHardinBoston @dog_feelings @popularspup @TimNBCBoston @cumberlandfarms around the corner, 7/11 a block away &amp;amp; a bakery 2 doors to my left. Never have to run around to prep for crappy weather."/>
    <m/>
    <m/>
    <x v="0"/>
    <m/>
    <s v="http://pbs.twimg.com/profile_images/660846576387153920/vpsEyQXQ_normal.jpg"/>
    <x v="30"/>
    <s v="https://twitter.com/#!/chipsy231/status/1092977303859195904"/>
    <m/>
    <m/>
    <s v="1092977303859195904"/>
    <s v="1092976359884886018"/>
    <b v="0"/>
    <n v="0"/>
    <s v="1858068037"/>
    <b v="0"/>
    <s v="en"/>
    <m/>
    <s v=""/>
    <b v="0"/>
    <n v="0"/>
    <s v=""/>
    <s v="Twitter Web Client"/>
    <b v="0"/>
    <s v="1092976359884886018"/>
    <s v="Tweet"/>
    <n v="0"/>
    <n v="0"/>
    <s v="-71.191421,42.227797 _x000a_-70.986004,42.227797 _x000a_-70.986004,42.399542 _x000a_-71.191421,42.399542"/>
    <s v="United States"/>
    <s v="US"/>
    <s v="Boston, MA"/>
    <s v="67b98f17fdcf20be"/>
    <s v="Boston"/>
    <s v="city"/>
    <s v="https://api.twitter.com/1.1/geo/id/67b98f17fdcf20be.json"/>
    <n v="2"/>
    <s v="13"/>
    <s v="13"/>
    <m/>
    <m/>
    <m/>
    <m/>
    <m/>
    <m/>
    <m/>
    <m/>
    <m/>
  </r>
  <r>
    <s v="chipsy231"/>
    <s v="timnbcboston"/>
    <m/>
    <m/>
    <m/>
    <m/>
    <m/>
    <m/>
    <m/>
    <m/>
    <s v="No"/>
    <n v="57"/>
    <m/>
    <m/>
    <x v="0"/>
    <d v="2019-02-06T02:46:40.000"/>
    <s v="@JMHardinBoston @dog_feelings @popularspup @TimNBCBoston @cumberlandfarms Dunks &amp;amp; Starbucks (not my fav.) are side-by-side a block away too."/>
    <m/>
    <m/>
    <x v="0"/>
    <m/>
    <s v="http://pbs.twimg.com/profile_images/660846576387153920/vpsEyQXQ_normal.jpg"/>
    <x v="31"/>
    <s v="https://twitter.com/#!/chipsy231/status/1092977849856942080"/>
    <m/>
    <m/>
    <s v="1092977849856942080"/>
    <s v="1092977588585353219"/>
    <b v="0"/>
    <n v="0"/>
    <s v="1858068037"/>
    <b v="0"/>
    <s v="en"/>
    <m/>
    <s v=""/>
    <b v="0"/>
    <n v="0"/>
    <s v=""/>
    <s v="Twitter Web Client"/>
    <b v="0"/>
    <s v="1092977588585353219"/>
    <s v="Tweet"/>
    <n v="0"/>
    <n v="0"/>
    <s v="-71.191421,42.227797 _x000a_-70.986004,42.227797 _x000a_-70.986004,42.399542 _x000a_-71.191421,42.399542"/>
    <s v="United States"/>
    <s v="US"/>
    <s v="Boston, MA"/>
    <s v="67b98f17fdcf20be"/>
    <s v="Boston"/>
    <s v="city"/>
    <s v="https://api.twitter.com/1.1/geo/id/67b98f17fdcf20be.json"/>
    <n v="2"/>
    <s v="13"/>
    <s v="13"/>
    <m/>
    <m/>
    <m/>
    <m/>
    <m/>
    <m/>
    <m/>
    <m/>
    <m/>
  </r>
  <r>
    <s v="jmhardinboston"/>
    <s v="timnbcboston"/>
    <m/>
    <m/>
    <m/>
    <m/>
    <m/>
    <m/>
    <m/>
    <m/>
    <s v="No"/>
    <n v="58"/>
    <m/>
    <m/>
    <x v="0"/>
    <d v="2019-02-06T02:45:38.000"/>
    <s v="@chipsy231 @dog_feelings @popularspup @TimNBCBoston @cumberlandfarms And I thought I was doing well to have most everything I need a bus ride (or two) away."/>
    <m/>
    <m/>
    <x v="0"/>
    <m/>
    <s v="http://pbs.twimg.com/profile_images/1080496294848880640/aZO-JYDQ_normal.jpg"/>
    <x v="32"/>
    <s v="https://twitter.com/#!/jmhardinboston/status/1092977588585353219"/>
    <m/>
    <m/>
    <s v="1092977588585353219"/>
    <s v="1092977303859195904"/>
    <b v="0"/>
    <n v="1"/>
    <s v="222552743"/>
    <b v="0"/>
    <s v="en"/>
    <m/>
    <s v=""/>
    <b v="0"/>
    <n v="0"/>
    <s v=""/>
    <s v="Twitter for Android"/>
    <b v="0"/>
    <s v="1092977303859195904"/>
    <s v="Tweet"/>
    <n v="0"/>
    <n v="0"/>
    <m/>
    <m/>
    <m/>
    <m/>
    <m/>
    <m/>
    <m/>
    <m/>
    <n v="2"/>
    <s v="13"/>
    <s v="13"/>
    <m/>
    <m/>
    <m/>
    <m/>
    <m/>
    <m/>
    <m/>
    <m/>
    <m/>
  </r>
  <r>
    <s v="jmhardinboston"/>
    <s v="timnbcboston"/>
    <m/>
    <m/>
    <m/>
    <m/>
    <m/>
    <m/>
    <m/>
    <m/>
    <s v="No"/>
    <n v="59"/>
    <m/>
    <m/>
    <x v="0"/>
    <d v="2019-02-06T02:51:10.000"/>
    <s v="@chipsy231 @dog_feelings @popularspup @TimNBCBoston @cumberlandfarms My trip to Starbucks for whole beans was two buses away, including most of the #39 route, but I think the Papua New Guinea beans will be worth the trip."/>
    <m/>
    <m/>
    <x v="0"/>
    <m/>
    <s v="http://pbs.twimg.com/profile_images/1080496294848880640/aZO-JYDQ_normal.jpg"/>
    <x v="33"/>
    <s v="https://twitter.com/#!/jmhardinboston/status/1092978980632870912"/>
    <m/>
    <m/>
    <s v="1092978980632870912"/>
    <s v="1092977849856942080"/>
    <b v="0"/>
    <n v="1"/>
    <s v="222552743"/>
    <b v="0"/>
    <s v="en"/>
    <m/>
    <s v=""/>
    <b v="0"/>
    <n v="0"/>
    <s v=""/>
    <s v="Twitter for Android"/>
    <b v="0"/>
    <s v="1092977849856942080"/>
    <s v="Tweet"/>
    <n v="0"/>
    <n v="0"/>
    <m/>
    <m/>
    <m/>
    <m/>
    <m/>
    <m/>
    <m/>
    <m/>
    <n v="2"/>
    <s v="13"/>
    <s v="13"/>
    <m/>
    <m/>
    <m/>
    <m/>
    <m/>
    <m/>
    <m/>
    <m/>
    <m/>
  </r>
  <r>
    <s v="tanyaweiman"/>
    <s v="cumberlandfarms"/>
    <m/>
    <m/>
    <m/>
    <m/>
    <m/>
    <m/>
    <m/>
    <m/>
    <s v="No"/>
    <n v="76"/>
    <m/>
    <m/>
    <x v="0"/>
    <d v="2019-02-06T03:02:13.000"/>
    <s v="@Mainefly @cumberlandfarms Heat wave! And who doesn't love Cumbys??"/>
    <m/>
    <m/>
    <x v="0"/>
    <m/>
    <s v="http://pbs.twimg.com/profile_images/342997556/tanya_0609_icon_normal.png"/>
    <x v="34"/>
    <s v="https://twitter.com/#!/tanyaweiman/status/1092981763566194690"/>
    <m/>
    <m/>
    <s v="1092981763566194690"/>
    <s v="1092841274737127425"/>
    <b v="0"/>
    <n v="1"/>
    <s v="122735574"/>
    <b v="0"/>
    <s v="en"/>
    <m/>
    <s v=""/>
    <b v="0"/>
    <n v="0"/>
    <s v=""/>
    <s v="Twitter for Android"/>
    <b v="0"/>
    <s v="1092841274737127425"/>
    <s v="Tweet"/>
    <n v="0"/>
    <n v="0"/>
    <m/>
    <m/>
    <m/>
    <m/>
    <m/>
    <m/>
    <m/>
    <m/>
    <n v="1"/>
    <s v="1"/>
    <s v="1"/>
    <m/>
    <m/>
    <m/>
    <m/>
    <m/>
    <m/>
    <m/>
    <m/>
    <m/>
  </r>
  <r>
    <s v="jahmaalbox"/>
    <s v="cumberlandfarms"/>
    <m/>
    <m/>
    <m/>
    <m/>
    <m/>
    <m/>
    <m/>
    <m/>
    <s v="No"/>
    <n v="78"/>
    <m/>
    <m/>
    <x v="0"/>
    <d v="2019-02-06T00:45:04.000"/>
    <s v="@NBCSCeltics @ASherrodblakely @cumberlandfarms He will leave"/>
    <m/>
    <m/>
    <x v="0"/>
    <m/>
    <s v="http://pbs.twimg.com/profile_images/856682975370420224/3vAiuX3S_normal.jpg"/>
    <x v="35"/>
    <s v="https://twitter.com/#!/jahmaalbox/status/1092947248768577536"/>
    <m/>
    <m/>
    <s v="1092947248768577536"/>
    <s v="1092932762678358016"/>
    <b v="0"/>
    <n v="0"/>
    <s v="851142163"/>
    <b v="0"/>
    <s v="en"/>
    <m/>
    <s v=""/>
    <b v="0"/>
    <n v="0"/>
    <s v=""/>
    <s v="Twitter for iPhone"/>
    <b v="0"/>
    <s v="1092932762678358016"/>
    <s v="Tweet"/>
    <n v="0"/>
    <n v="0"/>
    <m/>
    <m/>
    <m/>
    <m/>
    <m/>
    <m/>
    <m/>
    <m/>
    <n v="1"/>
    <s v="2"/>
    <s v="1"/>
    <m/>
    <m/>
    <m/>
    <m/>
    <m/>
    <m/>
    <m/>
    <m/>
    <m/>
  </r>
  <r>
    <s v="orleereal"/>
    <s v="jahmaalbox"/>
    <m/>
    <m/>
    <m/>
    <m/>
    <m/>
    <m/>
    <m/>
    <m/>
    <s v="No"/>
    <n v="81"/>
    <m/>
    <m/>
    <x v="1"/>
    <d v="2019-02-06T03:07:02.000"/>
    <s v="@jahmaalbox @NBCSCeltics @ASherrodblakely @cumberlandfarms Its okay his knees are made of Glass anyway not worth of a Max"/>
    <m/>
    <m/>
    <x v="0"/>
    <m/>
    <s v="http://pbs.twimg.com/profile_images/687116752455532544/s5LT-aQZ_normal.jpg"/>
    <x v="36"/>
    <s v="https://twitter.com/#!/orleereal/status/1092982976885837825"/>
    <m/>
    <m/>
    <s v="1092982976885837825"/>
    <s v="1092947248768577536"/>
    <b v="0"/>
    <n v="0"/>
    <s v="785039802"/>
    <b v="0"/>
    <s v="en"/>
    <m/>
    <s v=""/>
    <b v="0"/>
    <n v="0"/>
    <s v=""/>
    <s v="Twitter Web Client"/>
    <b v="0"/>
    <s v="1092947248768577536"/>
    <s v="Tweet"/>
    <n v="0"/>
    <n v="0"/>
    <m/>
    <m/>
    <m/>
    <m/>
    <m/>
    <m/>
    <m/>
    <m/>
    <n v="1"/>
    <s v="2"/>
    <s v="2"/>
    <m/>
    <m/>
    <m/>
    <m/>
    <m/>
    <m/>
    <m/>
    <m/>
    <m/>
  </r>
  <r>
    <s v="don89205146"/>
    <s v="cumberlandfarms"/>
    <m/>
    <m/>
    <m/>
    <m/>
    <m/>
    <m/>
    <m/>
    <m/>
    <s v="No"/>
    <n v="85"/>
    <m/>
    <m/>
    <x v="0"/>
    <d v="2019-02-06T10:57:55.000"/>
    <s v="@NBCSCeltics @ASherrodblakely @cumberlandfarms Keep the team Celts  have Trade Kry baby rie  to the knicks for there pick lol"/>
    <m/>
    <m/>
    <x v="0"/>
    <m/>
    <s v="http://pbs.twimg.com/profile_images/1079699622493335552/ZqcWtxk7_normal.jpg"/>
    <x v="37"/>
    <s v="https://twitter.com/#!/don89205146/status/1093101474446565377"/>
    <m/>
    <m/>
    <s v="1093101474446565377"/>
    <s v="1092932762678358016"/>
    <b v="0"/>
    <n v="0"/>
    <s v="851142163"/>
    <b v="0"/>
    <s v="en"/>
    <m/>
    <s v=""/>
    <b v="0"/>
    <n v="0"/>
    <s v=""/>
    <s v="Twitter for iPhone"/>
    <b v="0"/>
    <s v="1092932762678358016"/>
    <s v="Tweet"/>
    <n v="0"/>
    <n v="0"/>
    <m/>
    <m/>
    <m/>
    <m/>
    <m/>
    <m/>
    <m/>
    <m/>
    <n v="1"/>
    <s v="2"/>
    <s v="1"/>
    <m/>
    <m/>
    <m/>
    <m/>
    <m/>
    <m/>
    <m/>
    <m/>
    <m/>
  </r>
  <r>
    <s v="bruins0070"/>
    <s v="bruins0070"/>
    <m/>
    <m/>
    <m/>
    <m/>
    <m/>
    <m/>
    <m/>
    <m/>
    <s v="No"/>
    <n v="88"/>
    <m/>
    <m/>
    <x v="2"/>
    <d v="2019-02-06T13:49:11.000"/>
    <s v="Delicious coffee only .99 any size 1 https://t.co/S4TFiUDPkI"/>
    <s v="https://twitter.com/cumberlandfarms/status/1093143341842264069"/>
    <s v="twitter.com"/>
    <x v="0"/>
    <m/>
    <s v="http://pbs.twimg.com/profile_images/3102666273/9c5609bc5dd074511898aed9a5f6a39d_normal.jpeg"/>
    <x v="38"/>
    <s v="https://twitter.com/#!/bruins0070/status/1093144576897019906"/>
    <m/>
    <m/>
    <s v="1093144576897019906"/>
    <m/>
    <b v="0"/>
    <n v="0"/>
    <s v=""/>
    <b v="1"/>
    <s v="en"/>
    <m/>
    <s v="1093143341842264069"/>
    <b v="0"/>
    <n v="0"/>
    <s v=""/>
    <s v="Twitter Web Client"/>
    <b v="0"/>
    <s v="1093144576897019906"/>
    <s v="Tweet"/>
    <n v="0"/>
    <n v="0"/>
    <m/>
    <m/>
    <m/>
    <m/>
    <m/>
    <m/>
    <m/>
    <m/>
    <n v="1"/>
    <s v="10"/>
    <s v="10"/>
    <n v="1"/>
    <n v="14.285714285714286"/>
    <n v="0"/>
    <n v="0"/>
    <n v="0"/>
    <n v="0"/>
    <n v="6"/>
    <n v="85.71428571428571"/>
    <n v="7"/>
  </r>
  <r>
    <s v="sfd0387"/>
    <s v="cumberlandfarms"/>
    <m/>
    <m/>
    <m/>
    <m/>
    <m/>
    <m/>
    <m/>
    <m/>
    <s v="No"/>
    <n v="89"/>
    <m/>
    <m/>
    <x v="1"/>
    <d v="2019-02-06T14:37:34.000"/>
    <s v="@cumberlandfarms DD app is down. Be prepared for an onslaught of new customers!"/>
    <m/>
    <m/>
    <x v="0"/>
    <m/>
    <s v="http://pbs.twimg.com/profile_images/726226781926252544/Fx9ubD48_normal.jpg"/>
    <x v="39"/>
    <s v="https://twitter.com/#!/sfd0387/status/1093156755322867713"/>
    <m/>
    <m/>
    <s v="1093156755322867713"/>
    <s v="1093143341842264069"/>
    <b v="0"/>
    <n v="0"/>
    <s v="34291927"/>
    <b v="0"/>
    <s v="en"/>
    <m/>
    <s v=""/>
    <b v="0"/>
    <n v="0"/>
    <s v=""/>
    <s v="Twitter for iPad"/>
    <b v="0"/>
    <s v="1093143341842264069"/>
    <s v="Tweet"/>
    <n v="0"/>
    <n v="0"/>
    <m/>
    <m/>
    <m/>
    <m/>
    <m/>
    <m/>
    <m/>
    <m/>
    <n v="1"/>
    <s v="1"/>
    <s v="1"/>
    <n v="0"/>
    <n v="0"/>
    <n v="1"/>
    <n v="7.6923076923076925"/>
    <n v="0"/>
    <n v="0"/>
    <n v="12"/>
    <n v="92.3076923076923"/>
    <n v="13"/>
  </r>
  <r>
    <s v="hooray"/>
    <s v="jack"/>
    <m/>
    <m/>
    <m/>
    <m/>
    <m/>
    <m/>
    <m/>
    <m/>
    <s v="No"/>
    <n v="90"/>
    <m/>
    <m/>
    <x v="0"/>
    <d v="2019-02-06T16:37:16.000"/>
    <s v="@Twitter @MichelleObama, @smartereveryday, @veritasium, @cameron_kasky, @JordanPeele , @cumberlandfarms, @BANNERSMUSIC, @kevinjonas, @AlecBenjamin, @Sethrogen, and @jack. https://t.co/vp0SKscqXi"/>
    <m/>
    <m/>
    <x v="0"/>
    <s v="https://pbs.twimg.com/tweet_video_thumb/DyvHqrkWoAIxmB0.jpg"/>
    <s v="https://pbs.twimg.com/tweet_video_thumb/DyvHqrkWoAIxmB0.jpg"/>
    <x v="40"/>
    <s v="https://twitter.com/#!/hooray/status/1093186878508068865"/>
    <m/>
    <m/>
    <s v="1093186878508068865"/>
    <s v="1093185172898570241"/>
    <b v="0"/>
    <n v="0"/>
    <s v="783214"/>
    <b v="0"/>
    <s v="und"/>
    <m/>
    <s v=""/>
    <b v="0"/>
    <n v="0"/>
    <s v=""/>
    <s v="Twitter for iPhone"/>
    <b v="0"/>
    <s v="1093185172898570241"/>
    <s v="Tweet"/>
    <n v="0"/>
    <n v="0"/>
    <m/>
    <m/>
    <m/>
    <m/>
    <m/>
    <m/>
    <m/>
    <m/>
    <n v="1"/>
    <s v="4"/>
    <s v="4"/>
    <m/>
    <m/>
    <m/>
    <m/>
    <m/>
    <m/>
    <m/>
    <m/>
    <m/>
  </r>
  <r>
    <s v="ryanegraney"/>
    <s v="cumberlandfarms"/>
    <m/>
    <m/>
    <m/>
    <m/>
    <m/>
    <m/>
    <m/>
    <m/>
    <s v="No"/>
    <n v="102"/>
    <m/>
    <m/>
    <x v="0"/>
    <d v="2019-02-06T17:13:07.000"/>
    <s v="@bottlerocket @cumberlandfarms EGG SALAD?!?? ARE YOU A MONSTER?!?!"/>
    <m/>
    <m/>
    <x v="0"/>
    <m/>
    <s v="http://pbs.twimg.com/profile_images/1095829022540529666/kb-MjP3v_normal.jpg"/>
    <x v="41"/>
    <s v="https://twitter.com/#!/ryanegraney/status/1093195897322778626"/>
    <m/>
    <m/>
    <s v="1093195897322778626"/>
    <s v="1093195591830654976"/>
    <b v="0"/>
    <n v="1"/>
    <s v="72075547"/>
    <b v="0"/>
    <s v="en"/>
    <m/>
    <s v=""/>
    <b v="0"/>
    <n v="0"/>
    <s v=""/>
    <s v="Twitter for iPhone"/>
    <b v="0"/>
    <s v="1093195591830654976"/>
    <s v="Tweet"/>
    <n v="0"/>
    <n v="0"/>
    <m/>
    <m/>
    <m/>
    <m/>
    <m/>
    <m/>
    <m/>
    <m/>
    <n v="1"/>
    <s v="1"/>
    <s v="1"/>
    <m/>
    <m/>
    <m/>
    <m/>
    <m/>
    <m/>
    <m/>
    <m/>
    <m/>
  </r>
  <r>
    <s v="pbhappening"/>
    <s v="cumberlandfarms"/>
    <m/>
    <m/>
    <m/>
    <m/>
    <m/>
    <m/>
    <m/>
    <m/>
    <s v="No"/>
    <n v="104"/>
    <m/>
    <m/>
    <x v="0"/>
    <d v="2019-02-06T19:49:42.000"/>
    <s v="Water and snack stop. (at @CumberlandFarms in Palm Springs, FL) https://t.co/uuX3OvPt5u"/>
    <s v="https://www.swarmapp.com/c/a8PKqWCRAXB"/>
    <s v="swarmapp.com"/>
    <x v="0"/>
    <m/>
    <s v="http://pbs.twimg.com/profile_images/378800000535280585/76bd939724f8af380e76839b02fc083b_normal.jpeg"/>
    <x v="42"/>
    <s v="https://twitter.com/#!/pbhappening/status/1093235303287009283"/>
    <m/>
    <m/>
    <s v="1093235303287009283"/>
    <m/>
    <b v="0"/>
    <n v="0"/>
    <s v=""/>
    <b v="0"/>
    <s v="en"/>
    <m/>
    <s v=""/>
    <b v="0"/>
    <n v="0"/>
    <s v=""/>
    <s v="Foursquare"/>
    <b v="0"/>
    <s v="1093235303287009283"/>
    <s v="Tweet"/>
    <n v="0"/>
    <n v="0"/>
    <m/>
    <m/>
    <m/>
    <m/>
    <m/>
    <m/>
    <m/>
    <m/>
    <n v="1"/>
    <s v="1"/>
    <s v="1"/>
    <n v="0"/>
    <n v="0"/>
    <n v="0"/>
    <n v="0"/>
    <n v="0"/>
    <n v="0"/>
    <n v="10"/>
    <n v="100"/>
    <n v="10"/>
  </r>
  <r>
    <s v="ragemutansky"/>
    <s v="weei"/>
    <m/>
    <m/>
    <m/>
    <m/>
    <m/>
    <m/>
    <m/>
    <m/>
    <s v="No"/>
    <n v="105"/>
    <m/>
    <m/>
    <x v="0"/>
    <d v="2019-02-07T02:35:32.000"/>
    <s v="I’m so proud of you for pumping up @Starbucks today @bradfo. Those bastards at @cumberlandfarms seemed to have @kirkmin’s back and needed to get knocked down a peg. @weei runs shit, and Brad ain’t going to let you forget it. Just fantastic, stick tap. I’m still a Cumby’s guy FYI."/>
    <m/>
    <m/>
    <x v="0"/>
    <m/>
    <s v="http://pbs.twimg.com/profile_images/924718512253177856/9rlWgHUn_normal.jpg"/>
    <x v="43"/>
    <s v="https://twitter.com/#!/ragemutansky/status/1093337433804959744"/>
    <m/>
    <m/>
    <s v="1093337433804959744"/>
    <m/>
    <b v="0"/>
    <n v="7"/>
    <s v=""/>
    <b v="0"/>
    <s v="en"/>
    <m/>
    <s v=""/>
    <b v="0"/>
    <n v="1"/>
    <s v=""/>
    <s v="Twitter for iPhone"/>
    <b v="0"/>
    <s v="1093337433804959744"/>
    <s v="Tweet"/>
    <n v="0"/>
    <n v="0"/>
    <m/>
    <m/>
    <m/>
    <m/>
    <m/>
    <m/>
    <m/>
    <m/>
    <n v="1"/>
    <s v="6"/>
    <s v="6"/>
    <m/>
    <m/>
    <m/>
    <m/>
    <m/>
    <m/>
    <m/>
    <m/>
    <m/>
  </r>
  <r>
    <s v="nailbiter13"/>
    <s v="michaelfelger"/>
    <m/>
    <m/>
    <m/>
    <m/>
    <m/>
    <m/>
    <m/>
    <m/>
    <s v="No"/>
    <n v="106"/>
    <m/>
    <m/>
    <x v="0"/>
    <d v="2019-02-07T04:10:57.000"/>
    <s v="@NBCSCeltics @cumberlandfarms What? Why would you even ask Felger anything about basketball? _x000a_#StayInYourLane @michaelFelger"/>
    <m/>
    <m/>
    <x v="4"/>
    <m/>
    <s v="http://pbs.twimg.com/profile_images/1059363899072376832/ZlqgbBFJ_normal.jpg"/>
    <x v="44"/>
    <s v="https://twitter.com/#!/nailbiter13/status/1093361448783294464"/>
    <m/>
    <m/>
    <s v="1093361448783294464"/>
    <s v="1093360730336911360"/>
    <b v="0"/>
    <n v="2"/>
    <s v="851142163"/>
    <b v="0"/>
    <s v="en"/>
    <m/>
    <s v=""/>
    <b v="0"/>
    <n v="0"/>
    <s v=""/>
    <s v="Twitter for Android"/>
    <b v="0"/>
    <s v="1093360730336911360"/>
    <s v="Tweet"/>
    <n v="0"/>
    <n v="0"/>
    <m/>
    <m/>
    <m/>
    <m/>
    <m/>
    <m/>
    <m/>
    <m/>
    <n v="1"/>
    <s v="2"/>
    <s v="2"/>
    <n v="0"/>
    <n v="0"/>
    <n v="0"/>
    <n v="0"/>
    <n v="0"/>
    <n v="0"/>
    <n v="14"/>
    <n v="100"/>
    <n v="14"/>
  </r>
  <r>
    <s v="tommyokktane"/>
    <s v="mattdolloff"/>
    <m/>
    <m/>
    <m/>
    <m/>
    <m/>
    <m/>
    <m/>
    <m/>
    <s v="No"/>
    <n v="109"/>
    <m/>
    <m/>
    <x v="0"/>
    <d v="2019-02-07T04:37:38.000"/>
    <s v="@NBCSCeltics @cumberlandfarms @mattdolloff time to dust off those basketball takes"/>
    <m/>
    <m/>
    <x v="0"/>
    <m/>
    <s v="http://pbs.twimg.com/profile_images/2838565302/9ebf87e753cc0a6b584f483a53b9130c_normal.jpeg"/>
    <x v="45"/>
    <s v="https://twitter.com/#!/tommyokktane/status/1093368161200676869"/>
    <m/>
    <m/>
    <s v="1093368161200676869"/>
    <s v="1093360730336911360"/>
    <b v="0"/>
    <n v="0"/>
    <s v="851142163"/>
    <b v="0"/>
    <s v="en"/>
    <m/>
    <s v=""/>
    <b v="0"/>
    <n v="0"/>
    <s v=""/>
    <s v="Twitter for iPhone"/>
    <b v="0"/>
    <s v="1093360730336911360"/>
    <s v="Tweet"/>
    <n v="0"/>
    <n v="0"/>
    <m/>
    <m/>
    <m/>
    <m/>
    <m/>
    <m/>
    <m/>
    <m/>
    <n v="1"/>
    <s v="2"/>
    <s v="2"/>
    <n v="0"/>
    <n v="0"/>
    <n v="1"/>
    <n v="10"/>
    <n v="0"/>
    <n v="0"/>
    <n v="9"/>
    <n v="90"/>
    <n v="10"/>
  </r>
  <r>
    <s v="sportsguy_rich"/>
    <s v="cumberlandfarms"/>
    <m/>
    <m/>
    <m/>
    <m/>
    <m/>
    <m/>
    <m/>
    <m/>
    <s v="No"/>
    <n v="112"/>
    <m/>
    <m/>
    <x v="0"/>
    <d v="2019-02-07T12:57:15.000"/>
    <s v="@NBCSCeltics @cumberlandfarms He should stick to Water Polo!!"/>
    <m/>
    <m/>
    <x v="0"/>
    <m/>
    <s v="http://abs.twimg.com/sticky/default_profile_images/default_profile_normal.png"/>
    <x v="46"/>
    <s v="https://twitter.com/#!/sportsguy_rich/status/1093493896552820738"/>
    <m/>
    <m/>
    <s v="1093493896552820738"/>
    <s v="1093360730336911360"/>
    <b v="0"/>
    <n v="0"/>
    <s v="851142163"/>
    <b v="0"/>
    <s v="en"/>
    <m/>
    <s v=""/>
    <b v="0"/>
    <n v="0"/>
    <s v=""/>
    <s v="Twitter for iPhone"/>
    <b v="0"/>
    <s v="1093360730336911360"/>
    <s v="Tweet"/>
    <n v="0"/>
    <n v="0"/>
    <m/>
    <m/>
    <m/>
    <m/>
    <m/>
    <m/>
    <m/>
    <m/>
    <n v="1"/>
    <s v="2"/>
    <s v="1"/>
    <m/>
    <m/>
    <m/>
    <m/>
    <m/>
    <m/>
    <m/>
    <m/>
    <m/>
  </r>
  <r>
    <s v="ryderuff"/>
    <s v="cumberlandfarms"/>
    <m/>
    <m/>
    <m/>
    <m/>
    <m/>
    <m/>
    <m/>
    <m/>
    <s v="No"/>
    <n v="114"/>
    <m/>
    <m/>
    <x v="0"/>
    <d v="2019-02-07T14:44:58.000"/>
    <s v="@NBCSCeltics @cumberlandfarms I'm curious if bos doesn't hve the best 5 starting in the east thn who does? But before u answer tht mke sure u actually look at every squad in the east and tell me pound for pound if Everyone's healthy who ya takin?"/>
    <m/>
    <m/>
    <x v="0"/>
    <m/>
    <s v="http://pbs.twimg.com/profile_images/1072623099999338496/qDFYbyht_normal.jpg"/>
    <x v="47"/>
    <s v="https://twitter.com/#!/ryderuff/status/1093521001848152064"/>
    <m/>
    <m/>
    <s v="1093521001848152064"/>
    <s v="1093360730336911360"/>
    <b v="0"/>
    <n v="0"/>
    <s v="851142163"/>
    <b v="0"/>
    <s v="en"/>
    <m/>
    <s v=""/>
    <b v="0"/>
    <n v="0"/>
    <s v=""/>
    <s v="Twitter Web App"/>
    <b v="0"/>
    <s v="1093360730336911360"/>
    <s v="Tweet"/>
    <n v="0"/>
    <n v="0"/>
    <m/>
    <m/>
    <m/>
    <m/>
    <m/>
    <m/>
    <m/>
    <m/>
    <n v="1"/>
    <s v="2"/>
    <s v="1"/>
    <m/>
    <m/>
    <m/>
    <m/>
    <m/>
    <m/>
    <m/>
    <m/>
    <m/>
  </r>
  <r>
    <s v="prayfordale"/>
    <s v="kirkmin"/>
    <m/>
    <m/>
    <m/>
    <m/>
    <m/>
    <m/>
    <m/>
    <m/>
    <s v="No"/>
    <n v="116"/>
    <m/>
    <m/>
    <x v="0"/>
    <d v="2019-02-07T16:32:03.000"/>
    <s v="RT @RageMutansky: I’m so proud of you for pumping up @Starbucks today @bradfo. Those bastards at @cumberlandfarms seemed to have @kirkmin’s…"/>
    <m/>
    <m/>
    <x v="0"/>
    <m/>
    <s v="http://pbs.twimg.com/profile_images/967808929005649921/cVZizPo6_normal.jpg"/>
    <x v="48"/>
    <s v="https://twitter.com/#!/prayfordale/status/1093547952872730625"/>
    <m/>
    <m/>
    <s v="1093547952872730625"/>
    <m/>
    <b v="0"/>
    <n v="0"/>
    <s v=""/>
    <b v="0"/>
    <s v="en"/>
    <m/>
    <s v=""/>
    <b v="0"/>
    <n v="0"/>
    <s v="1093337433804959744"/>
    <s v="Twitter for iPhone"/>
    <b v="0"/>
    <s v="1093337433804959744"/>
    <s v="Tweet"/>
    <n v="0"/>
    <n v="0"/>
    <m/>
    <m/>
    <m/>
    <m/>
    <m/>
    <m/>
    <m/>
    <m/>
    <n v="1"/>
    <s v="6"/>
    <s v="6"/>
    <m/>
    <m/>
    <m/>
    <m/>
    <m/>
    <m/>
    <m/>
    <m/>
    <m/>
  </r>
  <r>
    <s v="growthenergy"/>
    <s v="growthenergy"/>
    <m/>
    <m/>
    <m/>
    <m/>
    <m/>
    <m/>
    <m/>
    <m/>
    <s v="No"/>
    <n v="121"/>
    <m/>
    <m/>
    <x v="2"/>
    <d v="2019-02-07T17:03:37.000"/>
    <s v="Our first panel “A Surge of Retailer Expansion” will discuss the success of the Prime the Pump program with Nathani… https://t.co/NsXBCnsvty"/>
    <s v="https://twitter.com/i/web/status/1093555894430896128"/>
    <s v="twitter.com"/>
    <x v="0"/>
    <m/>
    <s v="http://pbs.twimg.com/profile_images/456910321957863425/elcrW9gV_normal.png"/>
    <x v="49"/>
    <s v="https://twitter.com/#!/growthenergy/status/1093555894430896128"/>
    <m/>
    <m/>
    <s v="1093555894430896128"/>
    <m/>
    <b v="0"/>
    <n v="0"/>
    <s v=""/>
    <b v="0"/>
    <s v="en"/>
    <m/>
    <s v=""/>
    <b v="0"/>
    <n v="0"/>
    <s v=""/>
    <s v="Twitter for iPhone"/>
    <b v="1"/>
    <s v="1093555894430896128"/>
    <s v="Tweet"/>
    <n v="0"/>
    <n v="0"/>
    <m/>
    <m/>
    <m/>
    <m/>
    <m/>
    <m/>
    <m/>
    <m/>
    <n v="1"/>
    <s v="3"/>
    <s v="3"/>
    <n v="1"/>
    <n v="5"/>
    <n v="0"/>
    <n v="0"/>
    <n v="0"/>
    <n v="0"/>
    <n v="19"/>
    <n v="95"/>
    <n v="20"/>
  </r>
  <r>
    <s v="growthenergy"/>
    <s v="cumberlandfarms"/>
    <m/>
    <m/>
    <m/>
    <m/>
    <m/>
    <m/>
    <m/>
    <m/>
    <s v="No"/>
    <n v="122"/>
    <m/>
    <m/>
    <x v="0"/>
    <d v="2019-02-07T17:22:44.000"/>
    <s v=".@cumberlandfarms SVP of Petroleum Supply David Masuret credits @GrowthEnergy with getting the company “off the fen… https://t.co/vJLnzyHA9G"/>
    <s v="https://twitter.com/i/web/status/1093560705557712896"/>
    <s v="twitter.com"/>
    <x v="0"/>
    <m/>
    <s v="http://pbs.twimg.com/profile_images/456910321957863425/elcrW9gV_normal.png"/>
    <x v="50"/>
    <s v="https://twitter.com/#!/growthenergy/status/1093560705557712896"/>
    <m/>
    <m/>
    <s v="1093560705557712896"/>
    <s v="1093556938493837312"/>
    <b v="0"/>
    <n v="0"/>
    <s v="21247089"/>
    <b v="0"/>
    <s v="en"/>
    <m/>
    <s v=""/>
    <b v="0"/>
    <n v="0"/>
    <s v=""/>
    <s v="Twitter for iPhone"/>
    <b v="1"/>
    <s v="1093556938493837312"/>
    <s v="Tweet"/>
    <n v="0"/>
    <n v="0"/>
    <m/>
    <m/>
    <m/>
    <m/>
    <m/>
    <m/>
    <m/>
    <m/>
    <n v="2"/>
    <s v="3"/>
    <s v="1"/>
    <n v="0"/>
    <n v="0"/>
    <n v="0"/>
    <n v="0"/>
    <n v="0"/>
    <n v="0"/>
    <n v="16"/>
    <n v="100"/>
    <n v="16"/>
  </r>
  <r>
    <s v="growthenergy"/>
    <s v="cumberlandfarms"/>
    <m/>
    <m/>
    <m/>
    <m/>
    <m/>
    <m/>
    <m/>
    <m/>
    <s v="No"/>
    <n v="123"/>
    <m/>
    <m/>
    <x v="0"/>
    <d v="2019-02-07T17:59:00.000"/>
    <s v="Just wrapped up a great discussion on retail expansion and the future of #E15. Thank you to our guests, Nathaniel Doddridge of @caseysgenstore and David Masuret of @cumberlandfarms. https://t.co/B8wE2ve6M1"/>
    <m/>
    <m/>
    <x v="5"/>
    <s v="https://pbs.twimg.com/media/Dy0j0qwVAAA5dLV.jpg"/>
    <s v="https://pbs.twimg.com/media/Dy0j0qwVAAA5dLV.jpg"/>
    <x v="51"/>
    <s v="https://twitter.com/#!/growthenergy/status/1093569831381528577"/>
    <m/>
    <m/>
    <s v="1093569831381528577"/>
    <s v="1093563512721264640"/>
    <b v="0"/>
    <n v="5"/>
    <s v="21247089"/>
    <b v="0"/>
    <s v="en"/>
    <m/>
    <s v=""/>
    <b v="0"/>
    <n v="1"/>
    <s v=""/>
    <s v="Twitter Web Client"/>
    <b v="0"/>
    <s v="1093563512721264640"/>
    <s v="Tweet"/>
    <n v="0"/>
    <n v="0"/>
    <m/>
    <m/>
    <m/>
    <m/>
    <m/>
    <m/>
    <m/>
    <m/>
    <n v="2"/>
    <s v="3"/>
    <s v="1"/>
    <m/>
    <m/>
    <m/>
    <m/>
    <m/>
    <m/>
    <m/>
    <m/>
    <m/>
  </r>
  <r>
    <s v="leighclaffey"/>
    <s v="growthenergy"/>
    <m/>
    <m/>
    <m/>
    <m/>
    <m/>
    <m/>
    <m/>
    <m/>
    <s v="No"/>
    <n v="125"/>
    <m/>
    <m/>
    <x v="0"/>
    <d v="2019-02-07T17:59:53.000"/>
    <s v="RT @GrowthEnergy: Just wrapped up a great discussion on retail expansion and the future of #E15. Thank you to our guests, Nathaniel Doddrid…"/>
    <m/>
    <m/>
    <x v="5"/>
    <m/>
    <s v="http://pbs.twimg.com/profile_images/963545446810517505/9aExyo3h_normal.jpg"/>
    <x v="52"/>
    <s v="https://twitter.com/#!/leighclaffey/status/1093570055801958400"/>
    <m/>
    <m/>
    <s v="1093570055801958400"/>
    <m/>
    <b v="0"/>
    <n v="0"/>
    <s v=""/>
    <b v="0"/>
    <s v="en"/>
    <m/>
    <s v=""/>
    <b v="0"/>
    <n v="1"/>
    <s v="1093569831381528577"/>
    <s v="Twitter for iPhone"/>
    <b v="0"/>
    <s v="1093569831381528577"/>
    <s v="Tweet"/>
    <n v="0"/>
    <n v="0"/>
    <m/>
    <m/>
    <m/>
    <m/>
    <m/>
    <m/>
    <m/>
    <m/>
    <n v="1"/>
    <s v="3"/>
    <s v="3"/>
    <n v="2"/>
    <n v="8.695652173913043"/>
    <n v="0"/>
    <n v="0"/>
    <n v="0"/>
    <n v="0"/>
    <n v="21"/>
    <n v="91.30434782608695"/>
    <n v="23"/>
  </r>
  <r>
    <s v="kirk_mccray"/>
    <s v="wfsbnews"/>
    <m/>
    <m/>
    <m/>
    <m/>
    <m/>
    <m/>
    <m/>
    <m/>
    <s v="No"/>
    <n v="126"/>
    <m/>
    <m/>
    <x v="1"/>
    <d v="2019-02-04T13:22:47.000"/>
    <s v="@WFSBnews @DunkinCT you can do this every day at  @cumberlandfarms!!"/>
    <m/>
    <m/>
    <x v="0"/>
    <m/>
    <s v="http://pbs.twimg.com/profile_images/628382781152849920/p13KJEma_normal.jpg"/>
    <x v="53"/>
    <s v="https://twitter.com/#!/kirk_mccray/status/1092413157992292352"/>
    <m/>
    <m/>
    <s v="1092413157992292352"/>
    <s v="1092396662117535744"/>
    <b v="0"/>
    <n v="2"/>
    <s v="29008249"/>
    <b v="0"/>
    <s v="en"/>
    <m/>
    <s v=""/>
    <b v="0"/>
    <n v="0"/>
    <s v=""/>
    <s v="Twitter for iPhone"/>
    <b v="0"/>
    <s v="1092396662117535744"/>
    <s v="Tweet"/>
    <n v="0"/>
    <n v="0"/>
    <m/>
    <m/>
    <m/>
    <m/>
    <m/>
    <m/>
    <m/>
    <m/>
    <n v="1"/>
    <s v="7"/>
    <s v="7"/>
    <n v="0"/>
    <n v="0"/>
    <n v="0"/>
    <n v="0"/>
    <n v="0"/>
    <n v="0"/>
    <n v="10"/>
    <n v="100"/>
    <n v="10"/>
  </r>
  <r>
    <s v="kirk_mccray"/>
    <s v="dunkinct"/>
    <m/>
    <m/>
    <m/>
    <m/>
    <m/>
    <m/>
    <m/>
    <m/>
    <s v="No"/>
    <n v="129"/>
    <m/>
    <m/>
    <x v="0"/>
    <d v="2019-02-04T23:21:28.000"/>
    <s v="@bdd4life @AddictedtoDD @DunkinCT Of course you did!!  Itâ€™s â€œDunkinâ€ youâ€™re getting ripped off every day!   Go to @cumberlandfarms and make your own for .99 cents everyday! https://t.co/nfhNC2rDLb"/>
    <m/>
    <m/>
    <x v="0"/>
    <s v="https://pbs.twimg.com/media/DymRAFAU8AAYDKo.jpg"/>
    <s v="https://pbs.twimg.com/media/DymRAFAU8AAYDKo.jpg"/>
    <x v="54"/>
    <s v="https://twitter.com/#!/kirk_mccray/status/1092563820676071424"/>
    <m/>
    <m/>
    <s v="1092563820676071424"/>
    <s v="1092476131511418880"/>
    <b v="0"/>
    <n v="0"/>
    <s v="235918264"/>
    <b v="0"/>
    <s v="en"/>
    <m/>
    <s v=""/>
    <b v="0"/>
    <n v="0"/>
    <s v=""/>
    <s v="Twitter for iPhone"/>
    <b v="0"/>
    <s v="1092476131511418880"/>
    <s v="Tweet"/>
    <n v="0"/>
    <n v="0"/>
    <m/>
    <m/>
    <m/>
    <m/>
    <m/>
    <m/>
    <m/>
    <m/>
    <n v="2"/>
    <s v="7"/>
    <s v="7"/>
    <m/>
    <m/>
    <m/>
    <m/>
    <m/>
    <m/>
    <m/>
    <m/>
    <m/>
  </r>
  <r>
    <s v="craig_hobson1"/>
    <s v="cumberlandfarms"/>
    <m/>
    <m/>
    <m/>
    <m/>
    <m/>
    <m/>
    <m/>
    <m/>
    <s v="No"/>
    <n v="135"/>
    <m/>
    <m/>
    <x v="0"/>
    <d v="2019-02-08T12:05:34.000"/>
    <s v="@Kirk_McCray @cumberlandfarms CHEERS!! https://t.co/P1Wo10uxt9"/>
    <m/>
    <m/>
    <x v="0"/>
    <s v="https://pbs.twimg.com/media/Dy4cqDnWwAEvkxz.jpg"/>
    <s v="https://pbs.twimg.com/media/Dy4cqDnWwAEvkxz.jpg"/>
    <x v="55"/>
    <s v="https://twitter.com/#!/craig_hobson1/status/1093843275193171968"/>
    <m/>
    <m/>
    <s v="1093843275193171968"/>
    <m/>
    <b v="0"/>
    <n v="1"/>
    <s v="2378738114"/>
    <b v="0"/>
    <s v="en"/>
    <m/>
    <s v=""/>
    <b v="0"/>
    <n v="0"/>
    <s v=""/>
    <s v="Twitter for Android"/>
    <b v="0"/>
    <s v="1093843275193171968"/>
    <s v="Tweet"/>
    <n v="0"/>
    <n v="0"/>
    <m/>
    <m/>
    <m/>
    <m/>
    <m/>
    <m/>
    <m/>
    <m/>
    <n v="1"/>
    <s v="7"/>
    <s v="1"/>
    <m/>
    <m/>
    <m/>
    <m/>
    <m/>
    <m/>
    <m/>
    <m/>
    <m/>
  </r>
  <r>
    <s v="kirk_mccray"/>
    <s v="craig_hobson1"/>
    <m/>
    <m/>
    <m/>
    <m/>
    <m/>
    <m/>
    <m/>
    <m/>
    <s v="Yes"/>
    <n v="137"/>
    <m/>
    <m/>
    <x v="1"/>
    <d v="2019-02-08T13:57:20.000"/>
    <s v="@Craig_Hobson1 @cumberlandfarms Made exactly how YOU like it.  For $0.99 everyday.  Smartest decision you will make all day.  #gotmycumbys https://t.co/4qfNfprpmd"/>
    <m/>
    <m/>
    <x v="6"/>
    <s v="https://pbs.twimg.com/tweet_video_thumb/Dy42O4XW0AAjZwQ.jpg"/>
    <s v="https://pbs.twimg.com/tweet_video_thumb/Dy42O4XW0AAjZwQ.jpg"/>
    <x v="56"/>
    <s v="https://twitter.com/#!/kirk_mccray/status/1093871403118530560"/>
    <m/>
    <m/>
    <s v="1093871403118530560"/>
    <s v="1093843275193171968"/>
    <b v="0"/>
    <n v="1"/>
    <s v="4204991172"/>
    <b v="0"/>
    <s v="en"/>
    <m/>
    <s v=""/>
    <b v="0"/>
    <n v="0"/>
    <s v=""/>
    <s v="Twitter for iPhone"/>
    <b v="0"/>
    <s v="1093843275193171968"/>
    <s v="Tweet"/>
    <n v="0"/>
    <n v="0"/>
    <m/>
    <m/>
    <m/>
    <m/>
    <m/>
    <m/>
    <m/>
    <m/>
    <n v="1"/>
    <s v="7"/>
    <s v="7"/>
    <n v="2"/>
    <n v="10"/>
    <n v="0"/>
    <n v="0"/>
    <n v="0"/>
    <n v="0"/>
    <n v="18"/>
    <n v="90"/>
    <n v="20"/>
  </r>
  <r>
    <s v="thejman5626"/>
    <s v="realdonaldtrump"/>
    <m/>
    <m/>
    <m/>
    <m/>
    <m/>
    <m/>
    <m/>
    <m/>
    <s v="No"/>
    <n v="138"/>
    <m/>
    <m/>
    <x v="0"/>
    <d v="2019-02-08T14:04:15.000"/>
    <s v="@vickibazter $2.16 at the local @cumberlandfarms ... Thanks to @realDonaldTrump"/>
    <m/>
    <m/>
    <x v="0"/>
    <m/>
    <s v="http://pbs.twimg.com/profile_images/835169226591715333/1TGdBwxs_normal.jpg"/>
    <x v="57"/>
    <s v="https://twitter.com/#!/thejman5626/status/1093873143184322560"/>
    <m/>
    <m/>
    <s v="1093873143184322560"/>
    <s v="1093725473731825664"/>
    <b v="0"/>
    <n v="1"/>
    <s v="2616233653"/>
    <b v="0"/>
    <s v="en"/>
    <m/>
    <s v=""/>
    <b v="0"/>
    <n v="2"/>
    <s v=""/>
    <s v="Twitter for Android"/>
    <b v="0"/>
    <s v="1093725473731825664"/>
    <s v="Tweet"/>
    <n v="0"/>
    <n v="0"/>
    <m/>
    <m/>
    <m/>
    <m/>
    <m/>
    <m/>
    <m/>
    <m/>
    <n v="1"/>
    <s v="14"/>
    <s v="14"/>
    <m/>
    <m/>
    <m/>
    <m/>
    <m/>
    <m/>
    <m/>
    <m/>
    <m/>
  </r>
  <r>
    <s v="6758k"/>
    <s v="realdonaldtrump"/>
    <m/>
    <m/>
    <m/>
    <m/>
    <m/>
    <m/>
    <m/>
    <m/>
    <s v="No"/>
    <n v="139"/>
    <m/>
    <m/>
    <x v="0"/>
    <d v="2019-02-08T14:05:15.000"/>
    <s v="RT @TheJman5626: @vickibazter $2.16 at the local @cumberlandfarms ... Thanks to @realDonaldTrump"/>
    <m/>
    <m/>
    <x v="0"/>
    <m/>
    <s v="http://pbs.twimg.com/profile_images/1081328036484509696/zUIdneiz_normal.jpg"/>
    <x v="58"/>
    <s v="https://twitter.com/#!/6758k/status/1093873396834684928"/>
    <m/>
    <m/>
    <s v="1093873396834684928"/>
    <m/>
    <b v="0"/>
    <n v="0"/>
    <s v=""/>
    <b v="0"/>
    <s v="en"/>
    <m/>
    <s v=""/>
    <b v="0"/>
    <n v="2"/>
    <s v="1093873143184322560"/>
    <s v="Twitter for iPhone"/>
    <b v="0"/>
    <s v="1093873143184322560"/>
    <s v="Tweet"/>
    <n v="0"/>
    <n v="0"/>
    <m/>
    <m/>
    <m/>
    <m/>
    <m/>
    <m/>
    <m/>
    <m/>
    <n v="1"/>
    <s v="14"/>
    <s v="14"/>
    <m/>
    <m/>
    <m/>
    <m/>
    <m/>
    <m/>
    <m/>
    <m/>
    <m/>
  </r>
  <r>
    <s v="xo_rilee"/>
    <s v="cumberlandfarms"/>
    <m/>
    <m/>
    <m/>
    <m/>
    <m/>
    <m/>
    <m/>
    <m/>
    <s v="No"/>
    <n v="145"/>
    <m/>
    <m/>
    <x v="0"/>
    <d v="2019-02-08T14:35:09.000"/>
    <s v="@Joepcro @cumberlandfarms Ew ew ew. Just reading that made me gag."/>
    <m/>
    <m/>
    <x v="0"/>
    <m/>
    <s v="http://pbs.twimg.com/profile_images/1002473712380252160/xEFva5TE_normal.jpg"/>
    <x v="59"/>
    <s v="https://twitter.com/#!/xo_rilee/status/1093880918882877440"/>
    <m/>
    <m/>
    <s v="1093880918882877440"/>
    <s v="1093874818569719808"/>
    <b v="0"/>
    <n v="0"/>
    <s v="29997234"/>
    <b v="0"/>
    <s v="en"/>
    <m/>
    <s v=""/>
    <b v="0"/>
    <n v="0"/>
    <s v=""/>
    <s v="Twitter for iPhone"/>
    <b v="0"/>
    <s v="1093874818569719808"/>
    <s v="Tweet"/>
    <n v="0"/>
    <n v="0"/>
    <m/>
    <m/>
    <m/>
    <m/>
    <m/>
    <m/>
    <m/>
    <m/>
    <n v="1"/>
    <s v="1"/>
    <s v="1"/>
    <m/>
    <m/>
    <m/>
    <m/>
    <m/>
    <m/>
    <m/>
    <m/>
    <m/>
  </r>
  <r>
    <s v="vandelaycorr"/>
    <s v="kirkmin"/>
    <m/>
    <m/>
    <m/>
    <m/>
    <m/>
    <m/>
    <m/>
    <m/>
    <s v="No"/>
    <n v="148"/>
    <m/>
    <m/>
    <x v="0"/>
    <d v="2019-02-08T17:11:19.000"/>
    <s v="RT @RageMutansky: I’m so proud of you for pumping up @Starbucks today @bradfo. Those bastards at @cumberlandfarms seemed to have @kirkmin’s…"/>
    <m/>
    <m/>
    <x v="0"/>
    <m/>
    <s v="http://pbs.twimg.com/profile_images/1192916255/8627_1600x1200-wallpaper-cb1267712855_normal.jpg"/>
    <x v="60"/>
    <s v="https://twitter.com/#!/vandelaycorr/status/1093920220698292224"/>
    <m/>
    <m/>
    <s v="1093920220698292224"/>
    <m/>
    <b v="0"/>
    <n v="0"/>
    <s v=""/>
    <b v="0"/>
    <s v="en"/>
    <m/>
    <s v=""/>
    <b v="0"/>
    <n v="0"/>
    <s v="1093337433804959744"/>
    <s v="Twitter for Android"/>
    <b v="0"/>
    <s v="1093337433804959744"/>
    <s v="Tweet"/>
    <n v="0"/>
    <n v="0"/>
    <m/>
    <m/>
    <m/>
    <m/>
    <m/>
    <m/>
    <m/>
    <m/>
    <n v="1"/>
    <s v="6"/>
    <s v="6"/>
    <m/>
    <m/>
    <m/>
    <m/>
    <m/>
    <m/>
    <m/>
    <m/>
    <m/>
  </r>
  <r>
    <s v="gemini8511"/>
    <s v="cumberlandfarms"/>
    <m/>
    <m/>
    <m/>
    <m/>
    <m/>
    <m/>
    <m/>
    <m/>
    <s v="No"/>
    <n v="156"/>
    <m/>
    <m/>
    <x v="0"/>
    <d v="2019-02-08T21:05:58.000"/>
    <s v="I'm at @CumberlandFarms in GRAFTON, MA https://t.co/96sb84ZHQ6"/>
    <s v="https://www.swarmapp.com/c/7kMr3HBVsbb"/>
    <s v="swarmapp.com"/>
    <x v="0"/>
    <m/>
    <s v="http://pbs.twimg.com/profile_images/1089707776518090753/9zP-FljK_normal.jpg"/>
    <x v="61"/>
    <s v="https://twitter.com/#!/gemini8511/status/1093979273029926913"/>
    <m/>
    <m/>
    <s v="1093979273029926913"/>
    <m/>
    <b v="0"/>
    <n v="0"/>
    <s v=""/>
    <b v="0"/>
    <s v="en"/>
    <m/>
    <s v=""/>
    <b v="0"/>
    <n v="0"/>
    <s v=""/>
    <s v="Foursquare"/>
    <b v="0"/>
    <s v="1093979273029926913"/>
    <s v="Tweet"/>
    <n v="0"/>
    <n v="0"/>
    <m/>
    <m/>
    <m/>
    <m/>
    <m/>
    <m/>
    <m/>
    <m/>
    <n v="1"/>
    <s v="1"/>
    <s v="1"/>
    <n v="0"/>
    <n v="0"/>
    <n v="0"/>
    <n v="0"/>
    <n v="0"/>
    <n v="0"/>
    <n v="6"/>
    <n v="100"/>
    <n v="6"/>
  </r>
  <r>
    <s v="mrgames2"/>
    <s v="cumberlandfarms"/>
    <m/>
    <m/>
    <m/>
    <m/>
    <m/>
    <m/>
    <m/>
    <m/>
    <s v="No"/>
    <n v="157"/>
    <m/>
    <m/>
    <x v="0"/>
    <d v="2019-02-09T01:23:44.000"/>
    <s v="You too @cumberlandfarms love you guys"/>
    <m/>
    <m/>
    <x v="0"/>
    <m/>
    <s v="http://pbs.twimg.com/profile_images/3426898312/3b417a8e85ad3e38d8efe24371a6e42b_normal.jpeg"/>
    <x v="62"/>
    <s v="https://twitter.com/#!/mrgames2/status/1094044142274035712"/>
    <m/>
    <m/>
    <s v="1094044142274035712"/>
    <m/>
    <b v="0"/>
    <n v="0"/>
    <s v=""/>
    <b v="0"/>
    <s v="en"/>
    <m/>
    <s v=""/>
    <b v="0"/>
    <n v="0"/>
    <s v=""/>
    <s v="TweetDeck"/>
    <b v="0"/>
    <s v="1094044142274035712"/>
    <s v="Tweet"/>
    <n v="0"/>
    <n v="0"/>
    <m/>
    <m/>
    <m/>
    <m/>
    <m/>
    <m/>
    <m/>
    <m/>
    <n v="1"/>
    <s v="1"/>
    <s v="1"/>
    <n v="1"/>
    <n v="16.666666666666668"/>
    <n v="0"/>
    <n v="0"/>
    <n v="0"/>
    <n v="0"/>
    <n v="5"/>
    <n v="83.33333333333333"/>
    <n v="6"/>
  </r>
  <r>
    <s v="budlarosa"/>
    <s v="cumberlandfarms"/>
    <m/>
    <m/>
    <m/>
    <m/>
    <m/>
    <m/>
    <m/>
    <m/>
    <s v="No"/>
    <n v="158"/>
    <m/>
    <m/>
    <x v="0"/>
    <d v="2019-02-03T16:05:36.000"/>
    <s v="I'm at @CumberlandFarms in Somerville, MA https://t.co/uJrhBRQ25z"/>
    <s v="https://www.swarmapp.com/c/aIWySQf1ZYq"/>
    <s v="swarmapp.com"/>
    <x v="0"/>
    <m/>
    <s v="http://pbs.twimg.com/profile_images/1129625403/Headshot_Linkedin_2x3_4935_1___2__normal.jpg"/>
    <x v="63"/>
    <s v="https://twitter.com/#!/budlarosa/status/1092091742357196800"/>
    <m/>
    <m/>
    <s v="1092091742357196800"/>
    <m/>
    <b v="0"/>
    <n v="0"/>
    <s v=""/>
    <b v="0"/>
    <s v="en"/>
    <m/>
    <s v=""/>
    <b v="0"/>
    <n v="0"/>
    <s v=""/>
    <s v="Foursquare"/>
    <b v="0"/>
    <s v="1092091742357196800"/>
    <s v="Tweet"/>
    <n v="0"/>
    <n v="0"/>
    <m/>
    <m/>
    <m/>
    <m/>
    <m/>
    <m/>
    <m/>
    <m/>
    <n v="2"/>
    <s v="1"/>
    <s v="1"/>
    <n v="0"/>
    <n v="0"/>
    <n v="0"/>
    <n v="0"/>
    <n v="0"/>
    <n v="0"/>
    <n v="6"/>
    <n v="100"/>
    <n v="6"/>
  </r>
  <r>
    <s v="budlarosa"/>
    <s v="cumberlandfarms"/>
    <m/>
    <m/>
    <m/>
    <m/>
    <m/>
    <m/>
    <m/>
    <m/>
    <s v="No"/>
    <n v="159"/>
    <m/>
    <m/>
    <x v="0"/>
    <d v="2019-02-09T12:44:47.000"/>
    <s v="I'm at @CumberlandFarms in Somerville, MA https://t.co/HrGAzUdvEs"/>
    <s v="https://www.swarmapp.com/c/6Ny7JmJijsr"/>
    <s v="swarmapp.com"/>
    <x v="0"/>
    <m/>
    <s v="http://pbs.twimg.com/profile_images/1129625403/Headshot_Linkedin_2x3_4935_1___2__normal.jpg"/>
    <x v="64"/>
    <s v="https://twitter.com/#!/budlarosa/status/1094215534164525057"/>
    <m/>
    <m/>
    <s v="1094215534164525057"/>
    <m/>
    <b v="0"/>
    <n v="0"/>
    <s v=""/>
    <b v="0"/>
    <s v="en"/>
    <m/>
    <s v=""/>
    <b v="0"/>
    <n v="0"/>
    <s v=""/>
    <s v="Foursquare"/>
    <b v="0"/>
    <s v="1094215534164525057"/>
    <s v="Tweet"/>
    <n v="0"/>
    <n v="0"/>
    <m/>
    <m/>
    <m/>
    <m/>
    <m/>
    <m/>
    <m/>
    <m/>
    <n v="2"/>
    <s v="1"/>
    <s v="1"/>
    <n v="0"/>
    <n v="0"/>
    <n v="0"/>
    <n v="0"/>
    <n v="0"/>
    <n v="0"/>
    <n v="6"/>
    <n v="100"/>
    <n v="6"/>
  </r>
  <r>
    <s v="hawplay"/>
    <s v="cumberlandfarms"/>
    <m/>
    <m/>
    <m/>
    <m/>
    <m/>
    <m/>
    <m/>
    <m/>
    <s v="No"/>
    <n v="160"/>
    <m/>
    <m/>
    <x v="0"/>
    <d v="2019-02-09T12:58:05.000"/>
    <s v="How mornings should feel like. @cumberlandfarms #coffee #coffeeholic #coffeeaddict https://t.co/3P7gRqiZXP"/>
    <m/>
    <m/>
    <x v="7"/>
    <s v="https://pbs.twimg.com/ext_tw_video_thumb/1094218843231305728/pu/img/VGr6X7_p5008tPkt.jpg"/>
    <s v="https://pbs.twimg.com/ext_tw_video_thumb/1094218843231305728/pu/img/VGr6X7_p5008tPkt.jpg"/>
    <x v="65"/>
    <s v="https://twitter.com/#!/hawplay/status/1094218881080659968"/>
    <m/>
    <m/>
    <s v="1094218881080659968"/>
    <m/>
    <b v="0"/>
    <n v="0"/>
    <s v=""/>
    <b v="0"/>
    <s v="en"/>
    <m/>
    <s v=""/>
    <b v="0"/>
    <n v="0"/>
    <s v=""/>
    <s v="Twitter for Android"/>
    <b v="0"/>
    <s v="1094218881080659968"/>
    <s v="Tweet"/>
    <n v="0"/>
    <n v="0"/>
    <m/>
    <m/>
    <m/>
    <m/>
    <m/>
    <m/>
    <m/>
    <m/>
    <n v="1"/>
    <s v="1"/>
    <s v="1"/>
    <n v="1"/>
    <n v="11.11111111111111"/>
    <n v="0"/>
    <n v="0"/>
    <n v="0"/>
    <n v="0"/>
    <n v="8"/>
    <n v="88.88888888888889"/>
    <n v="9"/>
  </r>
  <r>
    <s v="ktree508"/>
    <s v="littledebbie"/>
    <m/>
    <m/>
    <m/>
    <m/>
    <m/>
    <m/>
    <m/>
    <m/>
    <s v="No"/>
    <n v="161"/>
    <m/>
    <m/>
    <x v="1"/>
    <d v="2019-02-09T00:10:48.000"/>
    <s v="@LittleDebbie @cumberlandfarms at times like this I’m glad our brand doesn’t have a personality"/>
    <m/>
    <m/>
    <x v="0"/>
    <m/>
    <s v="http://pbs.twimg.com/profile_images/938468687782260737/jJLiZiVG_normal.jpg"/>
    <x v="66"/>
    <s v="https://twitter.com/#!/ktree508/status/1094025788930879491"/>
    <m/>
    <m/>
    <s v="1094025788930879491"/>
    <s v="1093587005630484480"/>
    <b v="0"/>
    <n v="0"/>
    <s v="16936018"/>
    <b v="0"/>
    <s v="en"/>
    <m/>
    <s v=""/>
    <b v="0"/>
    <n v="0"/>
    <s v=""/>
    <s v="Twitter for iPhone"/>
    <b v="0"/>
    <s v="1093587005630484480"/>
    <s v="Tweet"/>
    <n v="0"/>
    <n v="0"/>
    <m/>
    <m/>
    <m/>
    <m/>
    <m/>
    <m/>
    <m/>
    <m/>
    <n v="2"/>
    <s v="15"/>
    <s v="15"/>
    <n v="2"/>
    <n v="12.5"/>
    <n v="0"/>
    <n v="0"/>
    <n v="0"/>
    <n v="0"/>
    <n v="14"/>
    <n v="87.5"/>
    <n v="16"/>
  </r>
  <r>
    <s v="ktree508"/>
    <s v="littledebbie"/>
    <m/>
    <m/>
    <m/>
    <m/>
    <m/>
    <m/>
    <m/>
    <m/>
    <s v="No"/>
    <n v="162"/>
    <m/>
    <m/>
    <x v="1"/>
    <d v="2019-02-09T00:10:48.000"/>
    <s v="@LittleDebbie @cumberlandfarms At times like I’m glad that our twitter doesn’t have a personality"/>
    <m/>
    <m/>
    <x v="0"/>
    <m/>
    <s v="http://pbs.twimg.com/profile_images/938468687782260737/jJLiZiVG_normal.jpg"/>
    <x v="66"/>
    <s v="https://twitter.com/#!/ktree508/status/1094025789169942528"/>
    <m/>
    <m/>
    <s v="1094025789169942528"/>
    <s v="1093587005630484480"/>
    <b v="0"/>
    <n v="0"/>
    <s v="16936018"/>
    <b v="0"/>
    <s v="en"/>
    <m/>
    <s v=""/>
    <b v="0"/>
    <n v="0"/>
    <s v=""/>
    <s v="Twitter for iPhone"/>
    <b v="0"/>
    <s v="1093587005630484480"/>
    <s v="Tweet"/>
    <n v="0"/>
    <n v="0"/>
    <m/>
    <m/>
    <m/>
    <m/>
    <m/>
    <m/>
    <m/>
    <m/>
    <n v="2"/>
    <s v="15"/>
    <s v="15"/>
    <n v="2"/>
    <n v="12.5"/>
    <n v="0"/>
    <n v="0"/>
    <n v="0"/>
    <n v="0"/>
    <n v="14"/>
    <n v="87.5"/>
    <n v="16"/>
  </r>
  <r>
    <s v="ktree508"/>
    <s v="drinkbodyarmor"/>
    <m/>
    <m/>
    <m/>
    <m/>
    <m/>
    <m/>
    <m/>
    <m/>
    <s v="No"/>
    <n v="163"/>
    <m/>
    <m/>
    <x v="0"/>
    <d v="2019-02-09T14:20:17.000"/>
    <s v="@cumberlandfarms Come on guys I came 2/3 of the way, can you just meet me on the last little bit, with a sausage &amp;amp; biscuit, a @DrinkBODYARMOR and some birthday blast cookie bites. Let’s me in Pensacola https://t.co/RPUJOP2n3e"/>
    <m/>
    <m/>
    <x v="0"/>
    <s v="https://pbs.twimg.com/media/Dy-FFT8W0AEZiUo.jpg"/>
    <s v="https://pbs.twimg.com/media/Dy-FFT8W0AEZiUo.jpg"/>
    <x v="67"/>
    <s v="https://twitter.com/#!/ktree508/status/1094239567887155202"/>
    <m/>
    <m/>
    <s v="1094239567887155202"/>
    <s v="1087725966997315584"/>
    <b v="0"/>
    <n v="0"/>
    <s v="34291927"/>
    <b v="0"/>
    <s v="en"/>
    <m/>
    <s v=""/>
    <b v="0"/>
    <n v="0"/>
    <s v=""/>
    <s v="Twitter for iPhone"/>
    <b v="0"/>
    <s v="1087725966997315584"/>
    <s v="Tweet"/>
    <n v="0"/>
    <n v="0"/>
    <m/>
    <m/>
    <m/>
    <m/>
    <m/>
    <m/>
    <m/>
    <m/>
    <n v="1"/>
    <s v="15"/>
    <s v="15"/>
    <n v="0"/>
    <n v="0"/>
    <n v="0"/>
    <n v="0"/>
    <n v="0"/>
    <n v="0"/>
    <n v="39"/>
    <n v="100"/>
    <n v="39"/>
  </r>
  <r>
    <s v="ktree508"/>
    <s v="cumberlandfarms"/>
    <m/>
    <m/>
    <m/>
    <m/>
    <m/>
    <m/>
    <m/>
    <m/>
    <s v="No"/>
    <n v="166"/>
    <m/>
    <m/>
    <x v="1"/>
    <d v="2019-02-09T00:13:33.000"/>
    <s v="@cumberlandfarms At times like this, I’m glad our twitter doesn’t have a personality"/>
    <m/>
    <m/>
    <x v="0"/>
    <m/>
    <s v="http://pbs.twimg.com/profile_images/938468687782260737/jJLiZiVG_normal.jpg"/>
    <x v="68"/>
    <s v="https://twitter.com/#!/ktree508/status/1094026479732736000"/>
    <m/>
    <m/>
    <s v="1094026479732736000"/>
    <m/>
    <b v="0"/>
    <n v="0"/>
    <s v="34291927"/>
    <b v="1"/>
    <s v="en"/>
    <m/>
    <s v="1093587005630484480"/>
    <b v="0"/>
    <n v="0"/>
    <s v=""/>
    <s v="Twitter for iPhone"/>
    <b v="0"/>
    <s v="1094026479732736000"/>
    <s v="Tweet"/>
    <n v="0"/>
    <n v="0"/>
    <m/>
    <m/>
    <m/>
    <m/>
    <m/>
    <m/>
    <m/>
    <m/>
    <n v="2"/>
    <s v="15"/>
    <s v="1"/>
    <n v="2"/>
    <n v="13.333333333333334"/>
    <n v="0"/>
    <n v="0"/>
    <n v="0"/>
    <n v="0"/>
    <n v="13"/>
    <n v="86.66666666666667"/>
    <n v="15"/>
  </r>
  <r>
    <s v="loganslogg11"/>
    <s v="kaitlinpoulter"/>
    <m/>
    <m/>
    <m/>
    <m/>
    <m/>
    <m/>
    <m/>
    <m/>
    <s v="No"/>
    <n v="168"/>
    <m/>
    <m/>
    <x v="1"/>
    <d v="2019-02-09T15:03:31.000"/>
    <s v="@KaitlinPoulter @cumberlandfarms 🤣🤣🤣"/>
    <m/>
    <m/>
    <x v="0"/>
    <m/>
    <s v="http://pbs.twimg.com/profile_images/1094249764642873352/nlWqipZG_normal.jpg"/>
    <x v="69"/>
    <s v="https://twitter.com/#!/loganslogg11/status/1094250448058494977"/>
    <m/>
    <m/>
    <s v="1094250448058494977"/>
    <s v="1094248318786510848"/>
    <b v="0"/>
    <n v="1"/>
    <s v="283622910"/>
    <b v="0"/>
    <s v="und"/>
    <m/>
    <s v=""/>
    <b v="0"/>
    <n v="0"/>
    <s v=""/>
    <s v="Twitter for iPhone"/>
    <b v="0"/>
    <s v="1094248318786510848"/>
    <s v="Tweet"/>
    <n v="0"/>
    <n v="0"/>
    <m/>
    <m/>
    <m/>
    <m/>
    <m/>
    <m/>
    <m/>
    <m/>
    <n v="1"/>
    <s v="19"/>
    <s v="19"/>
    <n v="0"/>
    <n v="0"/>
    <n v="0"/>
    <n v="0"/>
    <n v="0"/>
    <n v="0"/>
    <n v="2"/>
    <n v="100"/>
    <n v="2"/>
  </r>
  <r>
    <s v="loganslogg11"/>
    <s v="cumberlandfarms"/>
    <m/>
    <m/>
    <m/>
    <m/>
    <m/>
    <m/>
    <m/>
    <m/>
    <s v="No"/>
    <n v="169"/>
    <m/>
    <m/>
    <x v="0"/>
    <d v="2015-02-09T10:01:26.000"/>
    <s v="Shout out to @cumberlandfarms for the worst breakfast sandwich imaginable"/>
    <m/>
    <m/>
    <x v="0"/>
    <m/>
    <s v="http://pbs.twimg.com/profile_images/1094249764642873352/nlWqipZG_normal.jpg"/>
    <x v="70"/>
    <s v="https://twitter.com/#!/loganslogg11/status/564725752147738624"/>
    <m/>
    <m/>
    <s v="564725752147738624"/>
    <m/>
    <b v="0"/>
    <n v="17"/>
    <s v=""/>
    <b v="0"/>
    <s v="en"/>
    <m/>
    <s v=""/>
    <b v="0"/>
    <n v="1"/>
    <s v=""/>
    <s v="Twitter for iPhone"/>
    <b v="0"/>
    <s v="564725752147738624"/>
    <s v="Retweet"/>
    <n v="0"/>
    <n v="0"/>
    <m/>
    <m/>
    <m/>
    <m/>
    <m/>
    <m/>
    <m/>
    <m/>
    <n v="3"/>
    <s v="19"/>
    <s v="1"/>
    <n v="0"/>
    <n v="0"/>
    <n v="1"/>
    <n v="10"/>
    <n v="0"/>
    <n v="0"/>
    <n v="9"/>
    <n v="90"/>
    <n v="10"/>
  </r>
  <r>
    <s v="loganslogg11"/>
    <s v="cumberlandfarms"/>
    <m/>
    <m/>
    <m/>
    <m/>
    <m/>
    <m/>
    <m/>
    <m/>
    <s v="No"/>
    <n v="170"/>
    <m/>
    <m/>
    <x v="0"/>
    <d v="2019-02-09T14:51:47.000"/>
    <s v="RT @LoganSlogg11: Shout out to @cumberlandfarms for the worst breakfast sandwich imaginable"/>
    <m/>
    <m/>
    <x v="0"/>
    <m/>
    <s v="http://pbs.twimg.com/profile_images/1094249764642873352/nlWqipZG_normal.jpg"/>
    <x v="71"/>
    <s v="https://twitter.com/#!/loganslogg11/status/1094247495847292930"/>
    <m/>
    <m/>
    <s v="1094247495847292930"/>
    <m/>
    <b v="0"/>
    <n v="0"/>
    <s v=""/>
    <b v="0"/>
    <s v="en"/>
    <m/>
    <s v=""/>
    <b v="0"/>
    <n v="1"/>
    <s v="564725752147738624"/>
    <s v="Twitter for iPhone"/>
    <b v="0"/>
    <s v="564725752147738624"/>
    <s v="Tweet"/>
    <n v="0"/>
    <n v="0"/>
    <m/>
    <m/>
    <m/>
    <m/>
    <m/>
    <m/>
    <m/>
    <m/>
    <n v="3"/>
    <s v="19"/>
    <s v="1"/>
    <n v="0"/>
    <n v="0"/>
    <n v="1"/>
    <n v="8.333333333333334"/>
    <n v="0"/>
    <n v="0"/>
    <n v="11"/>
    <n v="91.66666666666667"/>
    <n v="12"/>
  </r>
  <r>
    <s v="hnybny"/>
    <s v="cumberlandfarms"/>
    <m/>
    <m/>
    <m/>
    <m/>
    <m/>
    <m/>
    <m/>
    <m/>
    <s v="No"/>
    <n v="172"/>
    <m/>
    <m/>
    <x v="0"/>
    <d v="2019-02-10T06:35:03.000"/>
    <s v="I'm at @CumberlandFarms in Framingham, MA https://t.co/LDcJ69Yc9z"/>
    <s v="https://www.swarmapp.com/c/1jeUuxNQRuY"/>
    <s v="swarmapp.com"/>
    <x v="0"/>
    <m/>
    <s v="http://pbs.twimg.com/profile_images/722250194184757248/jf8LgnK8_normal.jpg"/>
    <x v="72"/>
    <s v="https://twitter.com/#!/hnybny/status/1094484876034785280"/>
    <m/>
    <m/>
    <s v="1094484876034785280"/>
    <m/>
    <b v="0"/>
    <n v="0"/>
    <s v=""/>
    <b v="0"/>
    <s v="en"/>
    <m/>
    <s v=""/>
    <b v="0"/>
    <n v="0"/>
    <s v=""/>
    <s v="Foursquare"/>
    <b v="0"/>
    <s v="1094484876034785280"/>
    <s v="Tweet"/>
    <n v="0"/>
    <n v="0"/>
    <m/>
    <m/>
    <m/>
    <m/>
    <m/>
    <m/>
    <m/>
    <m/>
    <n v="1"/>
    <s v="1"/>
    <s v="1"/>
    <n v="0"/>
    <n v="0"/>
    <n v="0"/>
    <n v="0"/>
    <n v="0"/>
    <n v="0"/>
    <n v="6"/>
    <n v="100"/>
    <n v="6"/>
  </r>
  <r>
    <s v="oursfan7619"/>
    <s v="cumberlandfarms"/>
    <m/>
    <m/>
    <m/>
    <m/>
    <m/>
    <m/>
    <m/>
    <m/>
    <s v="No"/>
    <n v="173"/>
    <m/>
    <m/>
    <x v="0"/>
    <d v="2019-02-10T13:00:34.000"/>
    <s v="PHILLY! I’m coming for you BRITT 🖤🖤🖤🖤 (at @CumberlandFarms in Salisbury Mills, NY) https://t.co/7dH0huiVer"/>
    <s v="https://www.swarmapp.com/c/7cxYDV8d6f5"/>
    <s v="swarmapp.com"/>
    <x v="0"/>
    <m/>
    <s v="http://pbs.twimg.com/profile_images/971556615726993408/iKKK8EbZ_normal.jpg"/>
    <x v="73"/>
    <s v="https://twitter.com/#!/oursfan7619/status/1094581892442144768"/>
    <m/>
    <m/>
    <s v="1094581892442144768"/>
    <m/>
    <b v="0"/>
    <n v="0"/>
    <s v=""/>
    <b v="0"/>
    <s v="en"/>
    <m/>
    <s v=""/>
    <b v="0"/>
    <n v="0"/>
    <s v=""/>
    <s v="Foursquare"/>
    <b v="0"/>
    <s v="1094581892442144768"/>
    <s v="Tweet"/>
    <n v="0"/>
    <n v="0"/>
    <m/>
    <m/>
    <m/>
    <m/>
    <m/>
    <m/>
    <m/>
    <m/>
    <n v="1"/>
    <s v="1"/>
    <s v="1"/>
    <n v="0"/>
    <n v="0"/>
    <n v="0"/>
    <n v="0"/>
    <n v="0"/>
    <n v="0"/>
    <n v="13"/>
    <n v="100"/>
    <n v="13"/>
  </r>
  <r>
    <s v="amiewatchestv"/>
    <s v="cumberlandfarms"/>
    <m/>
    <m/>
    <m/>
    <m/>
    <m/>
    <m/>
    <m/>
    <m/>
    <s v="No"/>
    <n v="174"/>
    <m/>
    <m/>
    <x v="1"/>
    <d v="2019-02-10T18:16:30.000"/>
    <s v="@cumberlandfarms I want these as stickers or pins haha or patches"/>
    <m/>
    <m/>
    <x v="0"/>
    <m/>
    <s v="http://pbs.twimg.com/profile_images/965756527909982208/CPAVi1-g_normal.jpg"/>
    <x v="74"/>
    <s v="https://twitter.com/#!/amiewatchestv/status/1094661399685578752"/>
    <m/>
    <m/>
    <s v="1094661399685578752"/>
    <s v="1094642500474675200"/>
    <b v="0"/>
    <n v="0"/>
    <s v="34291927"/>
    <b v="0"/>
    <s v="en"/>
    <m/>
    <s v=""/>
    <b v="0"/>
    <n v="0"/>
    <s v=""/>
    <s v="Twitter for iPhone"/>
    <b v="0"/>
    <s v="1094642500474675200"/>
    <s v="Tweet"/>
    <n v="0"/>
    <n v="0"/>
    <m/>
    <m/>
    <m/>
    <m/>
    <m/>
    <m/>
    <m/>
    <m/>
    <n v="1"/>
    <s v="1"/>
    <s v="1"/>
    <n v="0"/>
    <n v="0"/>
    <n v="0"/>
    <n v="0"/>
    <n v="0"/>
    <n v="0"/>
    <n v="11"/>
    <n v="100"/>
    <n v="11"/>
  </r>
  <r>
    <s v="nataliaczoch"/>
    <s v="cumberlandfarms"/>
    <m/>
    <m/>
    <m/>
    <m/>
    <m/>
    <m/>
    <m/>
    <m/>
    <s v="No"/>
    <n v="175"/>
    <m/>
    <m/>
    <x v="0"/>
    <d v="2019-02-10T18:26:37.000"/>
    <s v="I'm at @CumberlandFarms in South Deerfield, MA https://t.co/nkJb4rpriu"/>
    <s v="https://www.swarmapp.com/c/g0UxCqbBUds"/>
    <s v="swarmapp.com"/>
    <x v="0"/>
    <m/>
    <s v="http://pbs.twimg.com/profile_images/826645453995438080/X4bDqAAp_normal.jpg"/>
    <x v="75"/>
    <s v="https://twitter.com/#!/nataliaczoch/status/1094663946034921472"/>
    <n v="42.477574"/>
    <n v="-72.61264"/>
    <s v="1094663946034921472"/>
    <m/>
    <b v="0"/>
    <n v="0"/>
    <s v=""/>
    <b v="0"/>
    <s v="en"/>
    <m/>
    <s v=""/>
    <b v="0"/>
    <n v="0"/>
    <s v=""/>
    <s v="Foursquare"/>
    <b v="0"/>
    <s v="1094663946034921472"/>
    <s v="Tweet"/>
    <n v="0"/>
    <n v="0"/>
    <s v="-72.640304,42.463960 _x000a_-72.640304,42.518304 _x000a_-72.586090,42.518304 _x000a_-72.586090,42.463960"/>
    <s v="United States"/>
    <s v="US"/>
    <s v="South Deerfield, MA"/>
    <s v="01cd9bc251c1a4cc"/>
    <s v="South Deerfield"/>
    <s v="city"/>
    <s v="https://api.twitter.com/1.1/geo/id/01cd9bc251c1a4cc.json"/>
    <n v="1"/>
    <s v="1"/>
    <s v="1"/>
    <n v="0"/>
    <n v="0"/>
    <n v="0"/>
    <n v="0"/>
    <n v="0"/>
    <n v="0"/>
    <n v="7"/>
    <n v="100"/>
    <n v="7"/>
  </r>
  <r>
    <s v="renee_albert"/>
    <s v="renee_albert"/>
    <m/>
    <m/>
    <m/>
    <m/>
    <m/>
    <m/>
    <m/>
    <m/>
    <s v="No"/>
    <n v="176"/>
    <m/>
    <m/>
    <x v="2"/>
    <d v="2019-02-10T21:34:48.000"/>
    <s v="Retro! https://t.co/rKo4hr6zBv"/>
    <s v="https://dy.si/3CK65"/>
    <s v="dy.si"/>
    <x v="0"/>
    <m/>
    <s v="http://pbs.twimg.com/profile_images/544930898735812608/-Hnv4vP6_normal.jpeg"/>
    <x v="76"/>
    <s v="https://twitter.com/#!/renee_albert/status/1094711305053757440"/>
    <m/>
    <m/>
    <s v="1094711305053757440"/>
    <m/>
    <b v="0"/>
    <n v="0"/>
    <s v=""/>
    <b v="0"/>
    <s v="es"/>
    <m/>
    <s v=""/>
    <b v="0"/>
    <n v="0"/>
    <s v=""/>
    <s v="Dynamic Signal"/>
    <b v="0"/>
    <s v="1094711305053757440"/>
    <s v="Tweet"/>
    <n v="0"/>
    <n v="0"/>
    <m/>
    <m/>
    <m/>
    <m/>
    <m/>
    <m/>
    <m/>
    <m/>
    <n v="1"/>
    <s v="10"/>
    <s v="10"/>
    <n v="0"/>
    <n v="0"/>
    <n v="0"/>
    <n v="0"/>
    <n v="0"/>
    <n v="0"/>
    <n v="1"/>
    <n v="100"/>
    <n v="1"/>
  </r>
  <r>
    <s v="hellofelicia14"/>
    <s v="cumberlandfarms"/>
    <m/>
    <m/>
    <m/>
    <m/>
    <m/>
    <m/>
    <m/>
    <m/>
    <s v="No"/>
    <n v="177"/>
    <m/>
    <m/>
    <x v="0"/>
    <d v="2019-02-11T15:31:39.000"/>
    <s v="RT @HashTopiX: #MyFavoritePickMeUp is cake and ice cream. This is one stop shopping! Happy 80th Birthday @cumberlandfarms_x000a_https://t.co/TINc…"/>
    <m/>
    <m/>
    <x v="8"/>
    <m/>
    <s v="http://pbs.twimg.com/profile_images/1078881805846151168/cbGZ-OWz_normal.jpg"/>
    <x v="77"/>
    <s v="https://twitter.com/#!/hellofelicia14/status/1094982304328572928"/>
    <m/>
    <m/>
    <s v="1094982304328572928"/>
    <m/>
    <b v="0"/>
    <n v="0"/>
    <s v=""/>
    <b v="0"/>
    <s v="en"/>
    <m/>
    <s v=""/>
    <b v="0"/>
    <n v="0"/>
    <s v="1094982045535744000"/>
    <s v="Twitter for Android"/>
    <b v="0"/>
    <s v="1094982045535744000"/>
    <s v="Tweet"/>
    <n v="0"/>
    <n v="0"/>
    <m/>
    <m/>
    <m/>
    <m/>
    <m/>
    <m/>
    <m/>
    <m/>
    <n v="1"/>
    <s v="1"/>
    <s v="1"/>
    <m/>
    <m/>
    <m/>
    <m/>
    <m/>
    <m/>
    <m/>
    <m/>
    <m/>
  </r>
  <r>
    <s v="mickru79"/>
    <s v="cumberlandfarms"/>
    <m/>
    <m/>
    <m/>
    <m/>
    <m/>
    <m/>
    <m/>
    <m/>
    <s v="No"/>
    <n v="179"/>
    <m/>
    <m/>
    <x v="0"/>
    <d v="2019-02-11T15:33:24.000"/>
    <s v="RT @HashTopiX: #MyFavoritePickMeUp is cake and ice cream. This is one stop shopping! Happy 80th Birthday @cumberlandfarms_x000a_https://t.co/TINc…"/>
    <m/>
    <m/>
    <x v="8"/>
    <m/>
    <s v="http://pbs.twimg.com/profile_images/1052483953263751168/msdWUb-q_normal.jpg"/>
    <x v="78"/>
    <s v="https://twitter.com/#!/mickru79/status/1094982745288306689"/>
    <m/>
    <m/>
    <s v="1094982745288306689"/>
    <m/>
    <b v="0"/>
    <n v="0"/>
    <s v=""/>
    <b v="0"/>
    <s v="en"/>
    <m/>
    <s v=""/>
    <b v="0"/>
    <n v="3"/>
    <s v="1094982045535744000"/>
    <s v="Twitter for iPhone"/>
    <b v="0"/>
    <s v="1094982045535744000"/>
    <s v="Tweet"/>
    <n v="0"/>
    <n v="0"/>
    <m/>
    <m/>
    <m/>
    <m/>
    <m/>
    <m/>
    <m/>
    <m/>
    <n v="1"/>
    <s v="1"/>
    <s v="1"/>
    <m/>
    <m/>
    <m/>
    <m/>
    <m/>
    <m/>
    <m/>
    <m/>
    <m/>
  </r>
  <r>
    <s v="hashtopix"/>
    <s v="cumberlandfarms"/>
    <m/>
    <m/>
    <m/>
    <m/>
    <m/>
    <m/>
    <m/>
    <m/>
    <s v="No"/>
    <n v="181"/>
    <m/>
    <m/>
    <x v="0"/>
    <d v="2019-02-11T15:30:38.000"/>
    <s v="#MyFavoritePickMeUp is cake and ice cream. This is one stop shopping! Happy 80th Birthday @cumberlandfarms_x000a_https://t.co/TINcvJTFx3"/>
    <s v="https://www.delish.com/food-news/a26255901/cumberland-farms-birthday-cake-ice-cream/"/>
    <s v="delish.com"/>
    <x v="8"/>
    <m/>
    <s v="http://pbs.twimg.com/profile_images/1001858524715110417/CVjNTamM_normal.jpg"/>
    <x v="79"/>
    <s v="https://twitter.com/#!/hashtopix/status/1094982045535744000"/>
    <m/>
    <m/>
    <s v="1094982045535744000"/>
    <m/>
    <b v="0"/>
    <n v="4"/>
    <s v=""/>
    <b v="0"/>
    <s v="en"/>
    <m/>
    <s v=""/>
    <b v="0"/>
    <n v="3"/>
    <s v=""/>
    <s v="Hootsuite Inc."/>
    <b v="0"/>
    <s v="1094982045535744000"/>
    <s v="Tweet"/>
    <n v="0"/>
    <n v="0"/>
    <m/>
    <m/>
    <m/>
    <m/>
    <m/>
    <m/>
    <m/>
    <m/>
    <n v="1"/>
    <s v="1"/>
    <s v="1"/>
    <n v="1"/>
    <n v="6.666666666666667"/>
    <n v="0"/>
    <n v="0"/>
    <n v="0"/>
    <n v="0"/>
    <n v="14"/>
    <n v="93.33333333333333"/>
    <n v="15"/>
  </r>
  <r>
    <s v="mr_guywise"/>
    <s v="hashtopix"/>
    <m/>
    <m/>
    <m/>
    <m/>
    <m/>
    <m/>
    <m/>
    <m/>
    <s v="No"/>
    <n v="182"/>
    <m/>
    <m/>
    <x v="0"/>
    <d v="2019-02-11T15:54:04.000"/>
    <s v="RT @HashTopiX: #MyFavoritePickMeUp is cake and ice cream. This is one stop shopping! Happy 80th Birthday @cumberlandfarms_x000a_https://t.co/TINc…"/>
    <m/>
    <m/>
    <x v="8"/>
    <m/>
    <s v="http://pbs.twimg.com/profile_images/1048897940994117632/MpNhD5wl_normal.jpg"/>
    <x v="80"/>
    <s v="https://twitter.com/#!/mr_guywise/status/1094987943519928320"/>
    <m/>
    <m/>
    <s v="1094987943519928320"/>
    <m/>
    <b v="0"/>
    <n v="0"/>
    <s v=""/>
    <b v="0"/>
    <s v="en"/>
    <m/>
    <s v=""/>
    <b v="0"/>
    <n v="3"/>
    <s v="1094982045535744000"/>
    <s v="Twitter Web Client"/>
    <b v="0"/>
    <s v="1094982045535744000"/>
    <s v="Tweet"/>
    <n v="0"/>
    <n v="0"/>
    <m/>
    <m/>
    <m/>
    <m/>
    <m/>
    <m/>
    <m/>
    <m/>
    <n v="1"/>
    <s v="1"/>
    <s v="1"/>
    <m/>
    <m/>
    <m/>
    <m/>
    <m/>
    <m/>
    <m/>
    <m/>
    <m/>
  </r>
  <r>
    <s v="tpave_13"/>
    <s v="cumberlandfarms"/>
    <m/>
    <m/>
    <m/>
    <m/>
    <m/>
    <m/>
    <m/>
    <m/>
    <s v="No"/>
    <n v="184"/>
    <m/>
    <m/>
    <x v="0"/>
    <d v="2019-02-09T02:07:03.000"/>
    <s v="@Laura21968 @cumberlandfarms Play by the rules young lady"/>
    <m/>
    <m/>
    <x v="0"/>
    <m/>
    <s v="http://pbs.twimg.com/profile_images/1020523810171379712/KoMhFLLu_normal.jpg"/>
    <x v="81"/>
    <s v="https://twitter.com/#!/tpave_13/status/1094055041475010560"/>
    <m/>
    <m/>
    <s v="1094055041475010560"/>
    <s v="1093982362604580864"/>
    <b v="0"/>
    <n v="0"/>
    <s v="1551169892"/>
    <b v="0"/>
    <s v="en"/>
    <m/>
    <s v=""/>
    <b v="0"/>
    <n v="0"/>
    <s v=""/>
    <s v="Twitter for iPhone"/>
    <b v="0"/>
    <s v="1093982362604580864"/>
    <s v="Tweet"/>
    <n v="0"/>
    <n v="0"/>
    <m/>
    <m/>
    <m/>
    <m/>
    <m/>
    <m/>
    <m/>
    <m/>
    <n v="1"/>
    <s v="1"/>
    <s v="1"/>
    <m/>
    <m/>
    <m/>
    <m/>
    <m/>
    <m/>
    <m/>
    <m/>
    <m/>
  </r>
  <r>
    <s v="laura21968"/>
    <s v="tpave_13"/>
    <m/>
    <m/>
    <m/>
    <m/>
    <m/>
    <m/>
    <m/>
    <m/>
    <s v="Yes"/>
    <n v="186"/>
    <m/>
    <m/>
    <x v="1"/>
    <d v="2019-02-09T03:21:15.000"/>
    <s v="@TPave_13 @cumberlandfarms  I was so pissed. Been going there forever then all of a sudden?"/>
    <m/>
    <m/>
    <x v="0"/>
    <m/>
    <s v="http://pbs.twimg.com/profile_images/378800000856982780/p8lI2ZFQ_normal.jpeg"/>
    <x v="82"/>
    <s v="https://twitter.com/#!/laura21968/status/1094073716064038912"/>
    <m/>
    <m/>
    <s v="1094073716064038912"/>
    <s v="1094055041475010560"/>
    <b v="0"/>
    <n v="0"/>
    <s v="1016512503403212800"/>
    <b v="0"/>
    <s v="en"/>
    <m/>
    <s v=""/>
    <b v="0"/>
    <n v="0"/>
    <s v=""/>
    <s v="Twitter for iPhone"/>
    <b v="0"/>
    <s v="1094055041475010560"/>
    <s v="Tweet"/>
    <n v="0"/>
    <n v="0"/>
    <m/>
    <m/>
    <m/>
    <m/>
    <m/>
    <m/>
    <m/>
    <m/>
    <n v="1"/>
    <s v="1"/>
    <s v="1"/>
    <m/>
    <m/>
    <m/>
    <m/>
    <m/>
    <m/>
    <m/>
    <m/>
    <m/>
  </r>
  <r>
    <s v="leightonoc"/>
    <s v="gaiagps"/>
    <m/>
    <m/>
    <m/>
    <m/>
    <m/>
    <m/>
    <m/>
    <m/>
    <s v="No"/>
    <n v="187"/>
    <m/>
    <m/>
    <x v="0"/>
    <d v="2019-02-11T19:03:53.000"/>
    <s v="Finally got the Jeep packed up. Topping off the tank @cumberlandfarms and then heading to Fayette, PA. Found a primitive spot on @gaiagps that looks interesting.  Plan is to get to… https://t.co/UQauXfGmTQ"/>
    <s v="https://www.instagram.com/p/BtwKc1XnmKv/?utm_source=ig_twitter_share&amp;igshid=1ayhqzxjg9hth"/>
    <s v="instagram.com"/>
    <x v="0"/>
    <m/>
    <s v="http://pbs.twimg.com/profile_images/1095624272029143040/RYFHlHLF_normal.jpg"/>
    <x v="83"/>
    <s v="https://twitter.com/#!/leightonoc/status/1095035714641612800"/>
    <n v="42.56169234"/>
    <n v="-70.97806031"/>
    <s v="1095035714641612800"/>
    <m/>
    <b v="0"/>
    <n v="0"/>
    <s v=""/>
    <b v="0"/>
    <s v="en"/>
    <m/>
    <s v=""/>
    <b v="0"/>
    <n v="2"/>
    <s v=""/>
    <s v="Instagram"/>
    <b v="0"/>
    <s v="1095035714641612800"/>
    <s v="Tweet"/>
    <n v="0"/>
    <n v="0"/>
    <s v="-71.002897,42.540366 _x000a_-70.904091,42.540366 _x000a_-70.904091,42.612824 _x000a_-71.002897,42.612824"/>
    <s v="United States"/>
    <s v="US"/>
    <s v="Danvers, MA"/>
    <s v="898265bec13bd843"/>
    <s v="Danvers"/>
    <s v="city"/>
    <s v="https://api.twitter.com/1.1/geo/id/898265bec13bd843.json"/>
    <n v="1"/>
    <s v="12"/>
    <s v="12"/>
    <n v="1"/>
    <n v="3.225806451612903"/>
    <n v="2"/>
    <n v="6.451612903225806"/>
    <n v="0"/>
    <n v="0"/>
    <n v="28"/>
    <n v="90.3225806451613"/>
    <n v="31"/>
  </r>
  <r>
    <s v="victortorres_"/>
    <s v="cumberlandfarms"/>
    <m/>
    <m/>
    <m/>
    <m/>
    <m/>
    <m/>
    <m/>
    <m/>
    <s v="No"/>
    <n v="188"/>
    <m/>
    <m/>
    <x v="0"/>
    <d v="2019-02-11T19:58:14.000"/>
    <s v="I'm at @CumberlandFarms in South Attleboro, MA https://t.co/wgGaOYER72 https://t.co/LtanQI8mVN"/>
    <s v="https://www.swarmapp.com/c/bJKZkrkQQtS"/>
    <s v="swarmapp.com"/>
    <x v="0"/>
    <s v="https://pbs.twimg.com/media/DzJlnhxXgAQ0Tqz.jpg"/>
    <s v="https://pbs.twimg.com/media/DzJlnhxXgAQ0Tqz.jpg"/>
    <x v="84"/>
    <s v="https://twitter.com/#!/victortorres_/status/1095049390698438656"/>
    <n v="41.90995446"/>
    <n v="-71.36388838"/>
    <s v="1095049390698438656"/>
    <m/>
    <b v="0"/>
    <n v="0"/>
    <s v=""/>
    <b v="0"/>
    <s v="en"/>
    <m/>
    <s v=""/>
    <b v="0"/>
    <n v="0"/>
    <s v=""/>
    <s v="Foursquare"/>
    <b v="0"/>
    <s v="1095049390698438656"/>
    <s v="Tweet"/>
    <n v="0"/>
    <n v="0"/>
    <s v="-71.381702,41.893200 _x000a_-71.381702,41.985356 _x000a_-71.206616,41.985356 _x000a_-71.206616,41.893200"/>
    <s v="United States"/>
    <s v="US"/>
    <s v="Attleboro, MA"/>
    <s v="51f91ee83c9a8b40"/>
    <s v="Attleboro"/>
    <s v="city"/>
    <s v="https://api.twitter.com/1.1/geo/id/51f91ee83c9a8b40.json"/>
    <n v="1"/>
    <s v="1"/>
    <s v="1"/>
    <n v="0"/>
    <n v="0"/>
    <n v="0"/>
    <n v="0"/>
    <n v="0"/>
    <n v="0"/>
    <n v="7"/>
    <n v="100"/>
    <n v="7"/>
  </r>
  <r>
    <s v="blueswirls"/>
    <s v="cumberlandfarms"/>
    <m/>
    <m/>
    <m/>
    <m/>
    <m/>
    <m/>
    <m/>
    <m/>
    <s v="No"/>
    <n v="189"/>
    <m/>
    <m/>
    <x v="0"/>
    <d v="2019-02-11T19:59:48.000"/>
    <s v="RT @leightonoc: Finally got the Jeep packed up. Topping off the tank @cumberlandfarms and then heading to Fayette, PA. Found a primitive sp…"/>
    <m/>
    <m/>
    <x v="0"/>
    <m/>
    <s v="http://pbs.twimg.com/profile_images/2846209688/92cf5aa6570dd4857166237b6ec54f27_normal.png"/>
    <x v="85"/>
    <s v="https://twitter.com/#!/blueswirls/status/1095049784967266305"/>
    <m/>
    <m/>
    <s v="1095049784967266305"/>
    <m/>
    <b v="0"/>
    <n v="0"/>
    <s v=""/>
    <b v="0"/>
    <s v="en"/>
    <m/>
    <s v=""/>
    <b v="0"/>
    <n v="0"/>
    <s v="1095035714641612800"/>
    <s v="Hootsuite Inc."/>
    <b v="0"/>
    <s v="1095035714641612800"/>
    <s v="Tweet"/>
    <n v="0"/>
    <n v="0"/>
    <m/>
    <m/>
    <m/>
    <m/>
    <m/>
    <m/>
    <m/>
    <m/>
    <n v="1"/>
    <s v="12"/>
    <s v="1"/>
    <m/>
    <m/>
    <m/>
    <m/>
    <m/>
    <m/>
    <m/>
    <m/>
    <m/>
  </r>
  <r>
    <s v="leightonoconnor"/>
    <s v="cumberlandfarms"/>
    <m/>
    <m/>
    <m/>
    <m/>
    <m/>
    <m/>
    <m/>
    <m/>
    <s v="No"/>
    <n v="191"/>
    <m/>
    <m/>
    <x v="0"/>
    <d v="2019-02-11T20:00:06.000"/>
    <s v="RT @leightonoc: Finally got the Jeep packed up. Topping off the tank @cumberlandfarms and then heading to Fayette, PA. Found a primitive sp…"/>
    <m/>
    <m/>
    <x v="0"/>
    <m/>
    <s v="http://pbs.twimg.com/profile_images/2111751591/me_loc_twitter_normal.jpg"/>
    <x v="86"/>
    <s v="https://twitter.com/#!/leightonoconnor/status/1095049862326947842"/>
    <m/>
    <m/>
    <s v="1095049862326947842"/>
    <m/>
    <b v="0"/>
    <n v="0"/>
    <s v=""/>
    <b v="0"/>
    <s v="en"/>
    <m/>
    <s v=""/>
    <b v="0"/>
    <n v="0"/>
    <s v="1095035714641612800"/>
    <s v="Hootsuite Inc."/>
    <b v="0"/>
    <s v="1095035714641612800"/>
    <s v="Tweet"/>
    <n v="0"/>
    <n v="0"/>
    <m/>
    <m/>
    <m/>
    <m/>
    <m/>
    <m/>
    <m/>
    <m/>
    <n v="1"/>
    <s v="12"/>
    <s v="1"/>
    <m/>
    <m/>
    <m/>
    <m/>
    <m/>
    <m/>
    <m/>
    <m/>
    <m/>
  </r>
  <r>
    <s v="superiordynasty"/>
    <s v="cumberlandfarms"/>
    <m/>
    <m/>
    <m/>
    <m/>
    <m/>
    <m/>
    <m/>
    <m/>
    <s v="No"/>
    <n v="193"/>
    <m/>
    <m/>
    <x v="0"/>
    <d v="2019-02-12T03:34:21.000"/>
    <s v="@NBCSCeltics @AdamHimmelsbach @cumberlandfarms Yup, should’ve traded for My brother"/>
    <m/>
    <m/>
    <x v="0"/>
    <m/>
    <s v="http://pbs.twimg.com/profile_images/1095531585942757376/N-B5GXEC_normal.jpg"/>
    <x v="87"/>
    <s v="https://twitter.com/#!/superiordynasty/status/1095164178275409921"/>
    <m/>
    <m/>
    <s v="1095164178275409921"/>
    <s v="1095164023769837568"/>
    <b v="0"/>
    <n v="1"/>
    <s v="851142163"/>
    <b v="0"/>
    <s v="en"/>
    <m/>
    <s v=""/>
    <b v="0"/>
    <n v="0"/>
    <s v=""/>
    <s v="Twitter for iPhone"/>
    <b v="0"/>
    <s v="1095164023769837568"/>
    <s v="Tweet"/>
    <n v="0"/>
    <n v="0"/>
    <m/>
    <m/>
    <m/>
    <m/>
    <m/>
    <m/>
    <m/>
    <m/>
    <n v="1"/>
    <s v="2"/>
    <s v="1"/>
    <m/>
    <m/>
    <m/>
    <m/>
    <m/>
    <m/>
    <m/>
    <m/>
    <m/>
  </r>
  <r>
    <s v="ovimuniz"/>
    <s v="cumberlandfarms"/>
    <m/>
    <m/>
    <m/>
    <m/>
    <m/>
    <m/>
    <m/>
    <m/>
    <s v="No"/>
    <n v="196"/>
    <m/>
    <m/>
    <x v="0"/>
    <d v="2019-02-12T03:38:37.000"/>
    <s v="@NBCSCeltics @AdamHimmelsbach @cumberlandfarms Celtics are in big trouble.  And all the talks about Celtics making… https://t.co/nvZbiHxrAV"/>
    <s v="https://twitter.com/i/web/status/1095165249014190080"/>
    <s v="twitter.com"/>
    <x v="0"/>
    <m/>
    <s v="http://pbs.twimg.com/profile_images/1093713375979290624/j8CSm9mP_normal.jpg"/>
    <x v="88"/>
    <s v="https://twitter.com/#!/ovimuniz/status/1095165249014190080"/>
    <m/>
    <m/>
    <s v="1095165249014190080"/>
    <s v="1095164023769837568"/>
    <b v="0"/>
    <n v="0"/>
    <s v="851142163"/>
    <b v="0"/>
    <s v="en"/>
    <m/>
    <s v=""/>
    <b v="0"/>
    <n v="0"/>
    <s v=""/>
    <s v="Twitter for Android"/>
    <b v="1"/>
    <s v="1095164023769837568"/>
    <s v="Tweet"/>
    <n v="0"/>
    <n v="0"/>
    <m/>
    <m/>
    <m/>
    <m/>
    <m/>
    <m/>
    <m/>
    <m/>
    <n v="1"/>
    <s v="2"/>
    <s v="1"/>
    <m/>
    <m/>
    <m/>
    <m/>
    <m/>
    <m/>
    <m/>
    <m/>
    <m/>
  </r>
  <r>
    <s v="glorialaw5"/>
    <s v="cumberlandfarms"/>
    <m/>
    <m/>
    <m/>
    <m/>
    <m/>
    <m/>
    <m/>
    <m/>
    <s v="No"/>
    <n v="199"/>
    <m/>
    <m/>
    <x v="0"/>
    <d v="2019-02-12T03:47:58.000"/>
    <s v="RT @NBCSCeltics: Do the Celtics regret not trading at the deadline? @AdamHimmelsbach in the @cumberlandfarms lounge says no https://t.co/JB…"/>
    <m/>
    <m/>
    <x v="0"/>
    <m/>
    <s v="http://pbs.twimg.com/profile_images/825420255031758848/72z-m9aq_normal.jpg"/>
    <x v="89"/>
    <s v="https://twitter.com/#!/glorialaw5/status/1095167604581326849"/>
    <m/>
    <m/>
    <s v="1095167604581326849"/>
    <m/>
    <b v="0"/>
    <n v="0"/>
    <s v=""/>
    <b v="0"/>
    <s v="en"/>
    <m/>
    <s v=""/>
    <b v="0"/>
    <n v="0"/>
    <s v="1095164023769837568"/>
    <s v="Twitter Web Client"/>
    <b v="0"/>
    <s v="1095164023769837568"/>
    <s v="Tweet"/>
    <n v="0"/>
    <n v="0"/>
    <m/>
    <m/>
    <m/>
    <m/>
    <m/>
    <m/>
    <m/>
    <m/>
    <n v="1"/>
    <s v="2"/>
    <s v="1"/>
    <m/>
    <m/>
    <m/>
    <m/>
    <m/>
    <m/>
    <m/>
    <m/>
    <m/>
  </r>
  <r>
    <s v="bostonproud311"/>
    <s v="cumberlandfarms"/>
    <m/>
    <m/>
    <m/>
    <m/>
    <m/>
    <m/>
    <m/>
    <m/>
    <s v="No"/>
    <n v="202"/>
    <m/>
    <m/>
    <x v="0"/>
    <d v="2019-02-12T04:04:52.000"/>
    <s v="@NBCSCeltics @cumberlandfarms Bring Larry Bird back https://t.co/SfhGh3D7EZ"/>
    <m/>
    <m/>
    <x v="0"/>
    <s v="https://pbs.twimg.com/tweet_video_thumb/DzLU_o_UcAAsE21.jpg"/>
    <s v="https://pbs.twimg.com/tweet_video_thumb/DzLU_o_UcAAsE21.jpg"/>
    <x v="90"/>
    <s v="https://twitter.com/#!/bostonproud311/status/1095171857509240832"/>
    <m/>
    <m/>
    <s v="1095171857509240832"/>
    <s v="1095170538585182209"/>
    <b v="0"/>
    <n v="0"/>
    <s v="851142163"/>
    <b v="0"/>
    <s v="en"/>
    <m/>
    <s v=""/>
    <b v="0"/>
    <n v="0"/>
    <s v=""/>
    <s v="Twitter for Android"/>
    <b v="0"/>
    <s v="1095170538585182209"/>
    <s v="Tweet"/>
    <n v="0"/>
    <n v="0"/>
    <m/>
    <m/>
    <m/>
    <m/>
    <m/>
    <m/>
    <m/>
    <m/>
    <n v="1"/>
    <s v="2"/>
    <s v="1"/>
    <m/>
    <m/>
    <m/>
    <m/>
    <m/>
    <m/>
    <m/>
    <m/>
    <m/>
  </r>
  <r>
    <s v="texstyles23"/>
    <s v="cumberlandfarms"/>
    <m/>
    <m/>
    <m/>
    <m/>
    <m/>
    <m/>
    <m/>
    <m/>
    <s v="No"/>
    <n v="204"/>
    <m/>
    <m/>
    <x v="0"/>
    <d v="2019-02-12T04:07:58.000"/>
    <s v="@NBCSCeltics @cumberlandfarms Enes Kanter becomes best rebounder on this team the day he signs."/>
    <m/>
    <m/>
    <x v="0"/>
    <m/>
    <s v="http://pbs.twimg.com/profile_images/1476824760/41536_100000436077381_1133888_n_normal.jpg"/>
    <x v="91"/>
    <s v="https://twitter.com/#!/texstyles23/status/1095172635086987264"/>
    <m/>
    <m/>
    <s v="1095172635086987264"/>
    <s v="1095170538585182209"/>
    <b v="0"/>
    <n v="0"/>
    <s v="851142163"/>
    <b v="0"/>
    <s v="en"/>
    <m/>
    <s v=""/>
    <b v="0"/>
    <n v="0"/>
    <s v=""/>
    <s v="Twitter Web Client"/>
    <b v="0"/>
    <s v="1095170538585182209"/>
    <s v="Tweet"/>
    <n v="0"/>
    <n v="0"/>
    <m/>
    <m/>
    <m/>
    <m/>
    <m/>
    <m/>
    <m/>
    <m/>
    <n v="1"/>
    <s v="2"/>
    <s v="1"/>
    <m/>
    <m/>
    <m/>
    <m/>
    <m/>
    <m/>
    <m/>
    <m/>
    <m/>
  </r>
  <r>
    <s v="michael63569079"/>
    <s v="cumberlandfarms"/>
    <m/>
    <m/>
    <m/>
    <m/>
    <m/>
    <m/>
    <m/>
    <m/>
    <s v="No"/>
    <n v="206"/>
    <m/>
    <m/>
    <x v="0"/>
    <d v="2019-02-12T04:14:31.000"/>
    <s v="@NBCSCeltics @cumberlandfarms Carmelo"/>
    <m/>
    <m/>
    <x v="0"/>
    <m/>
    <s v="http://pbs.twimg.com/profile_images/990394513960075264/zelHphGE_normal.jpg"/>
    <x v="92"/>
    <s v="https://twitter.com/#!/michael63569079/status/1095174286824886272"/>
    <m/>
    <m/>
    <s v="1095174286824886272"/>
    <s v="1095170538585182209"/>
    <b v="0"/>
    <n v="0"/>
    <s v="851142163"/>
    <b v="0"/>
    <s v="pt"/>
    <m/>
    <s v=""/>
    <b v="0"/>
    <n v="0"/>
    <s v=""/>
    <s v="Twitter for iPhone"/>
    <b v="0"/>
    <s v="1095170538585182209"/>
    <s v="Tweet"/>
    <n v="0"/>
    <n v="0"/>
    <m/>
    <m/>
    <m/>
    <m/>
    <m/>
    <m/>
    <m/>
    <m/>
    <n v="1"/>
    <s v="2"/>
    <s v="1"/>
    <m/>
    <m/>
    <m/>
    <m/>
    <m/>
    <m/>
    <m/>
    <m/>
    <m/>
  </r>
  <r>
    <s v="byroncopp19"/>
    <s v="cumberlandfarms"/>
    <m/>
    <m/>
    <m/>
    <m/>
    <m/>
    <m/>
    <m/>
    <m/>
    <s v="No"/>
    <n v="208"/>
    <m/>
    <m/>
    <x v="0"/>
    <d v="2019-02-12T04:17:09.000"/>
    <s v="@NBCSCeltics @NBCSBoston @cumberlandfarms Get Morris Sr's brother those 2 battling for brother bragging rights on same team,  let em roll"/>
    <m/>
    <m/>
    <x v="0"/>
    <m/>
    <s v="http://pbs.twimg.com/profile_images/641691832766869504/dpKRm0Qe_normal.jpg"/>
    <x v="93"/>
    <s v="https://twitter.com/#!/byroncopp19/status/1095174946626641920"/>
    <m/>
    <m/>
    <s v="1095174946626641920"/>
    <s v="1095170538585182209"/>
    <b v="0"/>
    <n v="0"/>
    <s v="851142163"/>
    <b v="0"/>
    <s v="en"/>
    <m/>
    <s v=""/>
    <b v="0"/>
    <n v="0"/>
    <s v=""/>
    <s v="Twitter for Android"/>
    <b v="0"/>
    <s v="1095170538585182209"/>
    <s v="Tweet"/>
    <n v="0"/>
    <n v="0"/>
    <m/>
    <m/>
    <m/>
    <m/>
    <m/>
    <m/>
    <m/>
    <m/>
    <n v="1"/>
    <s v="2"/>
    <s v="1"/>
    <m/>
    <m/>
    <m/>
    <m/>
    <m/>
    <m/>
    <m/>
    <m/>
    <m/>
  </r>
  <r>
    <s v="sheila_voyles"/>
    <s v="cumberlandfarms"/>
    <m/>
    <m/>
    <m/>
    <m/>
    <m/>
    <m/>
    <m/>
    <m/>
    <s v="No"/>
    <n v="211"/>
    <m/>
    <m/>
    <x v="0"/>
    <d v="2019-02-12T04:17:05.000"/>
    <s v="@NBCSCeltics @NBCSBoston @AdamHimmelsbach @cumberlandfarms Can someone look at the Wikipedia of Brad Stevens it say… https://t.co/1nEoooEziK"/>
    <s v="https://twitter.com/i/web/status/1095174932642828288"/>
    <s v="twitter.com"/>
    <x v="0"/>
    <m/>
    <s v="http://abs.twimg.com/sticky/default_profile_images/default_profile_normal.png"/>
    <x v="94"/>
    <s v="https://twitter.com/#!/sheila_voyles/status/1095174932642828288"/>
    <m/>
    <m/>
    <s v="1095174932642828288"/>
    <s v="1095164023769837568"/>
    <b v="0"/>
    <n v="0"/>
    <s v="851142163"/>
    <b v="0"/>
    <s v="en"/>
    <m/>
    <s v=""/>
    <b v="0"/>
    <n v="0"/>
    <s v=""/>
    <s v="Twitter Web App"/>
    <b v="1"/>
    <s v="1095164023769837568"/>
    <s v="Tweet"/>
    <n v="0"/>
    <n v="0"/>
    <m/>
    <m/>
    <m/>
    <m/>
    <m/>
    <m/>
    <m/>
    <m/>
    <n v="1"/>
    <s v="2"/>
    <s v="1"/>
    <m/>
    <m/>
    <m/>
    <m/>
    <m/>
    <m/>
    <m/>
    <m/>
    <m/>
  </r>
  <r>
    <s v="sheila_voyles"/>
    <s v="nbcsceltics"/>
    <m/>
    <m/>
    <m/>
    <m/>
    <m/>
    <m/>
    <m/>
    <m/>
    <s v="No"/>
    <n v="215"/>
    <m/>
    <m/>
    <x v="0"/>
    <d v="2019-02-12T04:17:44.000"/>
    <s v="Tweet from Celtics on NBC Sports Boston (@NBCSCeltics) Celtics on NBC Sports Boston (@NBCSCeltics) Tweeted:_x000a_Do the… https://t.co/wrnRKXhadL"/>
    <s v="https://twitter.com/i/web/status/1095175096174604288"/>
    <s v="twitter.com"/>
    <x v="0"/>
    <m/>
    <s v="http://abs.twimg.com/sticky/default_profile_images/default_profile_normal.png"/>
    <x v="95"/>
    <s v="https://twitter.com/#!/sheila_voyles/status/1095175096174604288"/>
    <m/>
    <m/>
    <s v="1095175096174604288"/>
    <m/>
    <b v="0"/>
    <n v="0"/>
    <s v=""/>
    <b v="1"/>
    <s v="en"/>
    <m/>
    <s v="1095164023769837568"/>
    <b v="0"/>
    <n v="0"/>
    <s v=""/>
    <s v="Twitter Web App"/>
    <b v="1"/>
    <s v="1095175096174604288"/>
    <s v="Tweet"/>
    <n v="0"/>
    <n v="0"/>
    <m/>
    <m/>
    <m/>
    <m/>
    <m/>
    <m/>
    <m/>
    <m/>
    <n v="1"/>
    <s v="2"/>
    <s v="2"/>
    <n v="0"/>
    <n v="0"/>
    <n v="0"/>
    <n v="0"/>
    <n v="0"/>
    <n v="0"/>
    <n v="17"/>
    <n v="100"/>
    <n v="17"/>
  </r>
  <r>
    <s v="lvrf1"/>
    <s v="cumberlandfarms"/>
    <m/>
    <m/>
    <m/>
    <m/>
    <m/>
    <m/>
    <m/>
    <m/>
    <s v="No"/>
    <n v="216"/>
    <m/>
    <m/>
    <x v="0"/>
    <d v="2019-02-12T05:20:08.000"/>
    <s v="@NBCSCeltics @cumberlandfarms Lopez"/>
    <m/>
    <m/>
    <x v="0"/>
    <m/>
    <s v="http://pbs.twimg.com/profile_images/1057479627604705280/A8ZZGZA1_normal.jpg"/>
    <x v="96"/>
    <s v="https://twitter.com/#!/lvrf1/status/1095190799007002624"/>
    <m/>
    <m/>
    <s v="1095190799007002624"/>
    <s v="1095170538585182209"/>
    <b v="0"/>
    <n v="0"/>
    <s v="851142163"/>
    <b v="0"/>
    <s v="es"/>
    <m/>
    <s v=""/>
    <b v="0"/>
    <n v="0"/>
    <s v=""/>
    <s v="Twitter for iPhone"/>
    <b v="0"/>
    <s v="1095170538585182209"/>
    <s v="Tweet"/>
    <n v="0"/>
    <n v="0"/>
    <m/>
    <m/>
    <m/>
    <m/>
    <m/>
    <m/>
    <m/>
    <m/>
    <n v="1"/>
    <s v="2"/>
    <s v="1"/>
    <m/>
    <m/>
    <m/>
    <m/>
    <m/>
    <m/>
    <m/>
    <m/>
    <m/>
  </r>
  <r>
    <s v="yendo28"/>
    <s v="cumberlandfarms"/>
    <m/>
    <m/>
    <m/>
    <m/>
    <m/>
    <m/>
    <m/>
    <m/>
    <s v="No"/>
    <n v="218"/>
    <m/>
    <m/>
    <x v="0"/>
    <d v="2019-02-12T09:00:42.000"/>
    <s v="@NBCSCeltics @AdamHimmelsbach @cumberlandfarms No. You don't make a deal just to make a deal.  You make a deal that moves the needle and Ainge didn't see that type of move available."/>
    <m/>
    <m/>
    <x v="0"/>
    <m/>
    <s v="http://pbs.twimg.com/profile_images/1081228629164654592/KSWKlXVM_normal.jpg"/>
    <x v="97"/>
    <s v="https://twitter.com/#!/yendo28/status/1095246306812051457"/>
    <m/>
    <m/>
    <s v="1095246306812051457"/>
    <s v="1095164023769837568"/>
    <b v="0"/>
    <n v="0"/>
    <s v="851142163"/>
    <b v="0"/>
    <s v="en"/>
    <m/>
    <s v=""/>
    <b v="0"/>
    <n v="0"/>
    <s v=""/>
    <s v="Twitter for Android"/>
    <b v="0"/>
    <s v="1095164023769837568"/>
    <s v="Tweet"/>
    <n v="0"/>
    <n v="0"/>
    <m/>
    <m/>
    <m/>
    <m/>
    <m/>
    <m/>
    <m/>
    <m/>
    <n v="1"/>
    <s v="2"/>
    <s v="1"/>
    <m/>
    <m/>
    <m/>
    <m/>
    <m/>
    <m/>
    <m/>
    <m/>
    <m/>
  </r>
  <r>
    <s v="escobarnick3511"/>
    <s v="cumberlandfarms"/>
    <m/>
    <m/>
    <m/>
    <m/>
    <m/>
    <m/>
    <m/>
    <m/>
    <s v="No"/>
    <n v="221"/>
    <m/>
    <m/>
    <x v="0"/>
    <d v="2019-02-12T11:24:33.000"/>
    <s v="RT @NBCSCeltics: What should the Celtics do with their open roster spot? Here's an answer from the @cumberlandfarms lounge https://t.co/pOe…"/>
    <m/>
    <m/>
    <x v="0"/>
    <m/>
    <s v="http://pbs.twimg.com/profile_images/1093686434198929411/0oFHyXSj_normal.jpg"/>
    <x v="98"/>
    <s v="https://twitter.com/#!/escobarnick3511/status/1095282507849846786"/>
    <m/>
    <m/>
    <s v="1095282507849846786"/>
    <m/>
    <b v="0"/>
    <n v="0"/>
    <s v=""/>
    <b v="0"/>
    <s v="en"/>
    <m/>
    <s v=""/>
    <b v="0"/>
    <n v="3"/>
    <s v="1095170538585182209"/>
    <s v="Twitter for iPhone"/>
    <b v="0"/>
    <s v="1095170538585182209"/>
    <s v="Tweet"/>
    <n v="0"/>
    <n v="0"/>
    <m/>
    <m/>
    <m/>
    <m/>
    <m/>
    <m/>
    <m/>
    <m/>
    <n v="1"/>
    <s v="2"/>
    <s v="1"/>
    <m/>
    <m/>
    <m/>
    <m/>
    <m/>
    <m/>
    <m/>
    <m/>
    <m/>
  </r>
  <r>
    <s v="meliss53543322"/>
    <s v="cumberlandfarms"/>
    <m/>
    <m/>
    <m/>
    <m/>
    <m/>
    <m/>
    <m/>
    <m/>
    <s v="No"/>
    <n v="223"/>
    <m/>
    <m/>
    <x v="1"/>
    <d v="2019-02-12T11:51:43.000"/>
    <s v="@cumberlandfarms there must be something is the water at your buildings because the two Cumberlands in Milford CT h… https://t.co/ZDq1xXJ7eS"/>
    <s v="https://twitter.com/i/web/status/1095289341054730240"/>
    <s v="twitter.com"/>
    <x v="0"/>
    <m/>
    <s v="http://pbs.twimg.com/profile_images/1095286500516917248/_XpQeP9P_normal.jpg"/>
    <x v="99"/>
    <s v="https://twitter.com/#!/meliss53543322/status/1095289341054730240"/>
    <m/>
    <m/>
    <s v="1095289341054730240"/>
    <m/>
    <b v="0"/>
    <n v="0"/>
    <s v="34291927"/>
    <b v="0"/>
    <s v="en"/>
    <m/>
    <s v=""/>
    <b v="0"/>
    <n v="0"/>
    <s v=""/>
    <s v="Twitter for Android"/>
    <b v="1"/>
    <s v="1095289341054730240"/>
    <s v="Tweet"/>
    <n v="0"/>
    <n v="0"/>
    <m/>
    <m/>
    <m/>
    <m/>
    <m/>
    <m/>
    <m/>
    <m/>
    <n v="1"/>
    <s v="1"/>
    <s v="1"/>
    <n v="0"/>
    <n v="0"/>
    <n v="0"/>
    <n v="0"/>
    <n v="0"/>
    <n v="0"/>
    <n v="19"/>
    <n v="100"/>
    <n v="19"/>
  </r>
  <r>
    <s v="nbcsboston"/>
    <s v="cumberlandfarms"/>
    <m/>
    <m/>
    <m/>
    <m/>
    <m/>
    <m/>
    <m/>
    <m/>
    <s v="No"/>
    <n v="224"/>
    <m/>
    <m/>
    <x v="0"/>
    <d v="2019-02-12T04:09:51.000"/>
    <s v="RT @NBCSCeltics: What should the Celtics do with their open roster spot? Here's an answer from the @cumberlandfarms lounge https://t.co/pOe…"/>
    <m/>
    <m/>
    <x v="0"/>
    <m/>
    <s v="http://pbs.twimg.com/profile_images/930117519729405963/5p6FvPDM_normal.jpg"/>
    <x v="100"/>
    <s v="https://twitter.com/#!/nbcsboston/status/1095173110658158592"/>
    <m/>
    <m/>
    <s v="1095173110658158592"/>
    <m/>
    <b v="0"/>
    <n v="0"/>
    <s v=""/>
    <b v="0"/>
    <s v="en"/>
    <m/>
    <s v=""/>
    <b v="0"/>
    <n v="0"/>
    <s v="1095170538585182209"/>
    <s v="Twitter Web Client"/>
    <b v="0"/>
    <s v="1095170538585182209"/>
    <s v="Tweet"/>
    <n v="0"/>
    <n v="0"/>
    <m/>
    <m/>
    <m/>
    <m/>
    <m/>
    <m/>
    <m/>
    <m/>
    <n v="2"/>
    <s v="2"/>
    <s v="1"/>
    <m/>
    <m/>
    <m/>
    <m/>
    <m/>
    <m/>
    <m/>
    <m/>
    <m/>
  </r>
  <r>
    <s v="nbcsboston"/>
    <s v="cumberlandfarms"/>
    <m/>
    <m/>
    <m/>
    <m/>
    <m/>
    <m/>
    <m/>
    <m/>
    <s v="No"/>
    <n v="226"/>
    <m/>
    <m/>
    <x v="0"/>
    <d v="2019-02-12T04:10:40.000"/>
    <s v="RT @NBCSCeltics: Do the Celtics regret not trading at the deadline? @AdamHimmelsbach in the @cumberlandfarms lounge says no https://t.co/JB…"/>
    <m/>
    <m/>
    <x v="0"/>
    <m/>
    <s v="http://pbs.twimg.com/profile_images/930117519729405963/5p6FvPDM_normal.jpg"/>
    <x v="101"/>
    <s v="https://twitter.com/#!/nbcsboston/status/1095173317168898055"/>
    <m/>
    <m/>
    <s v="1095173317168898055"/>
    <m/>
    <b v="0"/>
    <n v="0"/>
    <s v=""/>
    <b v="0"/>
    <s v="en"/>
    <m/>
    <s v=""/>
    <b v="0"/>
    <n v="0"/>
    <s v="1095164023769837568"/>
    <s v="Twitter Web Client"/>
    <b v="0"/>
    <s v="1095164023769837568"/>
    <s v="Tweet"/>
    <n v="0"/>
    <n v="0"/>
    <m/>
    <m/>
    <m/>
    <m/>
    <m/>
    <m/>
    <m/>
    <m/>
    <n v="2"/>
    <s v="2"/>
    <s v="1"/>
    <m/>
    <m/>
    <m/>
    <m/>
    <m/>
    <m/>
    <m/>
    <m/>
    <m/>
  </r>
  <r>
    <s v="iankach"/>
    <s v="nbcsboston"/>
    <m/>
    <m/>
    <m/>
    <m/>
    <m/>
    <m/>
    <m/>
    <m/>
    <s v="No"/>
    <n v="229"/>
    <m/>
    <m/>
    <x v="0"/>
    <d v="2019-02-12T05:23:43.000"/>
    <s v="@NBCSCeltics @NBCSBoston @cumberlandfarms create another open spot to replace Hayward, he is a black hole of misery right now #Celtics"/>
    <m/>
    <m/>
    <x v="9"/>
    <m/>
    <s v="http://pbs.twimg.com/profile_images/1095186517021085696/jhk5CjWX_normal.jpg"/>
    <x v="102"/>
    <s v="https://twitter.com/#!/iankach/status/1095191698022563840"/>
    <m/>
    <m/>
    <s v="1095191698022563840"/>
    <s v="1095170538585182209"/>
    <b v="0"/>
    <n v="0"/>
    <s v="851142163"/>
    <b v="0"/>
    <s v="en"/>
    <m/>
    <s v=""/>
    <b v="0"/>
    <n v="0"/>
    <s v=""/>
    <s v="Twitter Web Client"/>
    <b v="0"/>
    <s v="1095170538585182209"/>
    <s v="Tweet"/>
    <n v="0"/>
    <n v="0"/>
    <m/>
    <m/>
    <m/>
    <m/>
    <m/>
    <m/>
    <m/>
    <m/>
    <n v="1"/>
    <s v="2"/>
    <s v="2"/>
    <m/>
    <m/>
    <m/>
    <m/>
    <m/>
    <m/>
    <m/>
    <m/>
    <m/>
  </r>
  <r>
    <s v="cordiellorandy"/>
    <s v="nbcsboston"/>
    <m/>
    <m/>
    <m/>
    <m/>
    <m/>
    <m/>
    <m/>
    <m/>
    <s v="No"/>
    <n v="230"/>
    <m/>
    <m/>
    <x v="0"/>
    <d v="2019-02-12T13:37:42.000"/>
    <s v="@iankach @NBCSCeltics @NBCSBoston @cumberlandfarms Your an idiot!"/>
    <m/>
    <m/>
    <x v="0"/>
    <m/>
    <s v="http://pbs.twimg.com/profile_images/960546314906996736/0Lu14RMu_normal.jpg"/>
    <x v="103"/>
    <s v="https://twitter.com/#!/cordiellorandy/status/1095316015355969536"/>
    <m/>
    <m/>
    <s v="1095316015355969536"/>
    <s v="1095191698022563840"/>
    <b v="0"/>
    <n v="0"/>
    <s v="45517306"/>
    <b v="0"/>
    <s v="en"/>
    <m/>
    <s v=""/>
    <b v="0"/>
    <n v="0"/>
    <s v=""/>
    <s v="Twitter for iPhone"/>
    <b v="0"/>
    <s v="1095191698022563840"/>
    <s v="Tweet"/>
    <n v="0"/>
    <n v="0"/>
    <m/>
    <m/>
    <m/>
    <m/>
    <m/>
    <m/>
    <m/>
    <m/>
    <n v="1"/>
    <s v="2"/>
    <s v="2"/>
    <m/>
    <m/>
    <m/>
    <m/>
    <m/>
    <m/>
    <m/>
    <m/>
    <m/>
  </r>
  <r>
    <s v="diamondfly"/>
    <s v="cumberlandfarms"/>
    <m/>
    <m/>
    <m/>
    <m/>
    <m/>
    <m/>
    <m/>
    <m/>
    <s v="No"/>
    <n v="236"/>
    <m/>
    <m/>
    <x v="0"/>
    <d v="2019-02-12T13:47:42.000"/>
    <s v="I'm at @CumberlandFarms in North Billerica, MA https://t.co/HonSCcVA7T"/>
    <s v="https://www.swarmapp.com/c/cVYNHAKqe9S"/>
    <s v="swarmapp.com"/>
    <x v="0"/>
    <m/>
    <s v="http://pbs.twimg.com/profile_images/1321061292/winning_normal.jpg"/>
    <x v="104"/>
    <s v="https://twitter.com/#!/diamondfly/status/1095318531573510145"/>
    <n v="42.57200905"/>
    <n v="-71.27832994"/>
    <s v="1095318531573510145"/>
    <m/>
    <b v="0"/>
    <n v="0"/>
    <s v=""/>
    <b v="0"/>
    <s v="en"/>
    <m/>
    <s v=""/>
    <b v="0"/>
    <n v="0"/>
    <s v=""/>
    <s v="Foursquare"/>
    <b v="0"/>
    <s v="1095318531573510145"/>
    <s v="Tweet"/>
    <n v="0"/>
    <n v="0"/>
    <s v="-71.333619,42.518932 _x000a_-71.333619,42.612781 _x000a_-71.205499,42.612781 _x000a_-71.205499,42.518932"/>
    <s v="United States"/>
    <s v="US"/>
    <s v="Billerica, MA"/>
    <s v="01be8aa8195ae3b6"/>
    <s v="Billerica"/>
    <s v="city"/>
    <s v="https://api.twitter.com/1.1/geo/id/01be8aa8195ae3b6.json"/>
    <n v="1"/>
    <s v="1"/>
    <s v="1"/>
    <n v="0"/>
    <n v="0"/>
    <n v="0"/>
    <n v="0"/>
    <n v="0"/>
    <n v="0"/>
    <n v="7"/>
    <n v="100"/>
    <n v="7"/>
  </r>
  <r>
    <s v="freire1906"/>
    <s v="cumberlandfarms"/>
    <m/>
    <m/>
    <m/>
    <m/>
    <m/>
    <m/>
    <m/>
    <m/>
    <s v="No"/>
    <n v="237"/>
    <m/>
    <m/>
    <x v="0"/>
    <d v="2019-02-12T13:59:44.000"/>
    <s v="@NBCSCeltics @cumberlandfarms They should pursue Kanter for that spot, we need a big man"/>
    <m/>
    <m/>
    <x v="0"/>
    <m/>
    <s v="http://pbs.twimg.com/profile_images/630872002409140224/7XgI8sBf_normal.jpg"/>
    <x v="105"/>
    <s v="https://twitter.com/#!/freire1906/status/1095321559764553729"/>
    <m/>
    <m/>
    <s v="1095321559764553729"/>
    <s v="1095170538585182209"/>
    <b v="0"/>
    <n v="0"/>
    <s v="851142163"/>
    <b v="0"/>
    <s v="en"/>
    <m/>
    <s v=""/>
    <b v="0"/>
    <n v="0"/>
    <s v=""/>
    <s v="Twitter for Android"/>
    <b v="0"/>
    <s v="1095170538585182209"/>
    <s v="Tweet"/>
    <n v="0"/>
    <n v="0"/>
    <m/>
    <m/>
    <m/>
    <m/>
    <m/>
    <m/>
    <m/>
    <m/>
    <n v="1"/>
    <s v="2"/>
    <s v="1"/>
    <m/>
    <m/>
    <m/>
    <m/>
    <m/>
    <m/>
    <m/>
    <m/>
    <m/>
  </r>
  <r>
    <s v="jaymchugh"/>
    <s v="cumberlandfarms"/>
    <m/>
    <m/>
    <m/>
    <m/>
    <m/>
    <m/>
    <m/>
    <m/>
    <s v="No"/>
    <n v="239"/>
    <m/>
    <m/>
    <x v="0"/>
    <d v="2019-02-12T14:06:02.000"/>
    <s v="My fav before Ala snow storm...... (at @CumberlandFarms in WESTFORD, MA) https://t.co/p8fpRT9mlx https://t.co/6bOUgXL5Km"/>
    <s v="https://www.swarmapp.com/c/arUfSQGuqPR"/>
    <s v="swarmapp.com"/>
    <x v="0"/>
    <s v="https://pbs.twimg.com/media/DzNemGTXQAIZyg9.jpg"/>
    <s v="https://pbs.twimg.com/media/DzNemGTXQAIZyg9.jpg"/>
    <x v="106"/>
    <s v="https://twitter.com/#!/jaymchugh/status/1095323144510943233"/>
    <n v="42.56627561"/>
    <n v="-71.42314106"/>
    <s v="1095323144510943233"/>
    <m/>
    <b v="0"/>
    <n v="0"/>
    <s v=""/>
    <b v="0"/>
    <s v="en"/>
    <m/>
    <s v=""/>
    <b v="0"/>
    <n v="0"/>
    <s v=""/>
    <s v="Foursquare"/>
    <b v="0"/>
    <s v="1095323144510943233"/>
    <s v="Tweet"/>
    <n v="0"/>
    <n v="0"/>
    <s v="-71.497980,42.526142 _x000a_-71.497980,42.654152 _x000a_-71.385420,42.654152 _x000a_-71.385420,42.526142"/>
    <s v="United States"/>
    <s v="US"/>
    <s v="Westford, MA"/>
    <s v="01efb4b644adb574"/>
    <s v="Westford"/>
    <s v="city"/>
    <s v="https://api.twitter.com/1.1/geo/id/01efb4b644adb574.json"/>
    <n v="1"/>
    <s v="1"/>
    <s v="1"/>
    <n v="1"/>
    <n v="9.090909090909092"/>
    <n v="0"/>
    <n v="0"/>
    <n v="0"/>
    <n v="0"/>
    <n v="10"/>
    <n v="90.9090909090909"/>
    <n v="11"/>
  </r>
  <r>
    <s v="kylebowman725"/>
    <s v="cumberlandfarms"/>
    <m/>
    <m/>
    <m/>
    <m/>
    <m/>
    <m/>
    <m/>
    <m/>
    <s v="No"/>
    <n v="240"/>
    <m/>
    <m/>
    <x v="0"/>
    <d v="2019-02-12T14:46:33.000"/>
    <s v="RT @NBCSCeltics: Do the Celtics regret not trading at the deadline? @AdamHimmelsbach in the @cumberlandfarms lounge says no https://t.co/JB…"/>
    <m/>
    <m/>
    <x v="0"/>
    <m/>
    <s v="http://pbs.twimg.com/profile_images/937831780199096320/thfHnLYe_normal.jpg"/>
    <x v="107"/>
    <s v="https://twitter.com/#!/kylebowman725/status/1095333342873088000"/>
    <m/>
    <m/>
    <s v="1095333342873088000"/>
    <m/>
    <b v="0"/>
    <n v="0"/>
    <s v=""/>
    <b v="0"/>
    <s v="en"/>
    <m/>
    <s v=""/>
    <b v="0"/>
    <n v="0"/>
    <s v="1095164023769837568"/>
    <s v="Twitter for Android"/>
    <b v="0"/>
    <s v="1095164023769837568"/>
    <s v="Tweet"/>
    <n v="0"/>
    <n v="0"/>
    <m/>
    <m/>
    <m/>
    <m/>
    <m/>
    <m/>
    <m/>
    <m/>
    <n v="1"/>
    <s v="2"/>
    <s v="1"/>
    <m/>
    <m/>
    <m/>
    <m/>
    <m/>
    <m/>
    <m/>
    <m/>
    <m/>
  </r>
  <r>
    <s v="alecdsilva"/>
    <s v="denisenbcboston"/>
    <m/>
    <m/>
    <m/>
    <m/>
    <m/>
    <m/>
    <m/>
    <m/>
    <s v="No"/>
    <n v="243"/>
    <m/>
    <m/>
    <x v="1"/>
    <d v="2019-02-12T14:37:54.000"/>
    <s v="@DeniseNBCBoston Weird. Went to @cumberlandfarms today and they were out of gas. Wonder if it’s due to the storm"/>
    <m/>
    <m/>
    <x v="0"/>
    <m/>
    <s v="http://pbs.twimg.com/profile_images/1045395149260574720/2L9-AfuL_normal.jpg"/>
    <x v="108"/>
    <s v="https://twitter.com/#!/alecdsilva/status/1095331163424604160"/>
    <m/>
    <m/>
    <s v="1095331163424604160"/>
    <s v="1095330599223681024"/>
    <b v="0"/>
    <n v="1"/>
    <s v="518705942"/>
    <b v="0"/>
    <s v="en"/>
    <m/>
    <s v=""/>
    <b v="0"/>
    <n v="0"/>
    <s v=""/>
    <s v="Twitter for iPhone"/>
    <b v="0"/>
    <s v="1095330599223681024"/>
    <s v="Tweet"/>
    <n v="0"/>
    <n v="0"/>
    <m/>
    <m/>
    <m/>
    <m/>
    <m/>
    <m/>
    <m/>
    <m/>
    <n v="1"/>
    <s v="18"/>
    <s v="18"/>
    <n v="1"/>
    <n v="5"/>
    <n v="1"/>
    <n v="5"/>
    <n v="0"/>
    <n v="0"/>
    <n v="18"/>
    <n v="90"/>
    <n v="20"/>
  </r>
  <r>
    <s v="leightonoc"/>
    <s v="cumberlandfarms"/>
    <m/>
    <m/>
    <m/>
    <m/>
    <m/>
    <m/>
    <m/>
    <m/>
    <s v="No"/>
    <n v="244"/>
    <m/>
    <m/>
    <x v="0"/>
    <d v="2019-02-11T19:02:24.000"/>
    <s v="Finally got the Jeep packed up. Topping off the tank @cumberlandfarms and then heading to Fayette, PA. Found a prim… https://t.co/iScoGx4mqV"/>
    <s v="https://twitter.com/i/web/status/1095035341541502976"/>
    <s v="twitter.com"/>
    <x v="0"/>
    <m/>
    <s v="http://pbs.twimg.com/profile_images/1095624272029143040/RYFHlHLF_normal.jpg"/>
    <x v="109"/>
    <s v="https://twitter.com/#!/leightonoc/status/1095035341541502976"/>
    <n v="42.56169234"/>
    <n v="-70.97806031"/>
    <s v="1095035341541502976"/>
    <m/>
    <b v="0"/>
    <n v="0"/>
    <s v=""/>
    <b v="0"/>
    <s v="en"/>
    <m/>
    <s v=""/>
    <b v="0"/>
    <n v="0"/>
    <s v=""/>
    <s v="Instagram"/>
    <b v="1"/>
    <s v="1095035341541502976"/>
    <s v="Tweet"/>
    <n v="0"/>
    <n v="0"/>
    <s v="-71.002897,42.540366 _x000a_-71.002897,42.612824 _x000a_-70.904091,42.612824 _x000a_-70.904091,42.540366"/>
    <s v="United States"/>
    <s v="US"/>
    <s v="Danvers, MA"/>
    <s v="898265bec13bd843"/>
    <s v="Danvers"/>
    <s v="city"/>
    <s v="https://api.twitter.com/1.1/geo/id/898265bec13bd843.json"/>
    <n v="2"/>
    <s v="12"/>
    <s v="1"/>
    <n v="0"/>
    <n v="0"/>
    <n v="1"/>
    <n v="5"/>
    <n v="0"/>
    <n v="0"/>
    <n v="19"/>
    <n v="95"/>
    <n v="20"/>
  </r>
  <r>
    <s v="goodhopeincorp"/>
    <s v="leightonoc"/>
    <m/>
    <m/>
    <m/>
    <m/>
    <m/>
    <m/>
    <m/>
    <m/>
    <s v="No"/>
    <n v="246"/>
    <m/>
    <m/>
    <x v="0"/>
    <d v="2019-02-12T16:00:06.000"/>
    <s v="RT @leightonoc: Finally got the Jeep packed up. Topping off the tank @cumberlandfarms and then heading to Fayette, PA. Found a primitive sp…"/>
    <m/>
    <m/>
    <x v="0"/>
    <m/>
    <s v="http://pbs.twimg.com/profile_images/890578768108150784/6HdVnEln_normal.jpg"/>
    <x v="110"/>
    <s v="https://twitter.com/#!/goodhopeincorp/status/1095351852558938112"/>
    <m/>
    <m/>
    <s v="1095351852558938112"/>
    <m/>
    <b v="0"/>
    <n v="0"/>
    <s v=""/>
    <b v="0"/>
    <s v="en"/>
    <m/>
    <s v=""/>
    <b v="0"/>
    <n v="0"/>
    <s v="1095035714641612800"/>
    <s v="Hootsuite Inc."/>
    <b v="0"/>
    <s v="1095035714641612800"/>
    <s v="Tweet"/>
    <n v="0"/>
    <n v="0"/>
    <m/>
    <m/>
    <m/>
    <m/>
    <m/>
    <m/>
    <m/>
    <m/>
    <n v="1"/>
    <s v="12"/>
    <s v="12"/>
    <m/>
    <m/>
    <m/>
    <m/>
    <m/>
    <m/>
    <m/>
    <m/>
    <m/>
  </r>
  <r>
    <s v="cumbysjobs"/>
    <s v="cumbysjobs"/>
    <m/>
    <m/>
    <m/>
    <m/>
    <m/>
    <m/>
    <m/>
    <m/>
    <s v="No"/>
    <n v="248"/>
    <m/>
    <m/>
    <x v="2"/>
    <d v="2019-02-12T18:24:14.000"/>
    <s v="https://t.co/g7pGX1sYUh_x000a__x000a_It's all about the Birthday Blast Ice Cream! #80thbirthday #cumberlandfarms #cumbyvalued #birthdayblasticecream #delicious #workhere"/>
    <s v="https://csnews.com/cumberland-farms-celebrates-80th-birthday-launch-exclusive-products-sweepstakes-promotions"/>
    <s v="csnews.com"/>
    <x v="10"/>
    <m/>
    <s v="http://pbs.twimg.com/profile_images/1062763093799981069/d8ErP81__normal.jpg"/>
    <x v="111"/>
    <s v="https://twitter.com/#!/cumbysjobs/status/1095388123956215808"/>
    <m/>
    <m/>
    <s v="1095388123956215808"/>
    <m/>
    <b v="0"/>
    <n v="0"/>
    <s v=""/>
    <b v="0"/>
    <s v="en"/>
    <m/>
    <s v=""/>
    <b v="0"/>
    <n v="0"/>
    <s v=""/>
    <s v="Twitter Web Client"/>
    <b v="0"/>
    <s v="1095388123956215808"/>
    <s v="Tweet"/>
    <n v="0"/>
    <n v="0"/>
    <m/>
    <m/>
    <m/>
    <m/>
    <m/>
    <m/>
    <m/>
    <m/>
    <n v="1"/>
    <s v="10"/>
    <s v="10"/>
    <n v="1"/>
    <n v="7.142857142857143"/>
    <n v="0"/>
    <n v="0"/>
    <n v="0"/>
    <n v="0"/>
    <n v="13"/>
    <n v="92.85714285714286"/>
    <n v="14"/>
  </r>
  <r>
    <s v="yeswaystores"/>
    <s v="wawa"/>
    <m/>
    <m/>
    <m/>
    <m/>
    <m/>
    <m/>
    <m/>
    <m/>
    <s v="No"/>
    <n v="249"/>
    <m/>
    <m/>
    <x v="0"/>
    <d v="2019-02-12T18:29:57.000"/>
    <s v="@retailbetter @caseysgenstore @CEFCO @CircleKStores @cumberlandfarms @Jacksons @LovesTravelStop @MAPCO @oasiscstores @ParkersPumpPal @PilotFlyingJ @RaceTrac @RuttersFS @sheetz @Speedway @StewartsShops @stripes @Wawa Forget #ValentinesDay2019, we found The Perfect Man to help us celebrate #SinglesAwarenessDay! https://t.co/FcD6jkIjFS"/>
    <m/>
    <m/>
    <x v="11"/>
    <s v="https://pbs.twimg.com/media/DzOa-dTW0AAC4l7.jpg"/>
    <s v="https://pbs.twimg.com/media/DzOa-dTW0AAC4l7.jpg"/>
    <x v="112"/>
    <s v="https://twitter.com/#!/yeswaystores/status/1095389560102629377"/>
    <m/>
    <m/>
    <s v="1095389560102629377"/>
    <s v="1095345815265136645"/>
    <b v="0"/>
    <n v="2"/>
    <s v="46978189"/>
    <b v="0"/>
    <s v="en"/>
    <m/>
    <s v=""/>
    <b v="0"/>
    <n v="0"/>
    <s v=""/>
    <s v="Twitter Web Client"/>
    <b v="0"/>
    <s v="1095345815265136645"/>
    <s v="Tweet"/>
    <n v="0"/>
    <n v="0"/>
    <m/>
    <m/>
    <m/>
    <m/>
    <m/>
    <m/>
    <m/>
    <m/>
    <n v="1"/>
    <s v="3"/>
    <s v="3"/>
    <m/>
    <m/>
    <m/>
    <m/>
    <m/>
    <m/>
    <m/>
    <m/>
    <m/>
  </r>
  <r>
    <s v="retailbetter"/>
    <s v="oasiscstores"/>
    <m/>
    <m/>
    <m/>
    <m/>
    <m/>
    <m/>
    <m/>
    <m/>
    <s v="No"/>
    <n v="258"/>
    <m/>
    <m/>
    <x v="0"/>
    <d v="2019-02-12T15:36:07.000"/>
    <s v="@caseysgenstore @CEFCO @CircleKStores @cumberlandfarms @jacksons @LovesTravelStop @mapco @oasiscstores… https://t.co/Hzj1l23YjO"/>
    <s v="https://twitter.com/i/web/status/1095345815265136645"/>
    <s v="twitter.com"/>
    <x v="0"/>
    <m/>
    <s v="http://pbs.twimg.com/profile_images/1365062422/GSP_logo_Black_normal.jpg"/>
    <x v="113"/>
    <s v="https://twitter.com/#!/retailbetter/status/1095345815265136645"/>
    <m/>
    <m/>
    <s v="1095345815265136645"/>
    <m/>
    <b v="0"/>
    <n v="0"/>
    <s v="89480902"/>
    <b v="0"/>
    <s v="en"/>
    <m/>
    <s v=""/>
    <b v="0"/>
    <n v="0"/>
    <s v=""/>
    <s v="Twitter Web Client"/>
    <b v="1"/>
    <s v="1095345815265136645"/>
    <s v="Tweet"/>
    <n v="0"/>
    <n v="0"/>
    <m/>
    <m/>
    <m/>
    <m/>
    <m/>
    <m/>
    <m/>
    <m/>
    <n v="1"/>
    <s v="3"/>
    <s v="3"/>
    <m/>
    <m/>
    <m/>
    <m/>
    <m/>
    <m/>
    <m/>
    <m/>
    <m/>
  </r>
  <r>
    <s v="retailbetter"/>
    <s v="mapco"/>
    <m/>
    <m/>
    <m/>
    <m/>
    <m/>
    <m/>
    <m/>
    <m/>
    <s v="No"/>
    <n v="261"/>
    <m/>
    <m/>
    <x v="0"/>
    <d v="2019-02-12T18:51:12.000"/>
    <s v="@YeswayStores @caseysgenstore @CEFCO @CircleKStores @cumberlandfarms @Jacksons @LovesTravelStop @MAPCO… https://t.co/zOUPJSGuC2"/>
    <s v="https://twitter.com/i/web/status/1095394909828378625"/>
    <s v="twitter.com"/>
    <x v="0"/>
    <m/>
    <s v="http://pbs.twimg.com/profile_images/1365062422/GSP_logo_Black_normal.jpg"/>
    <x v="114"/>
    <s v="https://twitter.com/#!/retailbetter/status/1095394909828378625"/>
    <m/>
    <m/>
    <s v="1095394909828378625"/>
    <s v="1095389560102629377"/>
    <b v="0"/>
    <n v="0"/>
    <s v="747525388616744960"/>
    <b v="0"/>
    <s v="en"/>
    <m/>
    <s v=""/>
    <b v="0"/>
    <n v="0"/>
    <s v=""/>
    <s v="Twitter Web Client"/>
    <b v="1"/>
    <s v="1095389560102629377"/>
    <s v="Tweet"/>
    <n v="0"/>
    <n v="0"/>
    <m/>
    <m/>
    <m/>
    <m/>
    <m/>
    <m/>
    <m/>
    <m/>
    <n v="2"/>
    <s v="3"/>
    <s v="3"/>
    <m/>
    <m/>
    <m/>
    <m/>
    <m/>
    <m/>
    <m/>
    <m/>
    <m/>
  </r>
  <r>
    <s v="bazooka77"/>
    <s v="cumberlandfarms"/>
    <m/>
    <m/>
    <m/>
    <m/>
    <m/>
    <m/>
    <m/>
    <m/>
    <s v="No"/>
    <n v="281"/>
    <m/>
    <m/>
    <x v="0"/>
    <d v="2019-02-12T18:54:04.000"/>
    <s v="I'm at @CumberlandFarms in South Glens Falls, NY https://t.co/ipsKJkstW2"/>
    <s v="https://www.swarmapp.com/c/fJB3vZny6Wa"/>
    <s v="swarmapp.com"/>
    <x v="0"/>
    <m/>
    <s v="http://pbs.twimg.com/profile_images/1077869946267492352/iVvioDv1_normal.jpg"/>
    <x v="115"/>
    <s v="https://twitter.com/#!/bazooka77/status/1095395630300712961"/>
    <m/>
    <m/>
    <s v="1095395630300712961"/>
    <m/>
    <b v="0"/>
    <n v="0"/>
    <s v=""/>
    <b v="0"/>
    <s v="en"/>
    <m/>
    <s v=""/>
    <b v="0"/>
    <n v="0"/>
    <s v=""/>
    <s v="Foursquare"/>
    <b v="0"/>
    <s v="1095395630300712961"/>
    <s v="Tweet"/>
    <n v="0"/>
    <n v="0"/>
    <m/>
    <m/>
    <m/>
    <m/>
    <m/>
    <m/>
    <m/>
    <m/>
    <n v="1"/>
    <s v="1"/>
    <s v="1"/>
    <n v="0"/>
    <n v="0"/>
    <n v="1"/>
    <n v="12.5"/>
    <n v="0"/>
    <n v="0"/>
    <n v="7"/>
    <n v="87.5"/>
    <n v="8"/>
  </r>
  <r>
    <s v="davebrz"/>
    <s v="cumberlandfarms"/>
    <m/>
    <m/>
    <m/>
    <m/>
    <m/>
    <m/>
    <m/>
    <m/>
    <s v="No"/>
    <n v="282"/>
    <m/>
    <m/>
    <x v="0"/>
    <d v="2019-02-03T23:46:12.000"/>
    <s v="I'm at @CumberlandFarms in Ansonia, CT https://t.co/GZmoWWausI"/>
    <s v="https://www.swarmapp.com/c/dLMbP51lCOl"/>
    <s v="swarmapp.com"/>
    <x v="0"/>
    <m/>
    <s v="http://pbs.twimg.com/profile_images/465345627598372864/zSGEyPph_normal.jpeg"/>
    <x v="116"/>
    <s v="https://twitter.com/#!/davebrz/status/1092207656222314496"/>
    <n v="41.3331692"/>
    <n v="-73.0841607"/>
    <s v="1092207656222314496"/>
    <m/>
    <b v="0"/>
    <n v="0"/>
    <s v=""/>
    <b v="0"/>
    <s v="en"/>
    <m/>
    <s v=""/>
    <b v="0"/>
    <n v="0"/>
    <s v=""/>
    <s v="Foursquare"/>
    <b v="0"/>
    <s v="1092207656222314496"/>
    <s v="Tweet"/>
    <n v="0"/>
    <n v="0"/>
    <s v="-73.102383,41.32376 _x000a_-73.03819,41.32376 _x000a_-73.03819,41.3631483 _x000a_-73.102383,41.3631483"/>
    <s v="United States"/>
    <s v="US"/>
    <s v="Ansonia, CT"/>
    <s v="b04794c3445e78cf"/>
    <s v="Ansonia"/>
    <s v="city"/>
    <s v="https://api.twitter.com/1.1/geo/id/b04794c3445e78cf.json"/>
    <n v="4"/>
    <s v="1"/>
    <s v="1"/>
    <n v="0"/>
    <n v="0"/>
    <n v="0"/>
    <n v="0"/>
    <n v="0"/>
    <n v="0"/>
    <n v="6"/>
    <n v="100"/>
    <n v="6"/>
  </r>
  <r>
    <s v="davebrz"/>
    <s v="cumberlandfarms"/>
    <m/>
    <m/>
    <m/>
    <m/>
    <m/>
    <m/>
    <m/>
    <m/>
    <s v="No"/>
    <n v="283"/>
    <m/>
    <m/>
    <x v="0"/>
    <d v="2019-02-05T22:07:04.000"/>
    <s v="I'm at @CumberlandFarms in Ansonia, CT https://t.co/bhcVhx4ZoG"/>
    <s v="https://www.swarmapp.com/c/kbt4Ao6ah0G"/>
    <s v="swarmapp.com"/>
    <x v="0"/>
    <m/>
    <s v="http://pbs.twimg.com/profile_images/465345627598372864/zSGEyPph_normal.jpeg"/>
    <x v="117"/>
    <s v="https://twitter.com/#!/davebrz/status/1092907487567728640"/>
    <n v="41.3331692"/>
    <n v="-73.0841607"/>
    <s v="1092907487567728640"/>
    <m/>
    <b v="0"/>
    <n v="0"/>
    <s v=""/>
    <b v="0"/>
    <s v="en"/>
    <m/>
    <s v=""/>
    <b v="0"/>
    <n v="0"/>
    <s v=""/>
    <s v="Foursquare"/>
    <b v="0"/>
    <s v="1092907487567728640"/>
    <s v="Tweet"/>
    <n v="0"/>
    <n v="0"/>
    <s v="-73.102383,41.32376 _x000a_-73.03819,41.32376 _x000a_-73.03819,41.3631483 _x000a_-73.102383,41.3631483"/>
    <s v="United States"/>
    <s v="US"/>
    <s v="Ansonia, CT"/>
    <s v="b04794c3445e78cf"/>
    <s v="Ansonia"/>
    <s v="city"/>
    <s v="https://api.twitter.com/1.1/geo/id/b04794c3445e78cf.json"/>
    <n v="4"/>
    <s v="1"/>
    <s v="1"/>
    <n v="0"/>
    <n v="0"/>
    <n v="0"/>
    <n v="0"/>
    <n v="0"/>
    <n v="0"/>
    <n v="6"/>
    <n v="100"/>
    <n v="6"/>
  </r>
  <r>
    <s v="davebrz"/>
    <s v="cumberlandfarms"/>
    <m/>
    <m/>
    <m/>
    <m/>
    <m/>
    <m/>
    <m/>
    <m/>
    <s v="No"/>
    <n v="284"/>
    <m/>
    <m/>
    <x v="0"/>
    <d v="2019-02-08T21:00:37.000"/>
    <s v="I'm at @CumberlandFarms in Milford, CT https://t.co/nySANYGEsa"/>
    <s v="https://www.swarmapp.com/c/2UrCn6Tfht1"/>
    <s v="swarmapp.com"/>
    <x v="0"/>
    <m/>
    <s v="http://pbs.twimg.com/profile_images/465345627598372864/zSGEyPph_normal.jpeg"/>
    <x v="118"/>
    <s v="https://twitter.com/#!/davebrz/status/1093977926050201600"/>
    <n v="41.22239264"/>
    <n v="-73.0738315"/>
    <s v="1093977926050201600"/>
    <m/>
    <b v="0"/>
    <n v="0"/>
    <s v=""/>
    <b v="0"/>
    <s v="en"/>
    <m/>
    <s v=""/>
    <b v="0"/>
    <n v="0"/>
    <s v=""/>
    <s v="Foursquare"/>
    <b v="0"/>
    <s v="1093977926050201600"/>
    <s v="Tweet"/>
    <n v="0"/>
    <n v="0"/>
    <s v="-73.117153,41.171997 _x000a_-72.990337,41.171997 _x000a_-72.990337,41.276059 _x000a_-73.117153,41.276059"/>
    <s v="United States"/>
    <s v="US"/>
    <s v="Milford, CT"/>
    <s v="015e664c48444066"/>
    <s v="Milford"/>
    <s v="city"/>
    <s v="https://api.twitter.com/1.1/geo/id/015e664c48444066.json"/>
    <n v="4"/>
    <s v="1"/>
    <s v="1"/>
    <n v="0"/>
    <n v="0"/>
    <n v="0"/>
    <n v="0"/>
    <n v="0"/>
    <n v="0"/>
    <n v="6"/>
    <n v="100"/>
    <n v="6"/>
  </r>
  <r>
    <s v="davebrz"/>
    <s v="cumberlandfarms"/>
    <m/>
    <m/>
    <m/>
    <m/>
    <m/>
    <m/>
    <m/>
    <m/>
    <s v="No"/>
    <n v="285"/>
    <m/>
    <m/>
    <x v="0"/>
    <d v="2019-02-12T21:10:17.000"/>
    <s v="I'm at @CumberlandFarms in Ansonia, CT https://t.co/CI9mrol2vf"/>
    <s v="https://www.swarmapp.com/c/ltglUpN90Fl"/>
    <s v="swarmapp.com"/>
    <x v="0"/>
    <m/>
    <s v="http://pbs.twimg.com/profile_images/465345627598372864/zSGEyPph_normal.jpeg"/>
    <x v="119"/>
    <s v="https://twitter.com/#!/davebrz/status/1095429911026778112"/>
    <n v="41.3331692"/>
    <n v="-73.0841607"/>
    <s v="1095429911026778112"/>
    <m/>
    <b v="0"/>
    <n v="0"/>
    <s v=""/>
    <b v="0"/>
    <s v="en"/>
    <m/>
    <s v=""/>
    <b v="0"/>
    <n v="0"/>
    <s v=""/>
    <s v="Foursquare"/>
    <b v="0"/>
    <s v="1095429911026778112"/>
    <s v="Tweet"/>
    <n v="0"/>
    <n v="0"/>
    <s v="-73.102383,41.323760 _x000a_-73.102383,41.363148 _x000a_-73.038190,41.363148 _x000a_-73.038190,41.323760"/>
    <s v="United States"/>
    <s v="US"/>
    <s v="Ansonia, CT"/>
    <s v="b04794c3445e78cf"/>
    <s v="Ansonia"/>
    <s v="city"/>
    <s v="https://api.twitter.com/1.1/geo/id/b04794c3445e78cf.json"/>
    <n v="4"/>
    <s v="1"/>
    <s v="1"/>
    <n v="0"/>
    <n v="0"/>
    <n v="0"/>
    <n v="0"/>
    <n v="0"/>
    <n v="0"/>
    <n v="6"/>
    <n v="100"/>
    <n v="6"/>
  </r>
  <r>
    <s v="nacsonline"/>
    <s v="nacsonline"/>
    <m/>
    <m/>
    <m/>
    <m/>
    <m/>
    <m/>
    <m/>
    <m/>
    <s v="No"/>
    <n v="286"/>
    <m/>
    <m/>
    <x v="2"/>
    <d v="2019-02-12T22:15:44.000"/>
    <s v="#NACSLeadershipForum &quot;If we can deliver a great team experience, we can deliver a great experience for our customer… https://t.co/ebPwDMwQ6k"/>
    <s v="https://twitter.com/i/web/status/1095446381974773760"/>
    <s v="twitter.com"/>
    <x v="12"/>
    <m/>
    <s v="http://pbs.twimg.com/profile_images/917740492082892801/R0EvhTe9_normal.jpg"/>
    <x v="120"/>
    <s v="https://twitter.com/#!/nacsonline/status/1095446381974773760"/>
    <m/>
    <m/>
    <s v="1095446381974773760"/>
    <m/>
    <b v="0"/>
    <n v="0"/>
    <s v=""/>
    <b v="0"/>
    <s v="en"/>
    <m/>
    <s v=""/>
    <b v="0"/>
    <n v="0"/>
    <s v=""/>
    <s v="Twitter Web Client"/>
    <b v="1"/>
    <s v="1095446381974773760"/>
    <s v="Tweet"/>
    <n v="0"/>
    <n v="0"/>
    <m/>
    <m/>
    <m/>
    <m/>
    <m/>
    <m/>
    <m/>
    <m/>
    <n v="2"/>
    <s v="1"/>
    <s v="1"/>
    <n v="2"/>
    <n v="11.11111111111111"/>
    <n v="0"/>
    <n v="0"/>
    <n v="0"/>
    <n v="0"/>
    <n v="16"/>
    <n v="88.88888888888889"/>
    <n v="18"/>
  </r>
  <r>
    <s v="nacsonline"/>
    <s v="cumberlandfarms"/>
    <m/>
    <m/>
    <m/>
    <m/>
    <m/>
    <m/>
    <m/>
    <m/>
    <s v="No"/>
    <n v="287"/>
    <m/>
    <m/>
    <x v="0"/>
    <d v="2019-02-12T22:18:57.000"/>
    <s v="#NACSLeadershipForum @cumberlandfarms CEO shares insights on the company's growth strategy https://t.co/daXGI9UTnE"/>
    <m/>
    <m/>
    <x v="12"/>
    <s v="https://pbs.twimg.com/media/DzPPU7eVYAElKji.jpg"/>
    <s v="https://pbs.twimg.com/media/DzPPU7eVYAElKji.jpg"/>
    <x v="121"/>
    <s v="https://twitter.com/#!/nacsonline/status/1095447191659991041"/>
    <m/>
    <m/>
    <s v="1095447191659991041"/>
    <m/>
    <b v="0"/>
    <n v="0"/>
    <s v=""/>
    <b v="0"/>
    <s v="en"/>
    <m/>
    <s v=""/>
    <b v="0"/>
    <n v="0"/>
    <s v=""/>
    <s v="Twitter Web Client"/>
    <b v="0"/>
    <s v="1095447191659991041"/>
    <s v="Tweet"/>
    <n v="0"/>
    <n v="0"/>
    <m/>
    <m/>
    <m/>
    <m/>
    <m/>
    <m/>
    <m/>
    <m/>
    <n v="2"/>
    <s v="1"/>
    <s v="1"/>
    <n v="0"/>
    <n v="0"/>
    <n v="0"/>
    <n v="0"/>
    <n v="0"/>
    <n v="0"/>
    <n v="10"/>
    <n v="100"/>
    <n v="10"/>
  </r>
  <r>
    <s v="nacsonline"/>
    <s v="cumberlandfarms"/>
    <m/>
    <m/>
    <m/>
    <m/>
    <m/>
    <m/>
    <m/>
    <m/>
    <s v="No"/>
    <n v="288"/>
    <m/>
    <m/>
    <x v="0"/>
    <d v="2019-02-12T22:21:27.000"/>
    <s v="#NACSLeadershipForum Says CEO of @CumberlandFarms &quot;Our corporate culture is the critical part of our brand and corporate strategy.&quot;"/>
    <m/>
    <m/>
    <x v="12"/>
    <m/>
    <s v="http://pbs.twimg.com/profile_images/917740492082892801/R0EvhTe9_normal.jpg"/>
    <x v="122"/>
    <s v="https://twitter.com/#!/nacsonline/status/1095447820910411779"/>
    <m/>
    <m/>
    <s v="1095447820910411779"/>
    <m/>
    <b v="0"/>
    <n v="0"/>
    <s v=""/>
    <b v="0"/>
    <s v="en"/>
    <m/>
    <s v=""/>
    <b v="0"/>
    <n v="0"/>
    <s v=""/>
    <s v="Twitter Web Client"/>
    <b v="0"/>
    <s v="1095447820910411779"/>
    <s v="Tweet"/>
    <n v="0"/>
    <n v="0"/>
    <m/>
    <m/>
    <m/>
    <m/>
    <m/>
    <m/>
    <m/>
    <m/>
    <n v="2"/>
    <s v="1"/>
    <s v="1"/>
    <n v="0"/>
    <n v="0"/>
    <n v="1"/>
    <n v="5.555555555555555"/>
    <n v="0"/>
    <n v="0"/>
    <n v="17"/>
    <n v="94.44444444444444"/>
    <n v="18"/>
  </r>
  <r>
    <s v="nacsonline"/>
    <s v="nacsonline"/>
    <m/>
    <m/>
    <m/>
    <m/>
    <m/>
    <m/>
    <m/>
    <m/>
    <s v="No"/>
    <n v="289"/>
    <m/>
    <m/>
    <x v="2"/>
    <d v="2019-02-12T22:27:23.000"/>
    <s v="#NACSLeadershipForum Building larger stores with increased cost per square foot has been an uphill climb says… https://t.co/iEJNadX8Ve"/>
    <s v="https://twitter.com/i/web/status/1095449313130545155"/>
    <s v="twitter.com"/>
    <x v="12"/>
    <m/>
    <s v="http://pbs.twimg.com/profile_images/917740492082892801/R0EvhTe9_normal.jpg"/>
    <x v="123"/>
    <s v="https://twitter.com/#!/nacsonline/status/1095449313130545155"/>
    <m/>
    <m/>
    <s v="1095449313130545155"/>
    <m/>
    <b v="0"/>
    <n v="0"/>
    <s v=""/>
    <b v="0"/>
    <s v="en"/>
    <m/>
    <s v=""/>
    <b v="0"/>
    <n v="0"/>
    <s v=""/>
    <s v="Twitter Web Client"/>
    <b v="1"/>
    <s v="1095449313130545155"/>
    <s v="Tweet"/>
    <n v="0"/>
    <n v="0"/>
    <m/>
    <m/>
    <m/>
    <m/>
    <m/>
    <m/>
    <m/>
    <m/>
    <n v="2"/>
    <s v="1"/>
    <s v="1"/>
    <n v="0"/>
    <n v="0"/>
    <n v="0"/>
    <n v="0"/>
    <n v="0"/>
    <n v="0"/>
    <n v="16"/>
    <n v="100"/>
    <n v="16"/>
  </r>
  <r>
    <s v="audirs5atx"/>
    <s v="cumberlandfarms"/>
    <m/>
    <m/>
    <m/>
    <m/>
    <m/>
    <m/>
    <m/>
    <m/>
    <s v="No"/>
    <n v="290"/>
    <m/>
    <m/>
    <x v="0"/>
    <d v="2019-02-13T00:46:07.000"/>
    <s v="@NBCSCeltics @AdamHimmelsbach @cumberlandfarms I think so and getting AD isn’t the answer. Do you really want 3 max… https://t.co/x9JufR0mxk"/>
    <s v="https://twitter.com/i/web/status/1095484227368423426"/>
    <s v="twitter.com"/>
    <x v="0"/>
    <m/>
    <s v="http://pbs.twimg.com/profile_images/1080013241504411648/0hQY01Xp_normal.jpg"/>
    <x v="124"/>
    <s v="https://twitter.com/#!/audirs5atx/status/1095484227368423426"/>
    <m/>
    <m/>
    <s v="1095484227368423426"/>
    <s v="1095164023769837568"/>
    <b v="0"/>
    <n v="0"/>
    <s v="851142163"/>
    <b v="0"/>
    <s v="en"/>
    <m/>
    <s v=""/>
    <b v="0"/>
    <n v="0"/>
    <s v=""/>
    <s v="Twitter for iPhone"/>
    <b v="1"/>
    <s v="1095164023769837568"/>
    <s v="Tweet"/>
    <n v="0"/>
    <n v="0"/>
    <m/>
    <m/>
    <m/>
    <m/>
    <m/>
    <m/>
    <m/>
    <m/>
    <n v="1"/>
    <s v="2"/>
    <s v="1"/>
    <m/>
    <m/>
    <m/>
    <m/>
    <m/>
    <m/>
    <m/>
    <m/>
    <m/>
  </r>
  <r>
    <s v="pizza__mama"/>
    <s v="cumberlandfarms"/>
    <m/>
    <m/>
    <m/>
    <m/>
    <m/>
    <m/>
    <m/>
    <m/>
    <s v="No"/>
    <n v="293"/>
    <m/>
    <m/>
    <x v="0"/>
    <d v="2019-02-13T18:47:29.000"/>
    <s v="RT @cumberlandfarms: 🍕+ Me + You = the best #GalentinesDay https://t.co/1mnLH3o0eY"/>
    <m/>
    <m/>
    <x v="13"/>
    <s v="https://pbs.twimg.com/ext_tw_video_thumb/1095756126849622016/pu/img/gsC-RAwazIsnNip7.jpg"/>
    <s v="https://pbs.twimg.com/ext_tw_video_thumb/1095756126849622016/pu/img/gsC-RAwazIsnNip7.jpg"/>
    <x v="125"/>
    <s v="https://twitter.com/#!/pizza__mama/status/1095756362104127488"/>
    <m/>
    <m/>
    <s v="1095756362104127488"/>
    <m/>
    <b v="0"/>
    <n v="0"/>
    <s v=""/>
    <b v="0"/>
    <s v="en"/>
    <m/>
    <s v=""/>
    <b v="0"/>
    <n v="0"/>
    <s v="1095756290364723200"/>
    <s v="Twitter for iPhone"/>
    <b v="0"/>
    <s v="1095756290364723200"/>
    <s v="Tweet"/>
    <n v="0"/>
    <n v="0"/>
    <m/>
    <m/>
    <m/>
    <m/>
    <m/>
    <m/>
    <m/>
    <m/>
    <n v="1"/>
    <s v="1"/>
    <s v="1"/>
    <n v="1"/>
    <n v="14.285714285714286"/>
    <n v="0"/>
    <n v="0"/>
    <n v="0"/>
    <n v="0"/>
    <n v="6"/>
    <n v="85.71428571428571"/>
    <n v="7"/>
  </r>
  <r>
    <s v="penpat20"/>
    <s v="boston25"/>
    <m/>
    <m/>
    <m/>
    <m/>
    <m/>
    <m/>
    <m/>
    <m/>
    <s v="No"/>
    <n v="294"/>
    <m/>
    <m/>
    <x v="1"/>
    <d v="2019-02-04T12:04:25.000"/>
    <s v="@boston25 @cumberlandfarms does this EVERYDAY"/>
    <m/>
    <m/>
    <x v="0"/>
    <m/>
    <s v="http://pbs.twimg.com/profile_images/972095101446098944/d3F0riwt_normal.jpg"/>
    <x v="126"/>
    <s v="https://twitter.com/#!/penpat20/status/1092393434575441921"/>
    <m/>
    <m/>
    <s v="1092393434575441921"/>
    <s v="1092368065852002304"/>
    <b v="0"/>
    <n v="1"/>
    <s v="19665244"/>
    <b v="0"/>
    <s v="en"/>
    <m/>
    <s v=""/>
    <b v="0"/>
    <n v="0"/>
    <s v=""/>
    <s v="Twitter for Android"/>
    <b v="0"/>
    <s v="1092368065852002304"/>
    <s v="Tweet"/>
    <n v="0"/>
    <n v="0"/>
    <m/>
    <m/>
    <m/>
    <m/>
    <m/>
    <m/>
    <m/>
    <m/>
    <n v="1"/>
    <s v="11"/>
    <s v="11"/>
    <n v="0"/>
    <n v="0"/>
    <n v="0"/>
    <n v="0"/>
    <n v="0"/>
    <n v="0"/>
    <n v="5"/>
    <n v="100"/>
    <n v="5"/>
  </r>
  <r>
    <s v="ksullivannews"/>
    <s v="boston25"/>
    <m/>
    <m/>
    <m/>
    <m/>
    <m/>
    <m/>
    <m/>
    <m/>
    <s v="No"/>
    <n v="295"/>
    <m/>
    <m/>
    <x v="0"/>
    <d v="2019-02-13T19:04:32.000"/>
    <s v="@scouter441 @VickiGrafWX @boston25 Yes I did! Got to use my @cumberlandfarms reward for a free coffee too, even better!"/>
    <m/>
    <m/>
    <x v="0"/>
    <m/>
    <s v="http://pbs.twimg.com/profile_images/1092780684446523393/hp-iw4YN_normal.jpg"/>
    <x v="127"/>
    <s v="https://twitter.com/#!/ksullivannews/status/1095760654592630784"/>
    <m/>
    <m/>
    <s v="1095760654592630784"/>
    <s v="1095704421122654208"/>
    <b v="0"/>
    <n v="1"/>
    <s v="98141727"/>
    <b v="0"/>
    <s v="en"/>
    <m/>
    <s v=""/>
    <b v="0"/>
    <n v="0"/>
    <s v=""/>
    <s v="Twitter for iPhone"/>
    <b v="0"/>
    <s v="1095704421122654208"/>
    <s v="Tweet"/>
    <n v="0"/>
    <n v="0"/>
    <m/>
    <m/>
    <m/>
    <m/>
    <m/>
    <m/>
    <m/>
    <m/>
    <n v="1"/>
    <s v="11"/>
    <s v="11"/>
    <m/>
    <m/>
    <m/>
    <m/>
    <m/>
    <m/>
    <m/>
    <m/>
    <m/>
  </r>
  <r>
    <s v="tman1138pm"/>
    <s v="papaginos"/>
    <m/>
    <m/>
    <m/>
    <m/>
    <m/>
    <m/>
    <m/>
    <m/>
    <s v="No"/>
    <n v="298"/>
    <m/>
    <m/>
    <x v="0"/>
    <d v="2019-02-09T16:21:53.000"/>
    <s v="It's #NationalPizzaDay, and gf wants @PapaGinos, I want @cumberlandfarms.... still to be decided..... https://t.co/WhfCk6blS7"/>
    <m/>
    <m/>
    <x v="14"/>
    <s v="https://pbs.twimg.com/tweet_video_thumb/Dy-g5z9W0AE2zDA.jpg"/>
    <s v="https://pbs.twimg.com/tweet_video_thumb/Dy-g5z9W0AE2zDA.jpg"/>
    <x v="128"/>
    <s v="https://twitter.com/#!/tman1138pm/status/1094270170703515649"/>
    <m/>
    <m/>
    <s v="1094270170703515649"/>
    <m/>
    <b v="0"/>
    <n v="0"/>
    <s v=""/>
    <b v="0"/>
    <s v="en"/>
    <m/>
    <s v=""/>
    <b v="0"/>
    <n v="0"/>
    <s v=""/>
    <s v="Twitter Web Client"/>
    <b v="0"/>
    <s v="1094270170703515649"/>
    <s v="Tweet"/>
    <n v="0"/>
    <n v="0"/>
    <s v="-71.382444,42.605989 _x000a_-71.271272,42.605989 _x000a_-71.271272,42.666507 _x000a_-71.382444,42.666507"/>
    <s v="United States"/>
    <s v="US"/>
    <s v="Lowell, MA"/>
    <s v="d6539f049c4d05e8"/>
    <s v="Lowell"/>
    <s v="city"/>
    <s v="https://api.twitter.com/1.1/geo/id/d6539f049c4d05e8.json"/>
    <n v="2"/>
    <s v="3"/>
    <s v="3"/>
    <n v="0"/>
    <n v="0"/>
    <n v="0"/>
    <n v="0"/>
    <n v="0"/>
    <n v="0"/>
    <n v="13"/>
    <n v="100"/>
    <n v="13"/>
  </r>
  <r>
    <s v="tman1138pm"/>
    <s v="papaginos"/>
    <m/>
    <m/>
    <m/>
    <m/>
    <m/>
    <m/>
    <m/>
    <m/>
    <s v="No"/>
    <n v="299"/>
    <m/>
    <m/>
    <x v="0"/>
    <d v="2019-02-09T21:15:50.000"/>
    <s v="On #NationalPizzaDay, we went to both @PapaGinos and @cumberlandfarms...! Great barbaque chickn pizza at #Cumbys. Pizza lunch special at #PapaGinos. https://t.co/N7zyprrvfT"/>
    <m/>
    <m/>
    <x v="15"/>
    <s v="https://pbs.twimg.com/tweet_video_thumb/Dy_kMBRXcAAnQBG.jpg"/>
    <s v="https://pbs.twimg.com/tweet_video_thumb/Dy_kMBRXcAAnQBG.jpg"/>
    <x v="129"/>
    <s v="https://twitter.com/#!/tman1138pm/status/1094344144225533957"/>
    <m/>
    <m/>
    <s v="1094344144225533957"/>
    <m/>
    <b v="0"/>
    <n v="0"/>
    <s v=""/>
    <b v="0"/>
    <s v="en"/>
    <m/>
    <s v=""/>
    <b v="0"/>
    <n v="0"/>
    <s v=""/>
    <s v="Twitter Web Client"/>
    <b v="0"/>
    <s v="1094344144225533957"/>
    <s v="Tweet"/>
    <n v="0"/>
    <n v="0"/>
    <s v="-71.382444,42.605989 _x000a_-71.271272,42.605989 _x000a_-71.271272,42.666507 _x000a_-71.382444,42.666507"/>
    <s v="United States"/>
    <s v="US"/>
    <s v="Lowell, MA"/>
    <s v="d6539f049c4d05e8"/>
    <s v="Lowell"/>
    <s v="city"/>
    <s v="https://api.twitter.com/1.1/geo/id/d6539f049c4d05e8.json"/>
    <n v="2"/>
    <s v="3"/>
    <s v="3"/>
    <n v="1"/>
    <n v="5"/>
    <n v="0"/>
    <n v="0"/>
    <n v="0"/>
    <n v="0"/>
    <n v="19"/>
    <n v="95"/>
    <n v="20"/>
  </r>
  <r>
    <s v="speedway"/>
    <s v="karlsonmckenzie"/>
    <m/>
    <m/>
    <m/>
    <m/>
    <m/>
    <m/>
    <m/>
    <m/>
    <s v="No"/>
    <n v="300"/>
    <m/>
    <m/>
    <x v="0"/>
    <d v="2019-02-13T15:15:00.000"/>
    <s v="@TMAN1138pm @KarlsonMcKenzie @cumberlandfarms Thanks for keeping those roads clear! You definitely deserve that lat… https://t.co/gAVg5G9POc"/>
    <s v="https://twitter.com/i/web/status/1095702890386210817"/>
    <s v="twitter.com"/>
    <x v="0"/>
    <m/>
    <s v="http://pbs.twimg.com/profile_images/876855385000337408/g4v-tHTN_normal.jpg"/>
    <x v="130"/>
    <s v="https://twitter.com/#!/speedway/status/1095702890386210817"/>
    <m/>
    <m/>
    <s v="1095702890386210817"/>
    <s v="1095701257036148736"/>
    <b v="0"/>
    <n v="0"/>
    <s v="2185171932"/>
    <b v="0"/>
    <s v="en"/>
    <m/>
    <s v=""/>
    <b v="0"/>
    <n v="0"/>
    <s v=""/>
    <s v="Twitter Web Client"/>
    <b v="1"/>
    <s v="1095701257036148736"/>
    <s v="Tweet"/>
    <n v="0"/>
    <n v="0"/>
    <m/>
    <m/>
    <m/>
    <m/>
    <m/>
    <m/>
    <m/>
    <m/>
    <n v="1"/>
    <s v="3"/>
    <s v="3"/>
    <n v="1"/>
    <n v="7.142857142857143"/>
    <n v="0"/>
    <n v="0"/>
    <n v="0"/>
    <n v="0"/>
    <n v="13"/>
    <n v="92.85714285714286"/>
    <n v="14"/>
  </r>
  <r>
    <s v="tman1138pm"/>
    <s v="karlsonmckenzie"/>
    <m/>
    <m/>
    <m/>
    <m/>
    <m/>
    <m/>
    <m/>
    <m/>
    <s v="No"/>
    <n v="301"/>
    <m/>
    <m/>
    <x v="0"/>
    <d v="2019-02-13T15:08:31.000"/>
    <s v="Just finished clearing snow... At the high point last nite, close to 7 inches in #MethuenMA, but the rain melted a lot by 8Am  Now 40 degrees here... Had @KarlsonMcKenzie on #Bluetooth. Now a sugarfree vanilla latte from @Speedway &amp;amp; chocolate muffin from @cumberlandfarms. https://t.co/ISP4Xa5Bas"/>
    <m/>
    <m/>
    <x v="16"/>
    <s v="https://pbs.twimg.com/tweet_video_thumb/DzS2c88WsAA8Zbs.jpg"/>
    <s v="https://pbs.twimg.com/tweet_video_thumb/DzS2c88WsAA8Zbs.jpg"/>
    <x v="131"/>
    <s v="https://twitter.com/#!/tman1138pm/status/1095701257036148736"/>
    <m/>
    <m/>
    <s v="1095701257036148736"/>
    <m/>
    <b v="0"/>
    <n v="0"/>
    <s v=""/>
    <b v="0"/>
    <s v="en"/>
    <m/>
    <s v=""/>
    <b v="0"/>
    <n v="0"/>
    <s v=""/>
    <s v="Twitter Web Client"/>
    <b v="0"/>
    <s v="1095701257036148736"/>
    <s v="Tweet"/>
    <n v="0"/>
    <n v="0"/>
    <m/>
    <m/>
    <m/>
    <m/>
    <m/>
    <m/>
    <m/>
    <m/>
    <n v="2"/>
    <s v="3"/>
    <s v="3"/>
    <n v="0"/>
    <n v="0"/>
    <n v="0"/>
    <n v="0"/>
    <n v="0"/>
    <n v="0"/>
    <n v="44"/>
    <n v="100"/>
    <n v="44"/>
  </r>
  <r>
    <s v="tman1138pm"/>
    <s v="karlsonmckenzie"/>
    <m/>
    <m/>
    <m/>
    <m/>
    <m/>
    <m/>
    <m/>
    <m/>
    <s v="No"/>
    <n v="302"/>
    <m/>
    <m/>
    <x v="0"/>
    <d v="2019-02-13T15:36:28.000"/>
    <s v="@Speedway @KarlsonMcKenzie @cumberlandfarms ok"/>
    <m/>
    <m/>
    <x v="0"/>
    <m/>
    <s v="http://pbs.twimg.com/profile_images/378800000822310348/5c945e960e09a2db659d5bceed7df322_normal.jpeg"/>
    <x v="132"/>
    <s v="https://twitter.com/#!/tman1138pm/status/1095708290925948936"/>
    <m/>
    <m/>
    <s v="1095708290925948936"/>
    <s v="1095702890386210817"/>
    <b v="0"/>
    <n v="0"/>
    <s v="851526206"/>
    <b v="0"/>
    <s v="und"/>
    <m/>
    <s v=""/>
    <b v="0"/>
    <n v="0"/>
    <s v=""/>
    <s v="Twitter Web Client"/>
    <b v="0"/>
    <s v="1095702890386210817"/>
    <s v="Tweet"/>
    <n v="0"/>
    <n v="0"/>
    <s v="-71.255938,42.670400 _x000a_-71.255938,42.794273 _x000a_-71.115547,42.794273 _x000a_-71.115547,42.670400"/>
    <s v="United States"/>
    <s v="US"/>
    <s v="Methuen Town, MA"/>
    <s v="01597161672b6499"/>
    <s v="Methuen Town"/>
    <s v="city"/>
    <s v="https://api.twitter.com/1.1/geo/id/01597161672b6499.json"/>
    <n v="2"/>
    <s v="3"/>
    <s v="3"/>
    <n v="0"/>
    <n v="0"/>
    <n v="0"/>
    <n v="0"/>
    <n v="0"/>
    <n v="0"/>
    <n v="4"/>
    <n v="100"/>
    <n v="4"/>
  </r>
  <r>
    <s v="pray_to_one"/>
    <s v="haggertytaupier"/>
    <m/>
    <m/>
    <m/>
    <m/>
    <m/>
    <m/>
    <m/>
    <m/>
    <s v="No"/>
    <n v="307"/>
    <m/>
    <m/>
    <x v="1"/>
    <d v="2019-02-14T01:34:07.000"/>
    <s v="@HaggertyTaupier @cumberlandfarms Finish this sentence._x000a_When swimming in the Himalayan Sea be careful of......"/>
    <m/>
    <m/>
    <x v="0"/>
    <m/>
    <s v="http://pbs.twimg.com/profile_images/1087340554587783168/Nb0EiK6m_normal.jpg"/>
    <x v="133"/>
    <s v="https://twitter.com/#!/pray_to_one/status/1095858695194456064"/>
    <m/>
    <m/>
    <s v="1095858695194456064"/>
    <s v="1039340671985954823"/>
    <b v="0"/>
    <n v="0"/>
    <s v="965035253336195073"/>
    <b v="0"/>
    <s v="en"/>
    <m/>
    <s v=""/>
    <b v="0"/>
    <n v="0"/>
    <s v=""/>
    <s v="Twitter for Android"/>
    <b v="0"/>
    <s v="1039340671985954823"/>
    <s v="Tweet"/>
    <n v="0"/>
    <n v="0"/>
    <m/>
    <m/>
    <m/>
    <m/>
    <m/>
    <m/>
    <m/>
    <m/>
    <n v="1"/>
    <s v="17"/>
    <s v="17"/>
    <n v="0"/>
    <n v="0"/>
    <n v="0"/>
    <n v="0"/>
    <n v="0"/>
    <n v="0"/>
    <n v="14"/>
    <n v="100"/>
    <n v="14"/>
  </r>
  <r>
    <s v="itopizarro"/>
    <s v="cumberlandfarms"/>
    <m/>
    <m/>
    <m/>
    <m/>
    <m/>
    <m/>
    <m/>
    <m/>
    <s v="No"/>
    <n v="309"/>
    <m/>
    <m/>
    <x v="0"/>
    <d v="2019-02-14T12:36:07.000"/>
    <s v="@phpPoet @cumberlandfarms Turn off all the non-Cumberland Farms apps. Your phone is Cumberland Farms. Cumberland Fa… https://t.co/H2fo0XkHzs"/>
    <s v="https://twitter.com/i/web/status/1096025291972141058"/>
    <s v="twitter.com"/>
    <x v="0"/>
    <m/>
    <s v="http://pbs.twimg.com/profile_images/761274563430871040/BilXoHz1_normal.jpg"/>
    <x v="134"/>
    <s v="https://twitter.com/#!/itopizarro/status/1096025291972141058"/>
    <m/>
    <m/>
    <s v="1096025291972141058"/>
    <s v="1095868595303788545"/>
    <b v="0"/>
    <n v="0"/>
    <s v="731087192"/>
    <b v="0"/>
    <s v="en"/>
    <m/>
    <s v=""/>
    <b v="0"/>
    <n v="0"/>
    <s v=""/>
    <s v="Twitter for iPhone"/>
    <b v="1"/>
    <s v="1095868595303788545"/>
    <s v="Tweet"/>
    <n v="0"/>
    <n v="0"/>
    <m/>
    <m/>
    <m/>
    <m/>
    <m/>
    <m/>
    <m/>
    <m/>
    <n v="1"/>
    <s v="1"/>
    <s v="1"/>
    <m/>
    <m/>
    <m/>
    <m/>
    <m/>
    <m/>
    <m/>
    <m/>
    <m/>
  </r>
  <r>
    <s v="ptassone17"/>
    <s v="ptassone17"/>
    <m/>
    <m/>
    <m/>
    <m/>
    <m/>
    <m/>
    <m/>
    <m/>
    <s v="No"/>
    <n v="311"/>
    <m/>
    <m/>
    <x v="2"/>
    <d v="2019-02-02T15:29:24.000"/>
    <s v="Go Patriots! https://t.co/EBEYpz7YXq"/>
    <s v="https://dy.si/FSHiX"/>
    <s v="dy.si"/>
    <x v="0"/>
    <m/>
    <s v="http://pbs.twimg.com/profile_images/975338281150885890/HjRtxy9e_normal.jpg"/>
    <x v="135"/>
    <s v="https://twitter.com/#!/ptassone17/status/1091720247017537538"/>
    <m/>
    <m/>
    <s v="1091720247017537538"/>
    <m/>
    <b v="0"/>
    <n v="0"/>
    <s v=""/>
    <b v="0"/>
    <s v="es"/>
    <m/>
    <s v=""/>
    <b v="0"/>
    <n v="0"/>
    <s v=""/>
    <s v="Dynamic Signal"/>
    <b v="0"/>
    <s v="1091720247017537538"/>
    <s v="Tweet"/>
    <n v="0"/>
    <n v="0"/>
    <m/>
    <m/>
    <m/>
    <m/>
    <m/>
    <m/>
    <m/>
    <m/>
    <n v="13"/>
    <s v="10"/>
    <s v="10"/>
    <n v="0"/>
    <n v="0"/>
    <n v="0"/>
    <n v="0"/>
    <n v="0"/>
    <n v="0"/>
    <n v="2"/>
    <n v="100"/>
    <n v="2"/>
  </r>
  <r>
    <s v="ptassone17"/>
    <s v="ptassone17"/>
    <m/>
    <m/>
    <m/>
    <m/>
    <m/>
    <m/>
    <m/>
    <m/>
    <s v="No"/>
    <n v="312"/>
    <m/>
    <m/>
    <x v="2"/>
    <d v="2019-02-04T21:22:40.000"/>
    <s v="The Brighton Store Team's Ribbon Day! https://t.co/LPLnexDo1R"/>
    <s v="https://dy.si/MFZrd"/>
    <s v="dy.si"/>
    <x v="0"/>
    <m/>
    <s v="http://pbs.twimg.com/profile_images/975338281150885890/HjRtxy9e_normal.jpg"/>
    <x v="136"/>
    <s v="https://twitter.com/#!/ptassone17/status/1092533923601473538"/>
    <m/>
    <m/>
    <s v="1092533923601473538"/>
    <m/>
    <b v="0"/>
    <n v="0"/>
    <s v=""/>
    <b v="0"/>
    <s v="en"/>
    <m/>
    <s v=""/>
    <b v="0"/>
    <n v="0"/>
    <s v=""/>
    <s v="Dynamic Signal"/>
    <b v="0"/>
    <s v="1092533923601473538"/>
    <s v="Tweet"/>
    <n v="0"/>
    <n v="0"/>
    <m/>
    <m/>
    <m/>
    <m/>
    <m/>
    <m/>
    <m/>
    <m/>
    <n v="13"/>
    <s v="10"/>
    <s v="10"/>
    <n v="0"/>
    <n v="0"/>
    <n v="0"/>
    <n v="0"/>
    <n v="0"/>
    <n v="0"/>
    <n v="6"/>
    <n v="100"/>
    <n v="6"/>
  </r>
  <r>
    <s v="ptassone17"/>
    <s v="ptassone17"/>
    <m/>
    <m/>
    <m/>
    <m/>
    <m/>
    <m/>
    <m/>
    <m/>
    <s v="No"/>
    <n v="313"/>
    <m/>
    <m/>
    <x v="2"/>
    <d v="2019-02-05T21:39:39.000"/>
    <s v="Local Store Fundraisers - January 2019 https://t.co/QvBep6MhET"/>
    <s v="https://dy.si/Fzsyke"/>
    <s v="dy.si"/>
    <x v="0"/>
    <m/>
    <s v="http://pbs.twimg.com/profile_images/975338281150885890/HjRtxy9e_normal.jpg"/>
    <x v="137"/>
    <s v="https://twitter.com/#!/ptassone17/status/1092900584930209792"/>
    <m/>
    <m/>
    <s v="1092900584930209792"/>
    <m/>
    <b v="0"/>
    <n v="0"/>
    <s v=""/>
    <b v="0"/>
    <s v="en"/>
    <m/>
    <s v=""/>
    <b v="0"/>
    <n v="0"/>
    <s v=""/>
    <s v="Dynamic Signal"/>
    <b v="0"/>
    <s v="1092900584930209792"/>
    <s v="Tweet"/>
    <n v="0"/>
    <n v="0"/>
    <m/>
    <m/>
    <m/>
    <m/>
    <m/>
    <m/>
    <m/>
    <m/>
    <n v="13"/>
    <s v="10"/>
    <s v="10"/>
    <n v="0"/>
    <n v="0"/>
    <n v="0"/>
    <n v="0"/>
    <n v="0"/>
    <n v="0"/>
    <n v="5"/>
    <n v="100"/>
    <n v="5"/>
  </r>
  <r>
    <s v="ptassone17"/>
    <s v="ptassone17"/>
    <m/>
    <m/>
    <m/>
    <m/>
    <m/>
    <m/>
    <m/>
    <m/>
    <s v="No"/>
    <n v="314"/>
    <m/>
    <m/>
    <x v="2"/>
    <d v="2019-02-08T18:56:37.000"/>
    <s v="love where you work #community https://t.co/IAlAX9GrWQ"/>
    <s v="https://dy.si/5XhvL"/>
    <s v="dy.si"/>
    <x v="17"/>
    <m/>
    <s v="http://pbs.twimg.com/profile_images/975338281150885890/HjRtxy9e_normal.jpg"/>
    <x v="138"/>
    <s v="https://twitter.com/#!/ptassone17/status/1093946721330057216"/>
    <m/>
    <m/>
    <s v="1093946721330057216"/>
    <m/>
    <b v="0"/>
    <n v="0"/>
    <s v=""/>
    <b v="0"/>
    <s v="en"/>
    <m/>
    <s v=""/>
    <b v="0"/>
    <n v="0"/>
    <s v=""/>
    <s v="Dynamic Signal"/>
    <b v="0"/>
    <s v="1093946721330057216"/>
    <s v="Tweet"/>
    <n v="0"/>
    <n v="0"/>
    <m/>
    <m/>
    <m/>
    <m/>
    <m/>
    <m/>
    <m/>
    <m/>
    <n v="13"/>
    <s v="10"/>
    <s v="10"/>
    <n v="2"/>
    <n v="40"/>
    <n v="0"/>
    <n v="0"/>
    <n v="0"/>
    <n v="0"/>
    <n v="3"/>
    <n v="60"/>
    <n v="5"/>
  </r>
  <r>
    <s v="ptassone17"/>
    <s v="ptassone17"/>
    <m/>
    <m/>
    <m/>
    <m/>
    <m/>
    <m/>
    <m/>
    <m/>
    <s v="No"/>
    <n v="315"/>
    <m/>
    <m/>
    <x v="2"/>
    <d v="2019-02-08T18:56:46.000"/>
    <s v="love where you work #finance https://t.co/X6jPH9L3ls"/>
    <s v="https://dy.si/TCKth"/>
    <s v="dy.si"/>
    <x v="18"/>
    <m/>
    <s v="http://pbs.twimg.com/profile_images/975338281150885890/HjRtxy9e_normal.jpg"/>
    <x v="139"/>
    <s v="https://twitter.com/#!/ptassone17/status/1093946757925326848"/>
    <m/>
    <m/>
    <s v="1093946757925326848"/>
    <m/>
    <b v="0"/>
    <n v="0"/>
    <s v=""/>
    <b v="0"/>
    <s v="en"/>
    <m/>
    <s v=""/>
    <b v="0"/>
    <n v="0"/>
    <s v=""/>
    <s v="Dynamic Signal"/>
    <b v="0"/>
    <s v="1093946757925326848"/>
    <s v="Tweet"/>
    <n v="0"/>
    <n v="0"/>
    <m/>
    <m/>
    <m/>
    <m/>
    <m/>
    <m/>
    <m/>
    <m/>
    <n v="13"/>
    <s v="10"/>
    <s v="10"/>
    <n v="2"/>
    <n v="40"/>
    <n v="0"/>
    <n v="0"/>
    <n v="0"/>
    <n v="0"/>
    <n v="3"/>
    <n v="60"/>
    <n v="5"/>
  </r>
  <r>
    <s v="ptassone17"/>
    <s v="ptassone17"/>
    <m/>
    <m/>
    <m/>
    <m/>
    <m/>
    <m/>
    <m/>
    <m/>
    <s v="No"/>
    <n v="316"/>
    <m/>
    <m/>
    <x v="2"/>
    <d v="2019-02-08T18:56:53.000"/>
    <s v="love where you work #HR https://t.co/n4j1tAmqga"/>
    <s v="https://dy.si/VunXk"/>
    <s v="dy.si"/>
    <x v="19"/>
    <m/>
    <s v="http://pbs.twimg.com/profile_images/975338281150885890/HjRtxy9e_normal.jpg"/>
    <x v="140"/>
    <s v="https://twitter.com/#!/ptassone17/status/1093946788849958912"/>
    <m/>
    <m/>
    <s v="1093946788849958912"/>
    <m/>
    <b v="0"/>
    <n v="0"/>
    <s v=""/>
    <b v="0"/>
    <s v="en"/>
    <m/>
    <s v=""/>
    <b v="0"/>
    <n v="0"/>
    <s v=""/>
    <s v="Dynamic Signal"/>
    <b v="0"/>
    <s v="1093946788849958912"/>
    <s v="Tweet"/>
    <n v="0"/>
    <n v="0"/>
    <m/>
    <m/>
    <m/>
    <m/>
    <m/>
    <m/>
    <m/>
    <m/>
    <n v="13"/>
    <s v="10"/>
    <s v="10"/>
    <n v="2"/>
    <n v="40"/>
    <n v="0"/>
    <n v="0"/>
    <n v="0"/>
    <n v="0"/>
    <n v="3"/>
    <n v="60"/>
    <n v="5"/>
  </r>
  <r>
    <s v="ptassone17"/>
    <s v="ptassone17"/>
    <m/>
    <m/>
    <m/>
    <m/>
    <m/>
    <m/>
    <m/>
    <m/>
    <s v="No"/>
    <n v="317"/>
    <m/>
    <m/>
    <x v="2"/>
    <d v="2019-02-09T17:22:01.000"/>
    <s v="Flashback Friday- The good ol' days https://t.co/jo0pq9Ivu2"/>
    <s v="https://dy.si/h154B"/>
    <s v="dy.si"/>
    <x v="0"/>
    <m/>
    <s v="http://pbs.twimg.com/profile_images/975338281150885890/HjRtxy9e_normal.jpg"/>
    <x v="141"/>
    <s v="https://twitter.com/#!/ptassone17/status/1094285300040224768"/>
    <m/>
    <m/>
    <s v="1094285300040224768"/>
    <m/>
    <b v="0"/>
    <n v="0"/>
    <s v=""/>
    <b v="0"/>
    <s v="en"/>
    <m/>
    <s v=""/>
    <b v="0"/>
    <n v="0"/>
    <s v=""/>
    <s v="Dynamic Signal"/>
    <b v="0"/>
    <s v="1094285300040224768"/>
    <s v="Tweet"/>
    <n v="0"/>
    <n v="0"/>
    <m/>
    <m/>
    <m/>
    <m/>
    <m/>
    <m/>
    <m/>
    <m/>
    <n v="13"/>
    <s v="10"/>
    <s v="10"/>
    <n v="1"/>
    <n v="16.666666666666668"/>
    <n v="0"/>
    <n v="0"/>
    <n v="0"/>
    <n v="0"/>
    <n v="5"/>
    <n v="83.33333333333333"/>
    <n v="6"/>
  </r>
  <r>
    <s v="ptassone17"/>
    <s v="ptassone17"/>
    <m/>
    <m/>
    <m/>
    <m/>
    <m/>
    <m/>
    <m/>
    <m/>
    <s v="No"/>
    <n v="318"/>
    <m/>
    <m/>
    <x v="2"/>
    <d v="2019-02-09T17:22:14.000"/>
    <s v="I May Have a Problem https://t.co/plVpTZE5fL"/>
    <s v="https://dy.si/TGXUV"/>
    <s v="dy.si"/>
    <x v="0"/>
    <m/>
    <s v="http://pbs.twimg.com/profile_images/975338281150885890/HjRtxy9e_normal.jpg"/>
    <x v="142"/>
    <s v="https://twitter.com/#!/ptassone17/status/1094285356734722050"/>
    <m/>
    <m/>
    <s v="1094285356734722050"/>
    <m/>
    <b v="0"/>
    <n v="0"/>
    <s v=""/>
    <b v="0"/>
    <s v="en"/>
    <m/>
    <s v=""/>
    <b v="0"/>
    <n v="0"/>
    <s v=""/>
    <s v="Dynamic Signal"/>
    <b v="0"/>
    <s v="1094285356734722050"/>
    <s v="Tweet"/>
    <n v="0"/>
    <n v="0"/>
    <m/>
    <m/>
    <m/>
    <m/>
    <m/>
    <m/>
    <m/>
    <m/>
    <n v="13"/>
    <s v="10"/>
    <s v="10"/>
    <n v="0"/>
    <n v="0"/>
    <n v="1"/>
    <n v="20"/>
    <n v="0"/>
    <n v="0"/>
    <n v="4"/>
    <n v="80"/>
    <n v="5"/>
  </r>
  <r>
    <s v="ptassone17"/>
    <s v="ptassone17"/>
    <m/>
    <m/>
    <m/>
    <m/>
    <m/>
    <m/>
    <m/>
    <m/>
    <s v="No"/>
    <n v="319"/>
    <m/>
    <m/>
    <x v="2"/>
    <d v="2019-02-10T22:14:31.000"/>
    <s v="love where you work #warehouse https://t.co/mD6Hpjwein"/>
    <s v="https://dy.si/dXy63"/>
    <s v="dy.si"/>
    <x v="20"/>
    <m/>
    <s v="http://pbs.twimg.com/profile_images/975338281150885890/HjRtxy9e_normal.jpg"/>
    <x v="143"/>
    <s v="https://twitter.com/#!/ptassone17/status/1094721299891421185"/>
    <m/>
    <m/>
    <s v="1094721299891421185"/>
    <m/>
    <b v="0"/>
    <n v="0"/>
    <s v=""/>
    <b v="0"/>
    <s v="en"/>
    <m/>
    <s v=""/>
    <b v="0"/>
    <n v="0"/>
    <s v=""/>
    <s v="Dynamic Signal"/>
    <b v="0"/>
    <s v="1094721299891421185"/>
    <s v="Tweet"/>
    <n v="0"/>
    <n v="0"/>
    <m/>
    <m/>
    <m/>
    <m/>
    <m/>
    <m/>
    <m/>
    <m/>
    <n v="13"/>
    <s v="10"/>
    <s v="10"/>
    <n v="2"/>
    <n v="40"/>
    <n v="0"/>
    <n v="0"/>
    <n v="0"/>
    <n v="0"/>
    <n v="3"/>
    <n v="60"/>
    <n v="5"/>
  </r>
  <r>
    <s v="ptassone17"/>
    <s v="ptassone17"/>
    <m/>
    <m/>
    <m/>
    <m/>
    <m/>
    <m/>
    <m/>
    <m/>
    <s v="No"/>
    <n v="320"/>
    <m/>
    <m/>
    <x v="2"/>
    <d v="2019-02-11T23:27:05.000"/>
    <s v="love where you work #warehouse https://t.co/LoDPUwOUqs"/>
    <s v="https://dy.si/1KgFW"/>
    <s v="dy.si"/>
    <x v="20"/>
    <m/>
    <s v="http://pbs.twimg.com/profile_images/975338281150885890/HjRtxy9e_normal.jpg"/>
    <x v="144"/>
    <s v="https://twitter.com/#!/ptassone17/status/1095101947852480512"/>
    <m/>
    <m/>
    <s v="1095101947852480512"/>
    <m/>
    <b v="0"/>
    <n v="0"/>
    <s v=""/>
    <b v="0"/>
    <s v="en"/>
    <m/>
    <s v=""/>
    <b v="0"/>
    <n v="0"/>
    <s v=""/>
    <s v="Dynamic Signal"/>
    <b v="0"/>
    <s v="1095101947852480512"/>
    <s v="Tweet"/>
    <n v="0"/>
    <n v="0"/>
    <m/>
    <m/>
    <m/>
    <m/>
    <m/>
    <m/>
    <m/>
    <m/>
    <n v="13"/>
    <s v="10"/>
    <s v="10"/>
    <n v="2"/>
    <n v="40"/>
    <n v="0"/>
    <n v="0"/>
    <n v="0"/>
    <n v="0"/>
    <n v="3"/>
    <n v="60"/>
    <n v="5"/>
  </r>
  <r>
    <s v="ptassone17"/>
    <s v="ptassone17"/>
    <m/>
    <m/>
    <m/>
    <m/>
    <m/>
    <m/>
    <m/>
    <m/>
    <s v="No"/>
    <n v="321"/>
    <m/>
    <m/>
    <x v="2"/>
    <d v="2019-02-12T15:57:41.000"/>
    <s v="love where you work #storesupport https://t.co/auFu0d0ebI"/>
    <s v="https://dy.si/RMmYm"/>
    <s v="dy.si"/>
    <x v="21"/>
    <m/>
    <s v="http://pbs.twimg.com/profile_images/975338281150885890/HjRtxy9e_normal.jpg"/>
    <x v="145"/>
    <s v="https://twitter.com/#!/ptassone17/status/1095351241373175808"/>
    <m/>
    <m/>
    <s v="1095351241373175808"/>
    <m/>
    <b v="0"/>
    <n v="0"/>
    <s v=""/>
    <b v="0"/>
    <s v="en"/>
    <m/>
    <s v=""/>
    <b v="0"/>
    <n v="0"/>
    <s v=""/>
    <s v="Dynamic Signal"/>
    <b v="0"/>
    <s v="1095351241373175808"/>
    <s v="Tweet"/>
    <n v="0"/>
    <n v="0"/>
    <m/>
    <m/>
    <m/>
    <m/>
    <m/>
    <m/>
    <m/>
    <m/>
    <n v="13"/>
    <s v="10"/>
    <s v="10"/>
    <n v="2"/>
    <n v="40"/>
    <n v="0"/>
    <n v="0"/>
    <n v="0"/>
    <n v="0"/>
    <n v="3"/>
    <n v="60"/>
    <n v="5"/>
  </r>
  <r>
    <s v="ptassone17"/>
    <s v="ptassone17"/>
    <m/>
    <m/>
    <m/>
    <m/>
    <m/>
    <m/>
    <m/>
    <m/>
    <s v="No"/>
    <n v="322"/>
    <m/>
    <m/>
    <x v="2"/>
    <d v="2019-02-13T00:45:33.000"/>
    <s v="4746 Bloomfield, CT https://t.co/vkbin3lzV8"/>
    <s v="https://dy.si/9ocJ9"/>
    <s v="dy.si"/>
    <x v="0"/>
    <m/>
    <s v="http://pbs.twimg.com/profile_images/975338281150885890/HjRtxy9e_normal.jpg"/>
    <x v="146"/>
    <s v="https://twitter.com/#!/ptassone17/status/1095484084917133312"/>
    <m/>
    <m/>
    <s v="1095484084917133312"/>
    <m/>
    <b v="0"/>
    <n v="0"/>
    <s v=""/>
    <b v="0"/>
    <s v="en"/>
    <m/>
    <s v=""/>
    <b v="0"/>
    <n v="0"/>
    <s v=""/>
    <s v="Dynamic Signal"/>
    <b v="0"/>
    <s v="1095484084917133312"/>
    <s v="Tweet"/>
    <n v="0"/>
    <n v="0"/>
    <m/>
    <m/>
    <m/>
    <m/>
    <m/>
    <m/>
    <m/>
    <m/>
    <n v="13"/>
    <s v="10"/>
    <s v="10"/>
    <n v="0"/>
    <n v="0"/>
    <n v="0"/>
    <n v="0"/>
    <n v="0"/>
    <n v="0"/>
    <n v="3"/>
    <n v="100"/>
    <n v="3"/>
  </r>
  <r>
    <s v="ptassone17"/>
    <s v="ptassone17"/>
    <m/>
    <m/>
    <m/>
    <m/>
    <m/>
    <m/>
    <m/>
    <m/>
    <s v="No"/>
    <n v="323"/>
    <m/>
    <m/>
    <x v="2"/>
    <d v="2019-02-14T15:42:23.000"/>
    <s v="love where you work #warehouse https://t.co/qQZTWssd3C"/>
    <s v="https://dy.si/sGyFM"/>
    <s v="dy.si"/>
    <x v="20"/>
    <m/>
    <s v="http://pbs.twimg.com/profile_images/975338281150885890/HjRtxy9e_normal.jpg"/>
    <x v="147"/>
    <s v="https://twitter.com/#!/ptassone17/status/1096072167773462528"/>
    <m/>
    <m/>
    <s v="1096072167773462528"/>
    <m/>
    <b v="0"/>
    <n v="0"/>
    <s v=""/>
    <b v="0"/>
    <s v="en"/>
    <m/>
    <s v=""/>
    <b v="0"/>
    <n v="0"/>
    <s v=""/>
    <s v="Dynamic Signal"/>
    <b v="0"/>
    <s v="1096072167773462528"/>
    <s v="Tweet"/>
    <n v="0"/>
    <n v="0"/>
    <m/>
    <m/>
    <m/>
    <m/>
    <m/>
    <m/>
    <m/>
    <m/>
    <n v="13"/>
    <s v="10"/>
    <s v="10"/>
    <n v="2"/>
    <n v="40"/>
    <n v="0"/>
    <n v="0"/>
    <n v="0"/>
    <n v="0"/>
    <n v="3"/>
    <n v="60"/>
    <n v="5"/>
  </r>
  <r>
    <s v="jozenaaa"/>
    <s v="cumberlandfarms"/>
    <m/>
    <m/>
    <m/>
    <m/>
    <m/>
    <m/>
    <m/>
    <m/>
    <s v="No"/>
    <n v="324"/>
    <m/>
    <m/>
    <x v="0"/>
    <d v="2019-02-14T18:36:33.000"/>
    <s v="Thank you @cumberlandfarms clerk for stepping in while that customer was being racist and saying racial slurs because her food stamp card not working !!!"/>
    <m/>
    <m/>
    <x v="0"/>
    <m/>
    <s v="http://pbs.twimg.com/profile_images/951458515448721408/Tbyj5x_9_normal.jpg"/>
    <x v="148"/>
    <s v="https://twitter.com/#!/jozenaaa/status/1096115999286444033"/>
    <m/>
    <m/>
    <s v="1096115999286444033"/>
    <m/>
    <b v="0"/>
    <n v="1"/>
    <s v=""/>
    <b v="0"/>
    <s v="en"/>
    <m/>
    <s v=""/>
    <b v="0"/>
    <n v="0"/>
    <s v=""/>
    <s v="Twitter for iPhone"/>
    <b v="0"/>
    <s v="1096115999286444033"/>
    <s v="Tweet"/>
    <n v="0"/>
    <n v="0"/>
    <m/>
    <m/>
    <m/>
    <m/>
    <m/>
    <m/>
    <m/>
    <m/>
    <n v="1"/>
    <s v="1"/>
    <s v="1"/>
    <n v="1"/>
    <n v="4.166666666666667"/>
    <n v="1"/>
    <n v="4.166666666666667"/>
    <n v="0"/>
    <n v="0"/>
    <n v="22"/>
    <n v="91.66666666666667"/>
    <n v="24"/>
  </r>
  <r>
    <s v="johnnya33"/>
    <s v="cumberlandfarms"/>
    <m/>
    <m/>
    <m/>
    <m/>
    <m/>
    <m/>
    <m/>
    <m/>
    <s v="No"/>
    <n v="325"/>
    <m/>
    <m/>
    <x v="0"/>
    <d v="2019-02-14T20:53:20.000"/>
    <s v="RT @cumberlandfarms: Retweet if pizza will always have a place in your heart. ❤️ #Pizza #ValentinesDay_x000a__x000a_99¢ per slice. Plus applicable tax.…"/>
    <m/>
    <m/>
    <x v="22"/>
    <m/>
    <s v="http://pbs.twimg.com/profile_images/3335527516/9371d16595f407f7ae643e69cb251ab3_normal.jpeg"/>
    <x v="149"/>
    <s v="https://twitter.com/#!/johnnya33/status/1096150421930954752"/>
    <m/>
    <m/>
    <s v="1096150421930954752"/>
    <m/>
    <b v="0"/>
    <n v="0"/>
    <s v=""/>
    <b v="0"/>
    <s v="en"/>
    <m/>
    <s v=""/>
    <b v="0"/>
    <n v="0"/>
    <s v="1096091942658674688"/>
    <s v="Twitter for iPhone"/>
    <b v="0"/>
    <s v="1096091942658674688"/>
    <s v="Tweet"/>
    <n v="0"/>
    <n v="0"/>
    <m/>
    <m/>
    <m/>
    <m/>
    <m/>
    <m/>
    <m/>
    <m/>
    <n v="1"/>
    <s v="1"/>
    <s v="1"/>
    <n v="0"/>
    <n v="0"/>
    <n v="0"/>
    <n v="0"/>
    <n v="0"/>
    <n v="0"/>
    <n v="21"/>
    <n v="100"/>
    <n v="21"/>
  </r>
  <r>
    <s v="kennycamille"/>
    <s v="kennycamille"/>
    <m/>
    <m/>
    <m/>
    <m/>
    <m/>
    <m/>
    <m/>
    <m/>
    <s v="No"/>
    <n v="326"/>
    <m/>
    <m/>
    <x v="2"/>
    <d v="2019-02-05T12:39:06.000"/>
    <s v="The Brighton Store Team's Ribbon Day! https://t.co/h3Y3zMJ8vi"/>
    <s v="https://dy.si/5RWoH"/>
    <s v="dy.si"/>
    <x v="0"/>
    <m/>
    <s v="http://pbs.twimg.com/profile_images/378800000768272628/c7525b1708d3ff7448999ea72495d8a6_normal.jpeg"/>
    <x v="150"/>
    <s v="https://twitter.com/#!/kennycamille/status/1092764553987817473"/>
    <m/>
    <m/>
    <s v="1092764553987817473"/>
    <m/>
    <b v="0"/>
    <n v="0"/>
    <s v=""/>
    <b v="0"/>
    <s v="en"/>
    <m/>
    <s v=""/>
    <b v="0"/>
    <n v="0"/>
    <s v=""/>
    <s v="Dynamic Signal"/>
    <b v="0"/>
    <s v="1092764553987817473"/>
    <s v="Tweet"/>
    <n v="0"/>
    <n v="0"/>
    <m/>
    <m/>
    <m/>
    <m/>
    <m/>
    <m/>
    <m/>
    <m/>
    <n v="6"/>
    <s v="10"/>
    <s v="10"/>
    <n v="0"/>
    <n v="0"/>
    <n v="0"/>
    <n v="0"/>
    <n v="0"/>
    <n v="0"/>
    <n v="6"/>
    <n v="100"/>
    <n v="6"/>
  </r>
  <r>
    <s v="kennycamille"/>
    <s v="kennycamille"/>
    <m/>
    <m/>
    <m/>
    <m/>
    <m/>
    <m/>
    <m/>
    <m/>
    <s v="No"/>
    <n v="327"/>
    <m/>
    <m/>
    <x v="2"/>
    <d v="2019-02-09T22:08:07.000"/>
    <s v="Flashback Friday- The good ol' days https://t.co/P32q85W8fw"/>
    <s v="https://dy.si/BQmEh"/>
    <s v="dy.si"/>
    <x v="0"/>
    <m/>
    <s v="http://pbs.twimg.com/profile_images/378800000768272628/c7525b1708d3ff7448999ea72495d8a6_normal.jpeg"/>
    <x v="151"/>
    <s v="https://twitter.com/#!/kennycamille/status/1094357303325687808"/>
    <m/>
    <m/>
    <s v="1094357303325687808"/>
    <m/>
    <b v="0"/>
    <n v="0"/>
    <s v=""/>
    <b v="0"/>
    <s v="en"/>
    <m/>
    <s v=""/>
    <b v="0"/>
    <n v="0"/>
    <s v=""/>
    <s v="Dynamic Signal"/>
    <b v="0"/>
    <s v="1094357303325687808"/>
    <s v="Tweet"/>
    <n v="0"/>
    <n v="0"/>
    <m/>
    <m/>
    <m/>
    <m/>
    <m/>
    <m/>
    <m/>
    <m/>
    <n v="6"/>
    <s v="10"/>
    <s v="10"/>
    <n v="1"/>
    <n v="16.666666666666668"/>
    <n v="0"/>
    <n v="0"/>
    <n v="0"/>
    <n v="0"/>
    <n v="5"/>
    <n v="83.33333333333333"/>
    <n v="6"/>
  </r>
  <r>
    <s v="kennycamille"/>
    <s v="kennycamille"/>
    <m/>
    <m/>
    <m/>
    <m/>
    <m/>
    <m/>
    <m/>
    <m/>
    <s v="No"/>
    <n v="328"/>
    <m/>
    <m/>
    <x v="2"/>
    <d v="2019-02-09T22:09:26.000"/>
    <s v="I May Have a Problem https://t.co/dotjk9uOoa"/>
    <s v="https://dy.si/Fteyaj2"/>
    <s v="dy.si"/>
    <x v="0"/>
    <m/>
    <s v="http://pbs.twimg.com/profile_images/378800000768272628/c7525b1708d3ff7448999ea72495d8a6_normal.jpeg"/>
    <x v="152"/>
    <s v="https://twitter.com/#!/kennycamille/status/1094357634499530752"/>
    <m/>
    <m/>
    <s v="1094357634499530752"/>
    <m/>
    <b v="0"/>
    <n v="0"/>
    <s v=""/>
    <b v="0"/>
    <s v="en"/>
    <m/>
    <s v=""/>
    <b v="0"/>
    <n v="0"/>
    <s v=""/>
    <s v="Dynamic Signal"/>
    <b v="0"/>
    <s v="1094357634499530752"/>
    <s v="Tweet"/>
    <n v="0"/>
    <n v="0"/>
    <m/>
    <m/>
    <m/>
    <m/>
    <m/>
    <m/>
    <m/>
    <m/>
    <n v="6"/>
    <s v="10"/>
    <s v="10"/>
    <n v="0"/>
    <n v="0"/>
    <n v="1"/>
    <n v="20"/>
    <n v="0"/>
    <n v="0"/>
    <n v="4"/>
    <n v="80"/>
    <n v="5"/>
  </r>
  <r>
    <s v="kennycamille"/>
    <s v="kennycamille"/>
    <m/>
    <m/>
    <m/>
    <m/>
    <m/>
    <m/>
    <m/>
    <m/>
    <s v="No"/>
    <n v="329"/>
    <m/>
    <m/>
    <x v="2"/>
    <d v="2019-02-10T16:36:02.000"/>
    <s v="love where you work #warehouse https://t.co/KD2n5R88I3"/>
    <s v="https://dy.si/jxZFJ"/>
    <s v="dy.si"/>
    <x v="20"/>
    <m/>
    <s v="http://pbs.twimg.com/profile_images/378800000768272628/c7525b1708d3ff7448999ea72495d8a6_normal.jpeg"/>
    <x v="153"/>
    <s v="https://twitter.com/#!/kennycamille/status/1094636116903227392"/>
    <m/>
    <m/>
    <s v="1094636116903227392"/>
    <m/>
    <b v="0"/>
    <n v="0"/>
    <s v=""/>
    <b v="0"/>
    <s v="en"/>
    <m/>
    <s v=""/>
    <b v="0"/>
    <n v="0"/>
    <s v=""/>
    <s v="Dynamic Signal"/>
    <b v="0"/>
    <s v="1094636116903227392"/>
    <s v="Tweet"/>
    <n v="0"/>
    <n v="0"/>
    <m/>
    <m/>
    <m/>
    <m/>
    <m/>
    <m/>
    <m/>
    <m/>
    <n v="6"/>
    <s v="10"/>
    <s v="10"/>
    <n v="2"/>
    <n v="40"/>
    <n v="0"/>
    <n v="0"/>
    <n v="0"/>
    <n v="0"/>
    <n v="3"/>
    <n v="60"/>
    <n v="5"/>
  </r>
  <r>
    <s v="kennycamille"/>
    <s v="kennycamille"/>
    <m/>
    <m/>
    <m/>
    <m/>
    <m/>
    <m/>
    <m/>
    <m/>
    <s v="No"/>
    <n v="330"/>
    <m/>
    <m/>
    <x v="2"/>
    <d v="2019-02-12T00:08:32.000"/>
    <s v="love where you work #warehouse https://t.co/MScaJb304T"/>
    <s v="https://dy.si/fQWSM"/>
    <s v="dy.si"/>
    <x v="20"/>
    <m/>
    <s v="http://pbs.twimg.com/profile_images/378800000768272628/c7525b1708d3ff7448999ea72495d8a6_normal.jpeg"/>
    <x v="154"/>
    <s v="https://twitter.com/#!/kennycamille/status/1095112381976403968"/>
    <m/>
    <m/>
    <s v="1095112381976403968"/>
    <m/>
    <b v="0"/>
    <n v="0"/>
    <s v=""/>
    <b v="0"/>
    <s v="en"/>
    <m/>
    <s v=""/>
    <b v="0"/>
    <n v="0"/>
    <s v=""/>
    <s v="Dynamic Signal"/>
    <b v="0"/>
    <s v="1095112381976403968"/>
    <s v="Tweet"/>
    <n v="0"/>
    <n v="0"/>
    <m/>
    <m/>
    <m/>
    <m/>
    <m/>
    <m/>
    <m/>
    <m/>
    <n v="6"/>
    <s v="10"/>
    <s v="10"/>
    <n v="2"/>
    <n v="40"/>
    <n v="0"/>
    <n v="0"/>
    <n v="0"/>
    <n v="0"/>
    <n v="3"/>
    <n v="60"/>
    <n v="5"/>
  </r>
  <r>
    <s v="kennycamille"/>
    <s v="kennycamille"/>
    <m/>
    <m/>
    <m/>
    <m/>
    <m/>
    <m/>
    <m/>
    <m/>
    <s v="No"/>
    <n v="331"/>
    <m/>
    <m/>
    <x v="2"/>
    <d v="2019-02-14T22:23:47.000"/>
    <s v="Retail Sales Associate https://t.co/Zh6Tuu8sVq"/>
    <s v="https://dy.si/G2so"/>
    <s v="dy.si"/>
    <x v="0"/>
    <m/>
    <s v="http://pbs.twimg.com/profile_images/378800000768272628/c7525b1708d3ff7448999ea72495d8a6_normal.jpeg"/>
    <x v="155"/>
    <s v="https://twitter.com/#!/kennycamille/status/1096173184062124032"/>
    <m/>
    <m/>
    <s v="1096173184062124032"/>
    <m/>
    <b v="0"/>
    <n v="0"/>
    <s v=""/>
    <b v="0"/>
    <s v="fr"/>
    <m/>
    <s v=""/>
    <b v="0"/>
    <n v="0"/>
    <s v=""/>
    <s v="Dynamic Signal"/>
    <b v="0"/>
    <s v="1096173184062124032"/>
    <s v="Tweet"/>
    <n v="0"/>
    <n v="0"/>
    <m/>
    <m/>
    <m/>
    <m/>
    <m/>
    <m/>
    <m/>
    <m/>
    <n v="6"/>
    <s v="10"/>
    <s v="10"/>
    <n v="0"/>
    <n v="0"/>
    <n v="0"/>
    <n v="0"/>
    <n v="0"/>
    <n v="0"/>
    <n v="3"/>
    <n v="100"/>
    <n v="3"/>
  </r>
  <r>
    <s v="newportlost"/>
    <s v="gibertiallan"/>
    <m/>
    <m/>
    <m/>
    <m/>
    <m/>
    <m/>
    <m/>
    <m/>
    <s v="No"/>
    <n v="332"/>
    <m/>
    <m/>
    <x v="0"/>
    <d v="2019-02-15T17:05:38.000"/>
    <s v="#FakeTrumpEmergency #Immigration vs #Illegal @GovRaimondo @RIHouseGOP @RIRepublicans @TaraGranahan @GibertiAllan… https://t.co/dJNu2l14N9"/>
    <s v="https://twitter.com/i/web/status/1096455505701158913"/>
    <s v="twitter.com"/>
    <x v="23"/>
    <m/>
    <s v="http://pbs.twimg.com/profile_images/1041456884862144513/-5xGGwjq_normal.jpg"/>
    <x v="156"/>
    <s v="https://twitter.com/#!/newportlost/status/1096455505701158913"/>
    <m/>
    <m/>
    <s v="1096455505701158913"/>
    <m/>
    <b v="0"/>
    <n v="0"/>
    <s v=""/>
    <b v="0"/>
    <s v="und"/>
    <m/>
    <s v=""/>
    <b v="0"/>
    <n v="0"/>
    <s v=""/>
    <s v="Twitter Web Client"/>
    <b v="1"/>
    <s v="1096455505701158913"/>
    <s v="Tweet"/>
    <n v="0"/>
    <n v="0"/>
    <m/>
    <m/>
    <m/>
    <m/>
    <m/>
    <m/>
    <m/>
    <m/>
    <n v="1"/>
    <s v="9"/>
    <s v="9"/>
    <m/>
    <m/>
    <m/>
    <m/>
    <m/>
    <m/>
    <m/>
    <m/>
    <m/>
  </r>
  <r>
    <s v="allthingswayne"/>
    <s v="cumberlandfarms"/>
    <m/>
    <m/>
    <m/>
    <m/>
    <m/>
    <m/>
    <m/>
    <m/>
    <s v="No"/>
    <n v="337"/>
    <m/>
    <m/>
    <x v="0"/>
    <d v="2019-02-13T17:31:02.000"/>
    <s v="RT @cumberlandfarms: You don't have to travel the galaxy to find a great breakfast deal. 🚀  Visit your local Cumberland Farms for a breakfa…"/>
    <m/>
    <m/>
    <x v="0"/>
    <m/>
    <s v="http://pbs.twimg.com/profile_images/1095407286909059074/cP3iwGR6_normal.jpg"/>
    <x v="157"/>
    <s v="https://twitter.com/#!/allthingswayne/status/1095737123200819201"/>
    <m/>
    <m/>
    <s v="1095737123200819201"/>
    <m/>
    <b v="0"/>
    <n v="0"/>
    <s v=""/>
    <b v="0"/>
    <s v="en"/>
    <m/>
    <s v=""/>
    <b v="0"/>
    <n v="0"/>
    <s v="1095714847415848961"/>
    <s v="Twitter for iPhone"/>
    <b v="0"/>
    <s v="1095714847415848961"/>
    <s v="Tweet"/>
    <n v="0"/>
    <n v="0"/>
    <m/>
    <m/>
    <m/>
    <m/>
    <m/>
    <m/>
    <m/>
    <m/>
    <n v="2"/>
    <s v="1"/>
    <s v="1"/>
    <n v="1"/>
    <n v="4.3478260869565215"/>
    <n v="0"/>
    <n v="0"/>
    <n v="0"/>
    <n v="0"/>
    <n v="22"/>
    <n v="95.65217391304348"/>
    <n v="23"/>
  </r>
  <r>
    <s v="allthingswayne"/>
    <s v="cumberlandfarms"/>
    <m/>
    <m/>
    <m/>
    <m/>
    <m/>
    <m/>
    <m/>
    <m/>
    <s v="No"/>
    <n v="338"/>
    <m/>
    <m/>
    <x v="0"/>
    <d v="2019-02-15T18:12:39.000"/>
    <s v="RT @cumberlandfarms: Brrrr...it's cold outside! ❄️ Pump, pay, and save 10¢ per gallon in a flash with our SmartPay app. Sign up today: http…"/>
    <m/>
    <m/>
    <x v="0"/>
    <m/>
    <s v="http://pbs.twimg.com/profile_images/1095407286909059074/cP3iwGR6_normal.jpg"/>
    <x v="158"/>
    <s v="https://twitter.com/#!/allthingswayne/status/1096472371949637632"/>
    <m/>
    <m/>
    <s v="1096472371949637632"/>
    <m/>
    <b v="0"/>
    <n v="0"/>
    <s v=""/>
    <b v="0"/>
    <s v="en"/>
    <m/>
    <s v=""/>
    <b v="0"/>
    <n v="1"/>
    <s v="1096454154434854912"/>
    <s v="Twitter for iPhone"/>
    <b v="0"/>
    <s v="1096454154434854912"/>
    <s v="Tweet"/>
    <n v="0"/>
    <n v="0"/>
    <m/>
    <m/>
    <m/>
    <m/>
    <m/>
    <m/>
    <m/>
    <m/>
    <n v="2"/>
    <s v="1"/>
    <s v="1"/>
    <n v="0"/>
    <n v="0"/>
    <n v="1"/>
    <n v="4.166666666666667"/>
    <n v="0"/>
    <n v="0"/>
    <n v="23"/>
    <n v="95.83333333333333"/>
    <n v="24"/>
  </r>
  <r>
    <s v="bostsox"/>
    <s v="cumberlandfarms"/>
    <m/>
    <m/>
    <m/>
    <m/>
    <m/>
    <m/>
    <m/>
    <m/>
    <s v="No"/>
    <n v="339"/>
    <m/>
    <m/>
    <x v="1"/>
    <d v="2019-02-05T17:58:52.000"/>
    <s v="@cumberlandfarms 1"/>
    <m/>
    <m/>
    <x v="0"/>
    <m/>
    <s v="http://pbs.twimg.com/profile_images/617312006853390337/2L_lCakT_normal.jpg"/>
    <x v="159"/>
    <s v="https://twitter.com/#!/bostsox/status/1092845023366926336"/>
    <m/>
    <m/>
    <s v="1092845023366926336"/>
    <s v="1092831644812263424"/>
    <b v="0"/>
    <n v="0"/>
    <s v="34291927"/>
    <b v="0"/>
    <s v="und"/>
    <m/>
    <s v=""/>
    <b v="0"/>
    <n v="0"/>
    <s v=""/>
    <s v="Twitter for Android"/>
    <b v="0"/>
    <s v="1092831644812263424"/>
    <s v="Tweet"/>
    <n v="0"/>
    <n v="0"/>
    <m/>
    <m/>
    <m/>
    <m/>
    <m/>
    <m/>
    <m/>
    <m/>
    <n v="2"/>
    <s v="1"/>
    <s v="1"/>
    <n v="0"/>
    <n v="0"/>
    <n v="0"/>
    <n v="0"/>
    <n v="0"/>
    <n v="0"/>
    <n v="2"/>
    <n v="100"/>
    <n v="2"/>
  </r>
  <r>
    <s v="bostsox"/>
    <s v="cumberlandfarms"/>
    <m/>
    <m/>
    <m/>
    <m/>
    <m/>
    <m/>
    <m/>
    <m/>
    <s v="No"/>
    <n v="340"/>
    <m/>
    <m/>
    <x v="1"/>
    <d v="2019-02-15T19:05:56.000"/>
    <s v="@cumberlandfarms Great coffee for .99 too 👍☕"/>
    <m/>
    <m/>
    <x v="0"/>
    <m/>
    <s v="http://pbs.twimg.com/profile_images/617312006853390337/2L_lCakT_normal.jpg"/>
    <x v="160"/>
    <s v="https://twitter.com/#!/bostsox/status/1096485780304904192"/>
    <m/>
    <m/>
    <s v="1096485780304904192"/>
    <s v="1096454154434854912"/>
    <b v="0"/>
    <n v="0"/>
    <s v="34291927"/>
    <b v="0"/>
    <s v="en"/>
    <m/>
    <s v=""/>
    <b v="0"/>
    <n v="0"/>
    <s v=""/>
    <s v="Twitter for Android"/>
    <b v="0"/>
    <s v="1096454154434854912"/>
    <s v="Tweet"/>
    <n v="0"/>
    <n v="0"/>
    <m/>
    <m/>
    <m/>
    <m/>
    <m/>
    <m/>
    <m/>
    <m/>
    <n v="2"/>
    <s v="1"/>
    <s v="1"/>
    <n v="1"/>
    <n v="16.666666666666668"/>
    <n v="0"/>
    <n v="0"/>
    <n v="0"/>
    <n v="0"/>
    <n v="5"/>
    <n v="83.33333333333333"/>
    <n v="6"/>
  </r>
  <r>
    <s v="analogbear"/>
    <s v="cumberlandfarms"/>
    <m/>
    <m/>
    <m/>
    <m/>
    <m/>
    <m/>
    <m/>
    <m/>
    <s v="No"/>
    <n v="341"/>
    <m/>
    <m/>
    <x v="1"/>
    <d v="2019-02-15T19:12:28.000"/>
    <s v="@cumberlandfarms _x000a_It seems that you require a SCAN of someone’s ID in order to purchase cigarettes. That seems like… https://t.co/CeGwoM958Q"/>
    <s v="https://twitter.com/i/web/status/1096487423188652032"/>
    <s v="twitter.com"/>
    <x v="0"/>
    <m/>
    <s v="http://pbs.twimg.com/profile_images/965819227495129088/lRJi0Dcd_normal.jpg"/>
    <x v="161"/>
    <s v="https://twitter.com/#!/analogbear/status/1096487423188652032"/>
    <m/>
    <m/>
    <s v="1096487423188652032"/>
    <m/>
    <b v="0"/>
    <n v="0"/>
    <s v="34291927"/>
    <b v="0"/>
    <s v="en"/>
    <m/>
    <s v=""/>
    <b v="0"/>
    <n v="0"/>
    <s v=""/>
    <s v="Twitter for iPhone"/>
    <b v="1"/>
    <s v="1096487423188652032"/>
    <s v="Tweet"/>
    <n v="0"/>
    <n v="0"/>
    <m/>
    <m/>
    <m/>
    <m/>
    <m/>
    <m/>
    <m/>
    <m/>
    <n v="1"/>
    <s v="1"/>
    <s v="1"/>
    <n v="1"/>
    <n v="5"/>
    <n v="0"/>
    <n v="0"/>
    <n v="0"/>
    <n v="0"/>
    <n v="19"/>
    <n v="95"/>
    <n v="20"/>
  </r>
  <r>
    <s v="analogbear"/>
    <s v="cumberlandfarms"/>
    <m/>
    <m/>
    <m/>
    <m/>
    <m/>
    <m/>
    <m/>
    <m/>
    <s v="No"/>
    <n v="342"/>
    <m/>
    <m/>
    <x v="0"/>
    <d v="2019-02-15T19:13:15.000"/>
    <s v=".@cumberlandfarms _x000a_It seems that you require a SCAN of someone’s ID in order to purchase cigarettes. That seems lik… https://t.co/QbS8VdD2mm"/>
    <s v="https://twitter.com/i/web/status/1096487620065062916"/>
    <s v="twitter.com"/>
    <x v="0"/>
    <m/>
    <s v="http://pbs.twimg.com/profile_images/965819227495129088/lRJi0Dcd_normal.jpg"/>
    <x v="162"/>
    <s v="https://twitter.com/#!/analogbear/status/1096487620065062916"/>
    <m/>
    <m/>
    <s v="1096487620065062916"/>
    <m/>
    <b v="0"/>
    <n v="0"/>
    <s v=""/>
    <b v="0"/>
    <s v="en"/>
    <m/>
    <s v=""/>
    <b v="0"/>
    <n v="0"/>
    <s v=""/>
    <s v="Twitter for iPhone"/>
    <b v="1"/>
    <s v="1096487620065062916"/>
    <s v="Tweet"/>
    <n v="0"/>
    <n v="0"/>
    <m/>
    <m/>
    <m/>
    <m/>
    <m/>
    <m/>
    <m/>
    <m/>
    <n v="1"/>
    <s v="1"/>
    <s v="1"/>
    <n v="0"/>
    <n v="0"/>
    <n v="0"/>
    <n v="0"/>
    <n v="0"/>
    <n v="0"/>
    <n v="20"/>
    <n v="100"/>
    <n v="20"/>
  </r>
  <r>
    <s v="cstorenews_"/>
    <s v="urbandata"/>
    <m/>
    <m/>
    <m/>
    <m/>
    <m/>
    <m/>
    <m/>
    <m/>
    <s v="No"/>
    <n v="343"/>
    <m/>
    <m/>
    <x v="0"/>
    <d v="2019-02-15T19:45:31.000"/>
    <s v="Via @urbandata What kind of restaurant is most popular in each county? https://t.co/YYez1MIVVo… #mapping #datavis… https://t.co/tHId9giBjU"/>
    <s v="https://medium.com/google-news-la https://twitter.com/i/web/status/1096495742695424001"/>
    <s v="medium.com twitter.com"/>
    <x v="24"/>
    <m/>
    <s v="http://pbs.twimg.com/profile_images/1422955176/c-store_normal.jpg"/>
    <x v="163"/>
    <s v="https://twitter.com/#!/cstorenews_/status/1096495742695424001"/>
    <m/>
    <m/>
    <s v="1096495742695424001"/>
    <m/>
    <b v="0"/>
    <n v="0"/>
    <s v=""/>
    <b v="0"/>
    <s v="en"/>
    <m/>
    <s v=""/>
    <b v="0"/>
    <n v="0"/>
    <s v=""/>
    <s v="Twitter for iPhone"/>
    <b v="1"/>
    <s v="1096495742695424001"/>
    <s v="Tweet"/>
    <n v="0"/>
    <n v="0"/>
    <m/>
    <m/>
    <m/>
    <m/>
    <m/>
    <m/>
    <m/>
    <m/>
    <n v="1"/>
    <s v="16"/>
    <s v="16"/>
    <n v="1"/>
    <n v="7.142857142857143"/>
    <n v="0"/>
    <n v="0"/>
    <n v="0"/>
    <n v="0"/>
    <n v="13"/>
    <n v="92.85714285714286"/>
    <n v="14"/>
  </r>
  <r>
    <s v="cstorenews_"/>
    <s v="cumberlandfarms"/>
    <m/>
    <m/>
    <m/>
    <m/>
    <m/>
    <m/>
    <m/>
    <m/>
    <s v="No"/>
    <n v="344"/>
    <m/>
    <m/>
    <x v="0"/>
    <d v="2019-02-11T16:37:27.000"/>
    <s v="Credit @cumberlandfarms When the ☕️  hits your 👅 on your morning Cumbys run...that's amore. ❤️ #MondayMotivation… https://t.co/34r0r8Gel6"/>
    <s v="https://twitter.com/i/web/status/1094998863784656896"/>
    <s v="twitter.com"/>
    <x v="25"/>
    <m/>
    <s v="http://pbs.twimg.com/profile_images/1422955176/c-store_normal.jpg"/>
    <x v="164"/>
    <s v="https://twitter.com/#!/cstorenews_/status/1094998863784656896"/>
    <m/>
    <m/>
    <s v="1094998863784656896"/>
    <m/>
    <b v="0"/>
    <n v="0"/>
    <s v=""/>
    <b v="0"/>
    <s v="en"/>
    <m/>
    <s v=""/>
    <b v="0"/>
    <n v="0"/>
    <s v=""/>
    <s v="Twitter for iPhone"/>
    <b v="1"/>
    <s v="1094998863784656896"/>
    <s v="Tweet"/>
    <n v="0"/>
    <n v="0"/>
    <m/>
    <m/>
    <m/>
    <m/>
    <m/>
    <m/>
    <m/>
    <m/>
    <n v="4"/>
    <s v="16"/>
    <s v="1"/>
    <n v="0"/>
    <n v="0"/>
    <n v="0"/>
    <n v="0"/>
    <n v="0"/>
    <n v="0"/>
    <n v="14"/>
    <n v="100"/>
    <n v="14"/>
  </r>
  <r>
    <s v="cstorenews_"/>
    <s v="cumberlandfarms"/>
    <m/>
    <m/>
    <m/>
    <m/>
    <m/>
    <m/>
    <m/>
    <m/>
    <s v="No"/>
    <n v="345"/>
    <m/>
    <m/>
    <x v="0"/>
    <d v="2019-02-11T16:41:23.000"/>
    <s v="Credit @cumberlandfarms When the ☕️  hits your 👅 on your morning Cumbys run...that's amore. ❤️ #MondayMotivation… https://t.co/Lhecw0Z68e"/>
    <s v="https://twitter.com/i/web/status/1094999853007020032"/>
    <s v="twitter.com"/>
    <x v="25"/>
    <m/>
    <s v="http://pbs.twimg.com/profile_images/1422955176/c-store_normal.jpg"/>
    <x v="165"/>
    <s v="https://twitter.com/#!/cstorenews_/status/1094999853007020032"/>
    <m/>
    <m/>
    <s v="1094999853007020032"/>
    <m/>
    <b v="0"/>
    <n v="0"/>
    <s v=""/>
    <b v="0"/>
    <s v="en"/>
    <m/>
    <s v=""/>
    <b v="0"/>
    <n v="0"/>
    <s v=""/>
    <s v="Twitter for iPhone"/>
    <b v="1"/>
    <s v="1094999853007020032"/>
    <s v="Tweet"/>
    <n v="0"/>
    <n v="0"/>
    <m/>
    <m/>
    <m/>
    <m/>
    <m/>
    <m/>
    <m/>
    <m/>
    <n v="4"/>
    <s v="16"/>
    <s v="1"/>
    <n v="0"/>
    <n v="0"/>
    <n v="0"/>
    <n v="0"/>
    <n v="0"/>
    <n v="0"/>
    <n v="14"/>
    <n v="100"/>
    <n v="14"/>
  </r>
  <r>
    <s v="cstorenews_"/>
    <s v="cumberlandfarms"/>
    <m/>
    <m/>
    <m/>
    <m/>
    <m/>
    <m/>
    <m/>
    <m/>
    <s v="No"/>
    <n v="346"/>
    <m/>
    <m/>
    <x v="0"/>
    <d v="2019-02-11T16:44:39.000"/>
    <s v="Credit @cumberlandfarms When the ☕️  hits your 👅 on your morning Cumbys run...that's amore. ❤️ #MondayMotivation #Coffee #BostonCoffee #NewEngland #cstorecoffee #grabandgo  https://t.co/8RA6VdT7TZ"/>
    <m/>
    <m/>
    <x v="26"/>
    <s v="https://pbs.twimg.com/ext_tw_video_thumb/1094989504753160192/pu/img/bvHBVdDqKqe0ccjD.jpg"/>
    <s v="https://pbs.twimg.com/ext_tw_video_thumb/1094989504753160192/pu/img/bvHBVdDqKqe0ccjD.jpg"/>
    <x v="166"/>
    <s v="https://twitter.com/#!/cstorenews_/status/1095000674209841152"/>
    <m/>
    <m/>
    <s v="1095000674209841152"/>
    <m/>
    <b v="0"/>
    <n v="3"/>
    <s v=""/>
    <b v="0"/>
    <s v="en"/>
    <m/>
    <s v=""/>
    <b v="0"/>
    <n v="0"/>
    <s v=""/>
    <s v="Twitter for iPhone"/>
    <b v="0"/>
    <s v="1095000674209841152"/>
    <s v="Tweet"/>
    <n v="0"/>
    <n v="0"/>
    <m/>
    <m/>
    <m/>
    <m/>
    <m/>
    <m/>
    <m/>
    <m/>
    <n v="4"/>
    <s v="16"/>
    <s v="1"/>
    <n v="0"/>
    <n v="0"/>
    <n v="0"/>
    <n v="0"/>
    <n v="0"/>
    <n v="0"/>
    <n v="19"/>
    <n v="100"/>
    <n v="19"/>
  </r>
  <r>
    <s v="cstorenews_"/>
    <s v="cumberlandfarms"/>
    <m/>
    <m/>
    <m/>
    <m/>
    <m/>
    <m/>
    <m/>
    <m/>
    <s v="No"/>
    <n v="347"/>
    <m/>
    <m/>
    <x v="0"/>
    <d v="2019-02-13T16:51:35.000"/>
    <s v="RT @CStoreNews_: Credit @cumberlandfarms When the ☕️  hits your 👅 on your morning Cumbys run...that's amore. ❤️ #MondayMotivation #Coffee #…"/>
    <m/>
    <m/>
    <x v="27"/>
    <m/>
    <s v="http://pbs.twimg.com/profile_images/1422955176/c-store_normal.jpg"/>
    <x v="167"/>
    <s v="https://twitter.com/#!/cstorenews_/status/1095727194029129728"/>
    <m/>
    <m/>
    <s v="1095727194029129728"/>
    <m/>
    <b v="0"/>
    <n v="0"/>
    <s v=""/>
    <b v="0"/>
    <s v="en"/>
    <m/>
    <s v=""/>
    <b v="0"/>
    <n v="0"/>
    <s v="1095000674209841152"/>
    <s v="Twitter for iPhone"/>
    <b v="0"/>
    <s v="1095000674209841152"/>
    <s v="Tweet"/>
    <n v="0"/>
    <n v="0"/>
    <m/>
    <m/>
    <m/>
    <m/>
    <m/>
    <m/>
    <m/>
    <m/>
    <n v="4"/>
    <s v="16"/>
    <s v="1"/>
    <n v="0"/>
    <n v="0"/>
    <n v="0"/>
    <n v="0"/>
    <n v="0"/>
    <n v="0"/>
    <n v="17"/>
    <n v="100"/>
    <n v="17"/>
  </r>
  <r>
    <s v="cumberlandfarms"/>
    <s v="sincerlychelle"/>
    <m/>
    <m/>
    <m/>
    <m/>
    <m/>
    <m/>
    <m/>
    <m/>
    <s v="No"/>
    <n v="348"/>
    <m/>
    <m/>
    <x v="1"/>
    <d v="2019-02-04T15:52:46.000"/>
    <s v="@sincerlychelle Hi there, we'd like to look into this. Could you please send us a private message with your contact info (phone, email), so we can help? Thank you."/>
    <m/>
    <m/>
    <x v="0"/>
    <m/>
    <s v="http://pbs.twimg.com/profile_images/826817043232071680/8WrYHXiE_normal.jpg"/>
    <x v="168"/>
    <s v="https://twitter.com/#!/cumberlandfarms/status/1092450902064201728"/>
    <m/>
    <m/>
    <s v="1092450902064201728"/>
    <s v="1091489345515732992"/>
    <b v="0"/>
    <n v="1"/>
    <s v="842841176"/>
    <b v="0"/>
    <s v="en"/>
    <m/>
    <s v=""/>
    <b v="0"/>
    <n v="0"/>
    <s v=""/>
    <s v="Hootsuite Inc."/>
    <b v="0"/>
    <s v="1091489345515732992"/>
    <s v="Tweet"/>
    <n v="0"/>
    <n v="0"/>
    <m/>
    <m/>
    <m/>
    <m/>
    <m/>
    <m/>
    <m/>
    <m/>
    <n v="1"/>
    <s v="1"/>
    <s v="1"/>
    <n v="2"/>
    <n v="6.896551724137931"/>
    <n v="0"/>
    <n v="0"/>
    <n v="0"/>
    <n v="0"/>
    <n v="27"/>
    <n v="93.10344827586206"/>
    <n v="29"/>
  </r>
  <r>
    <s v="cumberlandfarms"/>
    <s v="metcalfect"/>
    <m/>
    <m/>
    <m/>
    <m/>
    <m/>
    <m/>
    <m/>
    <m/>
    <s v="Yes"/>
    <n v="350"/>
    <m/>
    <m/>
    <x v="1"/>
    <d v="2019-02-04T15:53:13.000"/>
    <s v="@MetcalfeCT ðŸ˜Ž"/>
    <m/>
    <m/>
    <x v="0"/>
    <m/>
    <s v="http://pbs.twimg.com/profile_images/826817043232071680/8WrYHXiE_normal.jpg"/>
    <x v="169"/>
    <s v="https://twitter.com/#!/cumberlandfarms/status/1092451013519441921"/>
    <m/>
    <m/>
    <s v="1092451013519441921"/>
    <s v="1091542069338955776"/>
    <b v="0"/>
    <n v="1"/>
    <s v="414030032"/>
    <b v="0"/>
    <s v="und"/>
    <m/>
    <s v=""/>
    <b v="0"/>
    <n v="0"/>
    <s v=""/>
    <s v="Hootsuite Inc."/>
    <b v="0"/>
    <s v="1091542069338955776"/>
    <s v="Tweet"/>
    <n v="0"/>
    <n v="0"/>
    <m/>
    <m/>
    <m/>
    <m/>
    <m/>
    <m/>
    <m/>
    <m/>
    <n v="1"/>
    <s v="1"/>
    <s v="8"/>
    <n v="0"/>
    <n v="0"/>
    <n v="0"/>
    <n v="0"/>
    <n v="0"/>
    <n v="0"/>
    <n v="3"/>
    <n v="100"/>
    <n v="3"/>
  </r>
  <r>
    <s v="cumberlandfarms"/>
    <s v="penpat20"/>
    <m/>
    <m/>
    <m/>
    <m/>
    <m/>
    <m/>
    <m/>
    <m/>
    <s v="Yes"/>
    <n v="352"/>
    <m/>
    <m/>
    <x v="1"/>
    <d v="2019-02-04T15:53:33.000"/>
    <s v="@penpat20 Come on by for a 99Â¢ coffee. â˜•ï¸ No app required. ðŸ˜"/>
    <m/>
    <m/>
    <x v="0"/>
    <m/>
    <s v="http://pbs.twimg.com/profile_images/826817043232071680/8WrYHXiE_normal.jpg"/>
    <x v="170"/>
    <s v="https://twitter.com/#!/cumberlandfarms/status/1092451099754332160"/>
    <m/>
    <m/>
    <s v="1092451099754332160"/>
    <s v="1092393434575441921"/>
    <b v="0"/>
    <n v="0"/>
    <s v="310022475"/>
    <b v="0"/>
    <s v="en"/>
    <m/>
    <s v=""/>
    <b v="0"/>
    <n v="0"/>
    <s v=""/>
    <s v="Hootsuite Inc."/>
    <b v="0"/>
    <s v="1092393434575441921"/>
    <s v="Tweet"/>
    <n v="0"/>
    <n v="0"/>
    <m/>
    <m/>
    <m/>
    <m/>
    <m/>
    <m/>
    <m/>
    <m/>
    <n v="1"/>
    <s v="1"/>
    <s v="11"/>
    <n v="0"/>
    <n v="0"/>
    <n v="0"/>
    <n v="0"/>
    <n v="0"/>
    <n v="0"/>
    <n v="14"/>
    <n v="100"/>
    <n v="14"/>
  </r>
  <r>
    <s v="cumberlandfarms"/>
    <s v="localhostdemon"/>
    <m/>
    <m/>
    <m/>
    <m/>
    <m/>
    <m/>
    <m/>
    <m/>
    <s v="Yes"/>
    <n v="354"/>
    <m/>
    <m/>
    <x v="1"/>
    <d v="2019-02-04T15:53:47.000"/>
    <s v="@LocalhostDemon Doing it right! ðŸ‘Œ"/>
    <m/>
    <m/>
    <x v="0"/>
    <m/>
    <s v="http://pbs.twimg.com/profile_images/826817043232071680/8WrYHXiE_normal.jpg"/>
    <x v="171"/>
    <s v="https://twitter.com/#!/cumberlandfarms/status/1092451160101978112"/>
    <m/>
    <m/>
    <s v="1092451160101978112"/>
    <s v="1092412335539531776"/>
    <b v="0"/>
    <n v="1"/>
    <s v="912857321008766976"/>
    <b v="0"/>
    <s v="en"/>
    <m/>
    <s v=""/>
    <b v="0"/>
    <n v="0"/>
    <s v=""/>
    <s v="Hootsuite Inc."/>
    <b v="0"/>
    <s v="1092412335539531776"/>
    <s v="Tweet"/>
    <n v="0"/>
    <n v="0"/>
    <m/>
    <m/>
    <m/>
    <m/>
    <m/>
    <m/>
    <m/>
    <m/>
    <n v="1"/>
    <s v="1"/>
    <s v="5"/>
    <n v="1"/>
    <n v="16.666666666666668"/>
    <n v="0"/>
    <n v="0"/>
    <n v="0"/>
    <n v="0"/>
    <n v="5"/>
    <n v="83.33333333333333"/>
    <n v="6"/>
  </r>
  <r>
    <s v="c2cboston"/>
    <s v="c2cboston"/>
    <m/>
    <m/>
    <m/>
    <m/>
    <m/>
    <m/>
    <m/>
    <m/>
    <s v="No"/>
    <n v="355"/>
    <m/>
    <m/>
    <x v="2"/>
    <d v="2019-02-04T15:03:01.000"/>
    <s v="Have you been to the new @cumberlandfarmsâ€‹ in #BrightonMA yet? All month long, they'll be donating 10Â¢ from the sale of every dispensed beverage* to Cradles to Crayons! _x000a__x000a_*Dispensed beverages include hot &amp;amp; iced coffee, cappuccinos, tea, fountain beverages, and frozen beverages. https://t.co/o9sUCL7EAg"/>
    <m/>
    <m/>
    <x v="3"/>
    <s v="https://pbs.twimg.com/media/Dyke6vpWsAA0cDm.jpg"/>
    <s v="https://pbs.twimg.com/media/Dyke6vpWsAA0cDm.jpg"/>
    <x v="172"/>
    <s v="https://twitter.com/#!/c2cboston/status/1092438382578450432"/>
    <m/>
    <m/>
    <s v="1092438382578450432"/>
    <m/>
    <b v="0"/>
    <n v="7"/>
    <s v=""/>
    <b v="0"/>
    <s v="en"/>
    <m/>
    <s v=""/>
    <b v="0"/>
    <n v="2"/>
    <s v=""/>
    <s v="Sprout Social"/>
    <b v="0"/>
    <s v="1092438382578450432"/>
    <s v="Tweet"/>
    <n v="0"/>
    <n v="0"/>
    <m/>
    <m/>
    <m/>
    <m/>
    <m/>
    <m/>
    <m/>
    <m/>
    <n v="1"/>
    <s v="20"/>
    <s v="20"/>
    <n v="1"/>
    <n v="2.380952380952381"/>
    <n v="1"/>
    <n v="2.380952380952381"/>
    <n v="0"/>
    <n v="0"/>
    <n v="40"/>
    <n v="95.23809523809524"/>
    <n v="42"/>
  </r>
  <r>
    <s v="cumberlandfarms"/>
    <s v="c2cboston"/>
    <m/>
    <m/>
    <m/>
    <m/>
    <m/>
    <m/>
    <m/>
    <m/>
    <s v="No"/>
    <n v="356"/>
    <m/>
    <m/>
    <x v="0"/>
    <d v="2019-02-04T21:44:23.000"/>
    <s v="RT @c2cboston: Have you been to the new @cumberlandfarmsâ€‹ in #BrightonMA yet? All month long, they'll be donating 10Â¢ from the sale of everâ€¦"/>
    <m/>
    <m/>
    <x v="3"/>
    <m/>
    <s v="http://pbs.twimg.com/profile_images/826817043232071680/8WrYHXiE_normal.jpg"/>
    <x v="173"/>
    <s v="https://twitter.com/#!/cumberlandfarms/status/1092539387936755714"/>
    <m/>
    <m/>
    <s v="1092539387936755714"/>
    <m/>
    <b v="0"/>
    <n v="0"/>
    <s v=""/>
    <b v="0"/>
    <s v="en"/>
    <m/>
    <s v=""/>
    <b v="0"/>
    <n v="2"/>
    <s v="1092438382578450432"/>
    <s v="Hootsuite Inc."/>
    <b v="0"/>
    <s v="1092438382578450432"/>
    <s v="Tweet"/>
    <n v="0"/>
    <n v="0"/>
    <m/>
    <m/>
    <m/>
    <m/>
    <m/>
    <m/>
    <m/>
    <m/>
    <n v="1"/>
    <s v="1"/>
    <s v="20"/>
    <n v="0"/>
    <n v="0"/>
    <n v="0"/>
    <n v="0"/>
    <n v="0"/>
    <n v="0"/>
    <n v="24"/>
    <n v="100"/>
    <n v="24"/>
  </r>
  <r>
    <s v="kirk_mccray"/>
    <s v="cumberlandfarms"/>
    <m/>
    <m/>
    <m/>
    <m/>
    <m/>
    <m/>
    <m/>
    <m/>
    <s v="Yes"/>
    <n v="359"/>
    <m/>
    <m/>
    <x v="1"/>
    <d v="2019-02-06T13:55:04.000"/>
    <s v="@cumberlandfarms #loyalty #gotmycumbys https://t.co/fEqinrVM2Z"/>
    <m/>
    <m/>
    <x v="28"/>
    <s v="https://pbs.twimg.com/media/DyuiitOX0AQsApj.jpg"/>
    <s v="https://pbs.twimg.com/media/DyuiitOX0AQsApj.jpg"/>
    <x v="174"/>
    <s v="https://twitter.com/#!/kirk_mccray/status/1093146059843555333"/>
    <m/>
    <m/>
    <s v="1093146059843555333"/>
    <s v="1092819510837555201"/>
    <b v="0"/>
    <n v="0"/>
    <s v="34291927"/>
    <b v="0"/>
    <s v="und"/>
    <m/>
    <s v=""/>
    <b v="0"/>
    <n v="0"/>
    <s v=""/>
    <s v="Twitter for iPhone"/>
    <b v="0"/>
    <s v="1092819510837555201"/>
    <s v="Tweet"/>
    <n v="0"/>
    <n v="0"/>
    <m/>
    <m/>
    <m/>
    <m/>
    <m/>
    <m/>
    <m/>
    <m/>
    <n v="1"/>
    <s v="7"/>
    <s v="1"/>
    <n v="1"/>
    <n v="33.333333333333336"/>
    <n v="0"/>
    <n v="0"/>
    <n v="0"/>
    <n v="0"/>
    <n v="2"/>
    <n v="66.66666666666667"/>
    <n v="3"/>
  </r>
  <r>
    <s v="cumberlandfarms"/>
    <s v="kirk_mccray"/>
    <m/>
    <m/>
    <m/>
    <m/>
    <m/>
    <m/>
    <m/>
    <m/>
    <s v="Yes"/>
    <n v="361"/>
    <m/>
    <m/>
    <x v="1"/>
    <d v="2019-02-05T16:17:29.000"/>
    <s v="@Kirk_McCray ðŸ˜‰"/>
    <m/>
    <m/>
    <x v="0"/>
    <m/>
    <s v="http://pbs.twimg.com/profile_images/826817043232071680/8WrYHXiE_normal.jpg"/>
    <x v="175"/>
    <s v="https://twitter.com/#!/cumberlandfarms/status/1092819510837555201"/>
    <m/>
    <m/>
    <s v="1092819510837555201"/>
    <s v="1092563820676071424"/>
    <b v="0"/>
    <n v="0"/>
    <s v="2378738114"/>
    <b v="0"/>
    <s v="und"/>
    <m/>
    <s v=""/>
    <b v="0"/>
    <n v="0"/>
    <s v=""/>
    <s v="Hootsuite Inc."/>
    <b v="0"/>
    <s v="1092563820676071424"/>
    <s v="Tweet"/>
    <n v="0"/>
    <n v="0"/>
    <m/>
    <m/>
    <m/>
    <m/>
    <m/>
    <m/>
    <m/>
    <m/>
    <n v="1"/>
    <s v="1"/>
    <s v="7"/>
    <n v="0"/>
    <n v="0"/>
    <n v="0"/>
    <n v="0"/>
    <n v="0"/>
    <n v="0"/>
    <n v="2"/>
    <n v="100"/>
    <n v="2"/>
  </r>
  <r>
    <s v="lisamarasco"/>
    <s v="cumberlandfarms"/>
    <m/>
    <m/>
    <m/>
    <m/>
    <m/>
    <m/>
    <m/>
    <m/>
    <s v="Yes"/>
    <n v="362"/>
    <m/>
    <m/>
    <x v="0"/>
    <d v="2019-02-05T11:34:05.000"/>
    <s v="Shipping off to Boston! GO PATRIOTS! #6rings #patsnation #patriots #victory @cumberlandfarms https://t.co/hlyAJUpVWP"/>
    <m/>
    <m/>
    <x v="29"/>
    <s v="https://pbs.twimg.com/media/Dyo4rsZV4AAQdfU.jpg"/>
    <s v="https://pbs.twimg.com/media/Dyo4rsZV4AAQdfU.jpg"/>
    <x v="176"/>
    <s v="https://twitter.com/#!/lisamarasco/status/1092748189432758272"/>
    <m/>
    <m/>
    <s v="1092748189432758272"/>
    <m/>
    <b v="0"/>
    <n v="0"/>
    <s v=""/>
    <b v="0"/>
    <s v="en"/>
    <m/>
    <s v=""/>
    <b v="0"/>
    <n v="0"/>
    <s v=""/>
    <s v="Twitter for iPhone"/>
    <b v="0"/>
    <s v="1092748189432758272"/>
    <s v="Tweet"/>
    <n v="0"/>
    <n v="0"/>
    <m/>
    <m/>
    <m/>
    <m/>
    <m/>
    <m/>
    <m/>
    <m/>
    <n v="1"/>
    <s v="1"/>
    <s v="1"/>
    <n v="1"/>
    <n v="9.090909090909092"/>
    <n v="0"/>
    <n v="0"/>
    <n v="0"/>
    <n v="0"/>
    <n v="10"/>
    <n v="90.9090909090909"/>
    <n v="11"/>
  </r>
  <r>
    <s v="cumberlandfarms"/>
    <s v="lisamarasco"/>
    <m/>
    <m/>
    <m/>
    <m/>
    <m/>
    <m/>
    <m/>
    <m/>
    <s v="Yes"/>
    <n v="363"/>
    <m/>
    <m/>
    <x v="1"/>
    <d v="2019-02-05T16:17:42.000"/>
    <s v="@LisaMarasco ðŸ’ªðŸ’ªðŸ’ª"/>
    <m/>
    <m/>
    <x v="0"/>
    <m/>
    <s v="http://pbs.twimg.com/profile_images/826817043232071680/8WrYHXiE_normal.jpg"/>
    <x v="177"/>
    <s v="https://twitter.com/#!/cumberlandfarms/status/1092819564344283136"/>
    <m/>
    <m/>
    <s v="1092819564344283136"/>
    <s v="1092748189432758272"/>
    <b v="0"/>
    <n v="0"/>
    <s v="19743660"/>
    <b v="0"/>
    <s v="und"/>
    <m/>
    <s v=""/>
    <b v="0"/>
    <n v="0"/>
    <s v=""/>
    <s v="Hootsuite Inc."/>
    <b v="0"/>
    <s v="1092748189432758272"/>
    <s v="Tweet"/>
    <n v="0"/>
    <n v="0"/>
    <m/>
    <m/>
    <m/>
    <m/>
    <m/>
    <m/>
    <m/>
    <m/>
    <n v="1"/>
    <s v="1"/>
    <s v="1"/>
    <n v="0"/>
    <n v="0"/>
    <n v="0"/>
    <n v="0"/>
    <n v="0"/>
    <n v="0"/>
    <n v="5"/>
    <n v="100"/>
    <n v="5"/>
  </r>
  <r>
    <s v="mainefly"/>
    <s v="cumberlandfarms"/>
    <m/>
    <m/>
    <m/>
    <m/>
    <m/>
    <m/>
    <m/>
    <m/>
    <s v="Yes"/>
    <n v="364"/>
    <m/>
    <m/>
    <x v="0"/>
    <d v="2019-02-05T17:43:58.000"/>
    <s v="55Â° here in Portland Maine in time for the first @cumberlandfarms iced coffee of 2019. https://t.co/pbMLp6xaqx"/>
    <m/>
    <m/>
    <x v="0"/>
    <s v="https://pbs.twimg.com/media/DyqNV7uXcAAQHP-.jpg"/>
    <s v="https://pbs.twimg.com/media/DyqNV7uXcAAQHP-.jpg"/>
    <x v="178"/>
    <s v="https://twitter.com/#!/mainefly/status/1092841274737127425"/>
    <m/>
    <m/>
    <s v="1092841274737127425"/>
    <m/>
    <b v="0"/>
    <n v="0"/>
    <s v=""/>
    <b v="0"/>
    <s v="en"/>
    <m/>
    <s v=""/>
    <b v="0"/>
    <n v="0"/>
    <s v=""/>
    <s v="Twitter for iPhone"/>
    <b v="0"/>
    <s v="1092841274737127425"/>
    <s v="Tweet"/>
    <n v="0"/>
    <n v="0"/>
    <m/>
    <m/>
    <m/>
    <m/>
    <m/>
    <m/>
    <m/>
    <m/>
    <n v="1"/>
    <s v="1"/>
    <s v="1"/>
    <n v="0"/>
    <n v="0"/>
    <n v="0"/>
    <n v="0"/>
    <n v="0"/>
    <n v="0"/>
    <n v="15"/>
    <n v="100"/>
    <n v="15"/>
  </r>
  <r>
    <s v="cumberlandfarms"/>
    <s v="mainefly"/>
    <m/>
    <m/>
    <m/>
    <m/>
    <m/>
    <m/>
    <m/>
    <m/>
    <s v="Yes"/>
    <n v="365"/>
    <m/>
    <m/>
    <x v="1"/>
    <d v="2019-02-05T21:27:00.000"/>
    <s v="@Mainefly Got to get it in before the snow on Thursday! ðŸ˜‰"/>
    <m/>
    <m/>
    <x v="0"/>
    <m/>
    <s v="http://pbs.twimg.com/profile_images/826817043232071680/8WrYHXiE_normal.jpg"/>
    <x v="179"/>
    <s v="https://twitter.com/#!/cumberlandfarms/status/1092897404385411075"/>
    <m/>
    <m/>
    <s v="1092897404385411075"/>
    <s v="1092841274737127425"/>
    <b v="0"/>
    <n v="0"/>
    <s v="122735574"/>
    <b v="0"/>
    <s v="en"/>
    <m/>
    <s v=""/>
    <b v="0"/>
    <n v="0"/>
    <s v=""/>
    <s v="Hootsuite Inc."/>
    <b v="0"/>
    <s v="1092841274737127425"/>
    <s v="Tweet"/>
    <n v="0"/>
    <n v="0"/>
    <m/>
    <m/>
    <m/>
    <m/>
    <m/>
    <m/>
    <m/>
    <m/>
    <n v="1"/>
    <s v="1"/>
    <s v="1"/>
    <n v="0"/>
    <n v="0"/>
    <n v="0"/>
    <n v="0"/>
    <n v="0"/>
    <n v="0"/>
    <n v="12"/>
    <n v="100"/>
    <n v="12"/>
  </r>
  <r>
    <s v="chaseschurga"/>
    <s v="cumberlandfarms"/>
    <m/>
    <m/>
    <m/>
    <m/>
    <m/>
    <m/>
    <m/>
    <m/>
    <s v="Yes"/>
    <n v="366"/>
    <m/>
    <m/>
    <x v="0"/>
    <d v="2019-02-05T18:08:40.000"/>
    <s v="What a deal! @cumberlandfarms https://t.co/U42ULPcfwN"/>
    <m/>
    <m/>
    <x v="0"/>
    <s v="https://pbs.twimg.com/media/DyqS_ybXQAARsKO.jpg"/>
    <s v="https://pbs.twimg.com/media/DyqS_ybXQAARsKO.jpg"/>
    <x v="180"/>
    <s v="https://twitter.com/#!/chaseschurga/status/1092847489785438210"/>
    <m/>
    <m/>
    <s v="1092847489785438210"/>
    <m/>
    <b v="0"/>
    <n v="0"/>
    <s v=""/>
    <b v="0"/>
    <s v="en"/>
    <m/>
    <s v=""/>
    <b v="0"/>
    <n v="0"/>
    <s v=""/>
    <s v="Twitter for iPhone"/>
    <b v="0"/>
    <s v="1092847489785438210"/>
    <s v="Tweet"/>
    <n v="0"/>
    <n v="0"/>
    <m/>
    <m/>
    <m/>
    <m/>
    <m/>
    <m/>
    <m/>
    <m/>
    <n v="1"/>
    <s v="1"/>
    <s v="1"/>
    <n v="0"/>
    <n v="0"/>
    <n v="0"/>
    <n v="0"/>
    <n v="0"/>
    <n v="0"/>
    <n v="4"/>
    <n v="100"/>
    <n v="4"/>
  </r>
  <r>
    <s v="cumberlandfarms"/>
    <s v="chaseschurga"/>
    <m/>
    <m/>
    <m/>
    <m/>
    <m/>
    <m/>
    <m/>
    <m/>
    <s v="Yes"/>
    <n v="367"/>
    <m/>
    <m/>
    <x v="1"/>
    <d v="2019-02-05T21:27:17.000"/>
    <s v="@ChaseSchurga Thanks! We're currently testing the Coffee Cup-Scription in the the Albany area. We hope you'll give it a try if you're nearby. Stay tuned for updates!"/>
    <m/>
    <m/>
    <x v="0"/>
    <m/>
    <s v="http://pbs.twimg.com/profile_images/826817043232071680/8WrYHXiE_normal.jpg"/>
    <x v="181"/>
    <s v="https://twitter.com/#!/cumberlandfarms/status/1092897472358350854"/>
    <m/>
    <m/>
    <s v="1092897472358350854"/>
    <s v="1092847489785438210"/>
    <b v="0"/>
    <n v="2"/>
    <s v="19151917"/>
    <b v="0"/>
    <s v="en"/>
    <m/>
    <s v=""/>
    <b v="0"/>
    <n v="0"/>
    <s v=""/>
    <s v="Hootsuite Inc."/>
    <b v="0"/>
    <s v="1092847489785438210"/>
    <s v="Tweet"/>
    <n v="0"/>
    <n v="0"/>
    <m/>
    <m/>
    <m/>
    <m/>
    <m/>
    <m/>
    <m/>
    <m/>
    <n v="1"/>
    <s v="1"/>
    <s v="1"/>
    <n v="0"/>
    <n v="0"/>
    <n v="0"/>
    <n v="0"/>
    <n v="0"/>
    <n v="0"/>
    <n v="28"/>
    <n v="100"/>
    <n v="28"/>
  </r>
  <r>
    <s v="tanyadmiranda"/>
    <s v="cumberlandfarms"/>
    <m/>
    <m/>
    <m/>
    <m/>
    <m/>
    <m/>
    <m/>
    <m/>
    <s v="Yes"/>
    <n v="368"/>
    <m/>
    <m/>
    <x v="1"/>
    <d v="2019-02-05T17:25:21.000"/>
    <s v="@cumberlandfarms slice"/>
    <m/>
    <m/>
    <x v="0"/>
    <m/>
    <s v="http://pbs.twimg.com/profile_images/923563138657804289/Fub1ej1j_normal.jpg"/>
    <x v="182"/>
    <s v="https://twitter.com/#!/tanyadmiranda/status/1092836590483836933"/>
    <m/>
    <m/>
    <s v="1092836590483836933"/>
    <s v="1092831644812263424"/>
    <b v="0"/>
    <n v="0"/>
    <s v="34291927"/>
    <b v="0"/>
    <s v="en"/>
    <m/>
    <s v=""/>
    <b v="0"/>
    <n v="0"/>
    <s v=""/>
    <s v="Twitter Web Client"/>
    <b v="0"/>
    <s v="1092831644812263424"/>
    <s v="Tweet"/>
    <n v="0"/>
    <n v="0"/>
    <m/>
    <m/>
    <m/>
    <m/>
    <m/>
    <m/>
    <m/>
    <m/>
    <n v="2"/>
    <s v="1"/>
    <s v="1"/>
    <n v="0"/>
    <n v="0"/>
    <n v="0"/>
    <n v="0"/>
    <n v="0"/>
    <n v="0"/>
    <n v="2"/>
    <n v="100"/>
    <n v="2"/>
  </r>
  <r>
    <s v="tanyadmiranda"/>
    <s v="cumberlandfarms"/>
    <m/>
    <m/>
    <m/>
    <m/>
    <m/>
    <m/>
    <m/>
    <m/>
    <s v="Yes"/>
    <n v="369"/>
    <m/>
    <m/>
    <x v="1"/>
    <d v="2019-02-05T21:35:10.000"/>
    <s v="@cumberlandfarms always pepperoni"/>
    <m/>
    <m/>
    <x v="0"/>
    <m/>
    <s v="http://pbs.twimg.com/profile_images/923563138657804289/Fub1ej1j_normal.jpg"/>
    <x v="183"/>
    <s v="https://twitter.com/#!/tanyadmiranda/status/1092899456842899457"/>
    <m/>
    <m/>
    <s v="1092899456842899457"/>
    <s v="1092897586875453442"/>
    <b v="0"/>
    <n v="0"/>
    <s v="34291927"/>
    <b v="0"/>
    <s v="en"/>
    <m/>
    <s v=""/>
    <b v="0"/>
    <n v="0"/>
    <s v=""/>
    <s v="Twitter Web Client"/>
    <b v="0"/>
    <s v="1092897586875453442"/>
    <s v="Tweet"/>
    <n v="0"/>
    <n v="0"/>
    <m/>
    <m/>
    <m/>
    <m/>
    <m/>
    <m/>
    <m/>
    <m/>
    <n v="2"/>
    <s v="1"/>
    <s v="1"/>
    <n v="0"/>
    <n v="0"/>
    <n v="0"/>
    <n v="0"/>
    <n v="0"/>
    <n v="0"/>
    <n v="3"/>
    <n v="100"/>
    <n v="3"/>
  </r>
  <r>
    <s v="cumberlandfarms"/>
    <s v="tanyadmiranda"/>
    <m/>
    <m/>
    <m/>
    <m/>
    <m/>
    <m/>
    <m/>
    <m/>
    <s v="Yes"/>
    <n v="370"/>
    <m/>
    <m/>
    <x v="1"/>
    <d v="2019-02-05T21:27:44.000"/>
    <s v="@tanyadmiranda What's your go-to slice, Tanya? ðŸ˜"/>
    <m/>
    <m/>
    <x v="0"/>
    <m/>
    <s v="http://pbs.twimg.com/profile_images/826817043232071680/8WrYHXiE_normal.jpg"/>
    <x v="184"/>
    <s v="https://twitter.com/#!/cumberlandfarms/status/1092897586875453442"/>
    <m/>
    <m/>
    <s v="1092897586875453442"/>
    <s v="1092836590483836933"/>
    <b v="0"/>
    <n v="1"/>
    <s v="2710982744"/>
    <b v="0"/>
    <s v="en"/>
    <m/>
    <s v=""/>
    <b v="0"/>
    <n v="0"/>
    <s v=""/>
    <s v="Hootsuite Inc."/>
    <b v="0"/>
    <s v="1092836590483836933"/>
    <s v="Tweet"/>
    <n v="0"/>
    <n v="0"/>
    <m/>
    <m/>
    <m/>
    <m/>
    <m/>
    <m/>
    <m/>
    <m/>
    <n v="1"/>
    <s v="1"/>
    <s v="1"/>
    <n v="0"/>
    <n v="0"/>
    <n v="0"/>
    <n v="0"/>
    <n v="0"/>
    <n v="0"/>
    <n v="8"/>
    <n v="100"/>
    <n v="8"/>
  </r>
  <r>
    <s v="nbcsceltics"/>
    <s v="asherrodblakely"/>
    <m/>
    <m/>
    <m/>
    <m/>
    <m/>
    <m/>
    <m/>
    <m/>
    <s v="No"/>
    <n v="371"/>
    <m/>
    <m/>
    <x v="0"/>
    <d v="2019-02-05T23:47:30.000"/>
    <s v=".@ASherrodblakely in the @cumberlandfarms lounge shares if Anthony Davis' list should deter Danny Ainge from trying to sign him https://t.co/aAXSxwWMfx"/>
    <m/>
    <m/>
    <x v="0"/>
    <s v="https://pbs.twimg.com/media/DyrgjHZVsAESkTS.jpg"/>
    <s v="https://pbs.twimg.com/media/DyrgjHZVsAESkTS.jpg"/>
    <x v="185"/>
    <s v="https://twitter.com/#!/nbcsceltics/status/1092932762678358016"/>
    <m/>
    <m/>
    <s v="1092932762678358016"/>
    <m/>
    <b v="0"/>
    <n v="13"/>
    <s v=""/>
    <b v="0"/>
    <s v="en"/>
    <m/>
    <s v=""/>
    <b v="0"/>
    <n v="1"/>
    <s v=""/>
    <s v="SnappyTV.com"/>
    <b v="0"/>
    <s v="1092932762678358016"/>
    <s v="Tweet"/>
    <n v="0"/>
    <n v="0"/>
    <m/>
    <m/>
    <m/>
    <m/>
    <m/>
    <m/>
    <m/>
    <m/>
    <n v="1"/>
    <s v="2"/>
    <s v="2"/>
    <m/>
    <m/>
    <m/>
    <m/>
    <m/>
    <m/>
    <m/>
    <m/>
    <m/>
  </r>
  <r>
    <s v="cumberlandfarms"/>
    <s v="asherrodblakely"/>
    <m/>
    <m/>
    <m/>
    <m/>
    <m/>
    <m/>
    <m/>
    <m/>
    <s v="No"/>
    <n v="372"/>
    <m/>
    <m/>
    <x v="0"/>
    <d v="2019-02-06T13:46:35.000"/>
    <s v="RT @NBCSCeltics: .@ASherrodblakely in the @cumberlandfarms lounge shares if Anthony Davis' list should deter Danny Ainge from trying to sig…"/>
    <m/>
    <m/>
    <x v="0"/>
    <m/>
    <s v="http://pbs.twimg.com/profile_images/826817043232071680/8WrYHXiE_normal.jpg"/>
    <x v="186"/>
    <s v="https://twitter.com/#!/cumberlandfarms/status/1093143924754055168"/>
    <m/>
    <m/>
    <s v="1093143924754055168"/>
    <m/>
    <b v="0"/>
    <n v="0"/>
    <s v=""/>
    <b v="0"/>
    <s v="en"/>
    <m/>
    <s v=""/>
    <b v="0"/>
    <n v="2"/>
    <s v="1092932762678358016"/>
    <s v="Hootsuite Inc."/>
    <b v="0"/>
    <s v="1092932762678358016"/>
    <s v="Tweet"/>
    <n v="0"/>
    <n v="0"/>
    <m/>
    <m/>
    <m/>
    <m/>
    <m/>
    <m/>
    <m/>
    <m/>
    <n v="1"/>
    <s v="1"/>
    <s v="2"/>
    <m/>
    <m/>
    <m/>
    <m/>
    <m/>
    <m/>
    <m/>
    <m/>
    <m/>
  </r>
  <r>
    <s v="dzadzi55"/>
    <s v="cumberlandfarms"/>
    <m/>
    <m/>
    <m/>
    <m/>
    <m/>
    <m/>
    <m/>
    <m/>
    <s v="Yes"/>
    <n v="373"/>
    <m/>
    <m/>
    <x v="1"/>
    <d v="2019-02-05T17:55:29.000"/>
    <s v="@cumberlandfarms I call it mmmmmmmmmmm!"/>
    <m/>
    <m/>
    <x v="0"/>
    <m/>
    <s v="http://pbs.twimg.com/profile_images/1090383320553349121/sclhODPv_normal.jpg"/>
    <x v="187"/>
    <s v="https://twitter.com/#!/dzadzi55/status/1092844170681700358"/>
    <m/>
    <m/>
    <s v="1092844170681700358"/>
    <s v="1092831644812263424"/>
    <b v="0"/>
    <n v="0"/>
    <s v="34291927"/>
    <b v="0"/>
    <s v="en"/>
    <m/>
    <s v=""/>
    <b v="0"/>
    <n v="0"/>
    <s v=""/>
    <s v="Twitter for iPad"/>
    <b v="0"/>
    <s v="1092831644812263424"/>
    <s v="Tweet"/>
    <n v="0"/>
    <n v="0"/>
    <m/>
    <m/>
    <m/>
    <m/>
    <m/>
    <m/>
    <m/>
    <m/>
    <n v="2"/>
    <s v="1"/>
    <s v="1"/>
    <n v="0"/>
    <n v="0"/>
    <n v="0"/>
    <n v="0"/>
    <n v="0"/>
    <n v="0"/>
    <n v="5"/>
    <n v="100"/>
    <n v="5"/>
  </r>
  <r>
    <s v="dzadzi55"/>
    <s v="cumberlandfarms"/>
    <m/>
    <m/>
    <m/>
    <m/>
    <m/>
    <m/>
    <m/>
    <m/>
    <s v="Yes"/>
    <n v="374"/>
    <m/>
    <m/>
    <x v="1"/>
    <d v="2019-02-05T21:41:40.000"/>
    <s v="@cumberlandfarms Why, pepperoni of course!"/>
    <m/>
    <m/>
    <x v="0"/>
    <m/>
    <s v="http://pbs.twimg.com/profile_images/1090383320553349121/sclhODPv_normal.jpg"/>
    <x v="188"/>
    <s v="https://twitter.com/#!/dzadzi55/status/1092901094857080834"/>
    <m/>
    <m/>
    <s v="1092901094857080834"/>
    <s v="1092897522710913024"/>
    <b v="0"/>
    <n v="0"/>
    <s v="34291927"/>
    <b v="0"/>
    <s v="en"/>
    <m/>
    <s v=""/>
    <b v="0"/>
    <n v="0"/>
    <s v=""/>
    <s v="Twitter for iPad"/>
    <b v="0"/>
    <s v="1092897522710913024"/>
    <s v="Tweet"/>
    <n v="0"/>
    <n v="0"/>
    <m/>
    <m/>
    <m/>
    <m/>
    <m/>
    <m/>
    <m/>
    <m/>
    <n v="2"/>
    <s v="1"/>
    <s v="1"/>
    <n v="0"/>
    <n v="0"/>
    <n v="0"/>
    <n v="0"/>
    <n v="0"/>
    <n v="0"/>
    <n v="5"/>
    <n v="100"/>
    <n v="5"/>
  </r>
  <r>
    <s v="cumberlandfarms"/>
    <s v="dzadzi55"/>
    <m/>
    <m/>
    <m/>
    <m/>
    <m/>
    <m/>
    <m/>
    <m/>
    <s v="Yes"/>
    <n v="375"/>
    <m/>
    <m/>
    <x v="1"/>
    <d v="2019-02-05T21:27:29.000"/>
    <s v="@dzadzi55 ðŸ˜‹ What's your favorite slice, Harry?"/>
    <m/>
    <m/>
    <x v="0"/>
    <m/>
    <s v="http://pbs.twimg.com/profile_images/826817043232071680/8WrYHXiE_normal.jpg"/>
    <x v="189"/>
    <s v="https://twitter.com/#!/cumberlandfarms/status/1092897522710913024"/>
    <m/>
    <m/>
    <s v="1092897522710913024"/>
    <s v="1092844170681700358"/>
    <b v="0"/>
    <n v="0"/>
    <s v="769612537319006208"/>
    <b v="0"/>
    <s v="en"/>
    <m/>
    <s v=""/>
    <b v="0"/>
    <n v="0"/>
    <s v=""/>
    <s v="Hootsuite Inc."/>
    <b v="0"/>
    <s v="1092844170681700358"/>
    <s v="Tweet"/>
    <n v="0"/>
    <n v="0"/>
    <m/>
    <m/>
    <m/>
    <m/>
    <m/>
    <m/>
    <m/>
    <m/>
    <n v="2"/>
    <s v="1"/>
    <s v="1"/>
    <n v="1"/>
    <n v="14.285714285714286"/>
    <n v="0"/>
    <n v="0"/>
    <n v="0"/>
    <n v="0"/>
    <n v="6"/>
    <n v="85.71428571428571"/>
    <n v="7"/>
  </r>
  <r>
    <s v="cumberlandfarms"/>
    <s v="dzadzi55"/>
    <m/>
    <m/>
    <m/>
    <m/>
    <m/>
    <m/>
    <m/>
    <m/>
    <s v="Yes"/>
    <n v="376"/>
    <m/>
    <m/>
    <x v="1"/>
    <d v="2019-02-06T14:07:57.000"/>
    <s v="@dzadzi55 But of course!"/>
    <m/>
    <m/>
    <x v="0"/>
    <m/>
    <s v="http://pbs.twimg.com/profile_images/826817043232071680/8WrYHXiE_normal.jpg"/>
    <x v="190"/>
    <s v="https://twitter.com/#!/cumberlandfarms/status/1093149299863621632"/>
    <m/>
    <m/>
    <s v="1093149299863621632"/>
    <s v="1092901094857080834"/>
    <b v="0"/>
    <n v="0"/>
    <s v="769612537319006208"/>
    <b v="0"/>
    <s v="en"/>
    <m/>
    <s v=""/>
    <b v="0"/>
    <n v="0"/>
    <s v=""/>
    <s v="Hootsuite Inc."/>
    <b v="0"/>
    <s v="1092901094857080834"/>
    <s v="Tweet"/>
    <n v="0"/>
    <n v="0"/>
    <m/>
    <m/>
    <m/>
    <m/>
    <m/>
    <m/>
    <m/>
    <m/>
    <n v="2"/>
    <s v="1"/>
    <s v="1"/>
    <n v="0"/>
    <n v="0"/>
    <n v="0"/>
    <n v="0"/>
    <n v="0"/>
    <n v="0"/>
    <n v="4"/>
    <n v="100"/>
    <n v="4"/>
  </r>
  <r>
    <s v="bottlerocket"/>
    <s v="cumberlandfarms"/>
    <m/>
    <m/>
    <m/>
    <m/>
    <m/>
    <m/>
    <m/>
    <m/>
    <s v="Yes"/>
    <n v="377"/>
    <m/>
    <m/>
    <x v="0"/>
    <d v="2019-02-06T17:11:54.000"/>
    <s v="Cheat day @cumberlandfarms https://t.co/uCnDJhIsAx"/>
    <m/>
    <m/>
    <x v="0"/>
    <s v="https://pbs.twimg.com/media/DyvPltlX0AAZYPr.jpg"/>
    <s v="https://pbs.twimg.com/media/DyvPltlX0AAZYPr.jpg"/>
    <x v="191"/>
    <s v="https://twitter.com/#!/bottlerocket/status/1093195591830654976"/>
    <m/>
    <m/>
    <s v="1093195591830654976"/>
    <m/>
    <b v="0"/>
    <n v="6"/>
    <s v=""/>
    <b v="0"/>
    <s v="en"/>
    <m/>
    <s v=""/>
    <b v="0"/>
    <n v="0"/>
    <s v=""/>
    <s v="Twitter for iPhone"/>
    <b v="0"/>
    <s v="1093195591830654976"/>
    <s v="Tweet"/>
    <n v="0"/>
    <n v="0"/>
    <m/>
    <m/>
    <m/>
    <m/>
    <m/>
    <m/>
    <m/>
    <m/>
    <n v="1"/>
    <s v="1"/>
    <s v="1"/>
    <n v="0"/>
    <n v="0"/>
    <n v="1"/>
    <n v="33.333333333333336"/>
    <n v="0"/>
    <n v="0"/>
    <n v="2"/>
    <n v="66.66666666666667"/>
    <n v="3"/>
  </r>
  <r>
    <s v="bottlerocket"/>
    <s v="bottlerocket"/>
    <m/>
    <m/>
    <m/>
    <m/>
    <m/>
    <m/>
    <m/>
    <m/>
    <s v="No"/>
    <n v="378"/>
    <m/>
    <m/>
    <x v="2"/>
    <d v="2019-02-06T21:08:07.000"/>
    <s v="Thank you CF https://t.co/fnZDuSIUSY"/>
    <s v="https://twitter.com/cumberlandfarms/status/1093249643532701696"/>
    <s v="twitter.com"/>
    <x v="0"/>
    <m/>
    <s v="http://pbs.twimg.com/profile_images/1078874243922907137/n9KiYrgq_normal.jpg"/>
    <x v="192"/>
    <s v="https://twitter.com/#!/bottlerocket/status/1093255039416782848"/>
    <m/>
    <m/>
    <s v="1093255039416782848"/>
    <m/>
    <b v="0"/>
    <n v="1"/>
    <s v=""/>
    <b v="1"/>
    <s v="en"/>
    <m/>
    <s v="1093249643532701696"/>
    <b v="0"/>
    <n v="0"/>
    <s v=""/>
    <s v="Twitter Web Client"/>
    <b v="0"/>
    <s v="1093255039416782848"/>
    <s v="Tweet"/>
    <n v="0"/>
    <n v="0"/>
    <m/>
    <m/>
    <m/>
    <m/>
    <m/>
    <m/>
    <m/>
    <m/>
    <n v="1"/>
    <s v="1"/>
    <s v="1"/>
    <n v="1"/>
    <n v="33.333333333333336"/>
    <n v="0"/>
    <n v="0"/>
    <n v="0"/>
    <n v="0"/>
    <n v="2"/>
    <n v="66.66666666666667"/>
    <n v="3"/>
  </r>
  <r>
    <s v="cumberlandfarms"/>
    <s v="bottlerocket"/>
    <m/>
    <m/>
    <m/>
    <m/>
    <m/>
    <m/>
    <m/>
    <m/>
    <s v="Yes"/>
    <n v="379"/>
    <m/>
    <m/>
    <x v="1"/>
    <d v="2019-02-06T20:46:41.000"/>
    <s v="@bottlerocket Enjoy! 😁"/>
    <m/>
    <m/>
    <x v="0"/>
    <m/>
    <s v="http://pbs.twimg.com/profile_images/826817043232071680/8WrYHXiE_normal.jpg"/>
    <x v="193"/>
    <s v="https://twitter.com/#!/cumberlandfarms/status/1093249643532701696"/>
    <m/>
    <m/>
    <s v="1093249643532701696"/>
    <s v="1093195591830654976"/>
    <b v="0"/>
    <n v="1"/>
    <s v="72075547"/>
    <b v="0"/>
    <s v="en"/>
    <m/>
    <s v=""/>
    <b v="0"/>
    <n v="0"/>
    <s v=""/>
    <s v="Hootsuite Inc."/>
    <b v="0"/>
    <s v="1093195591830654976"/>
    <s v="Tweet"/>
    <n v="0"/>
    <n v="0"/>
    <m/>
    <m/>
    <m/>
    <m/>
    <m/>
    <m/>
    <m/>
    <m/>
    <n v="1"/>
    <s v="1"/>
    <s v="1"/>
    <n v="1"/>
    <n v="50"/>
    <n v="0"/>
    <n v="0"/>
    <n v="0"/>
    <n v="0"/>
    <n v="1"/>
    <n v="50"/>
    <n v="2"/>
  </r>
  <r>
    <s v="toyshowsue"/>
    <s v="cumberlandfarms"/>
    <m/>
    <m/>
    <m/>
    <m/>
    <m/>
    <m/>
    <m/>
    <m/>
    <s v="Yes"/>
    <n v="380"/>
    <m/>
    <m/>
    <x v="1"/>
    <d v="2019-02-06T18:35:08.000"/>
    <s v="@cumberlandfarms Need to remove expiration dates on rewards. I lost my Diet Coke because it expired before I grabbed it. Sometimes the lines are long so I think I’ll get it tomorrow and tomorrow line is still long eventually I lose it"/>
    <m/>
    <m/>
    <x v="0"/>
    <m/>
    <s v="http://pbs.twimg.com/profile_images/1000917365457072128/mBwbeVf0_normal.jpg"/>
    <x v="194"/>
    <s v="https://twitter.com/#!/toyshowsue/status/1093216538444947458"/>
    <m/>
    <m/>
    <s v="1093216538444947458"/>
    <s v="1093143341842264069"/>
    <b v="0"/>
    <n v="1"/>
    <s v="34291927"/>
    <b v="0"/>
    <s v="en"/>
    <m/>
    <s v=""/>
    <b v="0"/>
    <n v="0"/>
    <s v=""/>
    <s v="Twitter for iPhone"/>
    <b v="0"/>
    <s v="1093143341842264069"/>
    <s v="Tweet"/>
    <n v="0"/>
    <n v="0"/>
    <m/>
    <m/>
    <m/>
    <m/>
    <m/>
    <m/>
    <m/>
    <m/>
    <n v="1"/>
    <s v="1"/>
    <s v="1"/>
    <n v="0"/>
    <n v="0"/>
    <n v="3"/>
    <n v="6.976744186046512"/>
    <n v="0"/>
    <n v="0"/>
    <n v="40"/>
    <n v="93.02325581395348"/>
    <n v="43"/>
  </r>
  <r>
    <s v="cumberlandfarms"/>
    <s v="toyshowsue"/>
    <m/>
    <m/>
    <m/>
    <m/>
    <m/>
    <m/>
    <m/>
    <m/>
    <s v="Yes"/>
    <n v="381"/>
    <m/>
    <m/>
    <x v="1"/>
    <d v="2019-02-06T20:47:11.000"/>
    <s v="@toyshowsue Hi Susan, feel free to share this suggestion with our team at SmartPay@CumberlandFarms.com."/>
    <m/>
    <m/>
    <x v="0"/>
    <m/>
    <s v="http://pbs.twimg.com/profile_images/826817043232071680/8WrYHXiE_normal.jpg"/>
    <x v="195"/>
    <s v="https://twitter.com/#!/cumberlandfarms/status/1093249770402074631"/>
    <m/>
    <m/>
    <s v="1093249770402074631"/>
    <s v="1093216538444947458"/>
    <b v="0"/>
    <n v="0"/>
    <s v="34687026"/>
    <b v="0"/>
    <s v="en"/>
    <m/>
    <s v=""/>
    <b v="0"/>
    <n v="0"/>
    <s v=""/>
    <s v="Hootsuite Inc."/>
    <b v="0"/>
    <s v="1093216538444947458"/>
    <s v="Tweet"/>
    <n v="0"/>
    <n v="0"/>
    <m/>
    <m/>
    <m/>
    <m/>
    <m/>
    <m/>
    <m/>
    <m/>
    <n v="1"/>
    <s v="1"/>
    <s v="1"/>
    <n v="1"/>
    <n v="6.25"/>
    <n v="0"/>
    <n v="0"/>
    <n v="0"/>
    <n v="0"/>
    <n v="15"/>
    <n v="93.75"/>
    <n v="16"/>
  </r>
  <r>
    <s v="richnthering"/>
    <s v="cumberlandfarms"/>
    <m/>
    <m/>
    <m/>
    <m/>
    <m/>
    <m/>
    <m/>
    <m/>
    <s v="Yes"/>
    <n v="382"/>
    <m/>
    <m/>
    <x v="1"/>
    <d v="2019-02-06T14:59:43.000"/>
    <s v="@cumberlandfarms Can smart pay members get free air?"/>
    <m/>
    <m/>
    <x v="0"/>
    <m/>
    <s v="http://pbs.twimg.com/profile_images/517650109522518016/SR3E40q-_normal.jpeg"/>
    <x v="196"/>
    <s v="https://twitter.com/#!/richnthering/status/1093162327950667778"/>
    <m/>
    <m/>
    <s v="1093162327950667778"/>
    <s v="1085581166219005952"/>
    <b v="0"/>
    <n v="0"/>
    <s v="34291927"/>
    <b v="0"/>
    <s v="en"/>
    <m/>
    <s v=""/>
    <b v="0"/>
    <n v="0"/>
    <s v=""/>
    <s v="Twitter for Android"/>
    <b v="0"/>
    <s v="1085581166219005952"/>
    <s v="Tweet"/>
    <n v="0"/>
    <n v="0"/>
    <m/>
    <m/>
    <m/>
    <m/>
    <m/>
    <m/>
    <m/>
    <m/>
    <n v="1"/>
    <s v="1"/>
    <s v="1"/>
    <n v="2"/>
    <n v="25"/>
    <n v="0"/>
    <n v="0"/>
    <n v="0"/>
    <n v="0"/>
    <n v="6"/>
    <n v="75"/>
    <n v="8"/>
  </r>
  <r>
    <s v="cumberlandfarms"/>
    <s v="richnthering"/>
    <m/>
    <m/>
    <m/>
    <m/>
    <m/>
    <m/>
    <m/>
    <m/>
    <s v="Yes"/>
    <n v="383"/>
    <m/>
    <m/>
    <x v="1"/>
    <d v="2019-02-06T20:48:02.000"/>
    <s v="@RichNtheRing Not at the moment, but feel free to send this request over to cfsmartpay@cumberlandfarms.com!"/>
    <m/>
    <m/>
    <x v="0"/>
    <m/>
    <s v="http://pbs.twimg.com/profile_images/826817043232071680/8WrYHXiE_normal.jpg"/>
    <x v="197"/>
    <s v="https://twitter.com/#!/cumberlandfarms/status/1093249982998687745"/>
    <m/>
    <m/>
    <s v="1093249982998687745"/>
    <s v="1093162327950667778"/>
    <b v="0"/>
    <n v="0"/>
    <s v="347526989"/>
    <b v="0"/>
    <s v="en"/>
    <m/>
    <s v=""/>
    <b v="0"/>
    <n v="0"/>
    <s v=""/>
    <s v="Hootsuite Inc."/>
    <b v="0"/>
    <s v="1093162327950667778"/>
    <s v="Tweet"/>
    <n v="0"/>
    <n v="0"/>
    <m/>
    <m/>
    <m/>
    <m/>
    <m/>
    <m/>
    <m/>
    <m/>
    <n v="1"/>
    <s v="1"/>
    <s v="1"/>
    <n v="1"/>
    <n v="5.882352941176471"/>
    <n v="0"/>
    <n v="0"/>
    <n v="0"/>
    <n v="0"/>
    <n v="16"/>
    <n v="94.11764705882354"/>
    <n v="17"/>
  </r>
  <r>
    <s v="steeler1313"/>
    <s v="cumberlandfarms"/>
    <m/>
    <m/>
    <m/>
    <m/>
    <m/>
    <m/>
    <m/>
    <m/>
    <s v="Yes"/>
    <n v="384"/>
    <m/>
    <m/>
    <x v="1"/>
    <d v="2019-02-06T14:19:17.000"/>
    <s v="@cumberlandfarms that looks big"/>
    <m/>
    <m/>
    <x v="0"/>
    <m/>
    <s v="http://pbs.twimg.com/profile_images/810132088477204480/y2Z0haPm_normal.jpg"/>
    <x v="198"/>
    <s v="https://twitter.com/#!/steeler1313/status/1093152150719475712"/>
    <m/>
    <m/>
    <s v="1093152150719475712"/>
    <s v="1093143341842264069"/>
    <b v="0"/>
    <n v="0"/>
    <s v="34291927"/>
    <b v="0"/>
    <s v="en"/>
    <m/>
    <s v=""/>
    <b v="0"/>
    <n v="0"/>
    <s v=""/>
    <s v="Twitter for Android"/>
    <b v="0"/>
    <s v="1093143341842264069"/>
    <s v="Tweet"/>
    <n v="0"/>
    <n v="0"/>
    <m/>
    <m/>
    <m/>
    <m/>
    <m/>
    <m/>
    <m/>
    <m/>
    <n v="3"/>
    <s v="1"/>
    <s v="1"/>
    <n v="0"/>
    <n v="0"/>
    <n v="0"/>
    <n v="0"/>
    <n v="0"/>
    <n v="0"/>
    <n v="4"/>
    <n v="100"/>
    <n v="4"/>
  </r>
  <r>
    <s v="steeler1313"/>
    <s v="cumberlandfarms"/>
    <m/>
    <m/>
    <m/>
    <m/>
    <m/>
    <m/>
    <m/>
    <m/>
    <s v="Yes"/>
    <n v="385"/>
    <m/>
    <m/>
    <x v="1"/>
    <d v="2019-02-07T03:10:56.000"/>
    <s v="@cumberlandfarms getting 1 tomorrow"/>
    <m/>
    <m/>
    <x v="0"/>
    <m/>
    <s v="http://pbs.twimg.com/profile_images/810132088477204480/y2Z0haPm_normal.jpg"/>
    <x v="199"/>
    <s v="https://twitter.com/#!/steeler1313/status/1093346343333097472"/>
    <m/>
    <m/>
    <s v="1093346343333097472"/>
    <s v="1093249866296446976"/>
    <b v="0"/>
    <n v="0"/>
    <s v="34291927"/>
    <b v="0"/>
    <s v="en"/>
    <m/>
    <s v=""/>
    <b v="0"/>
    <n v="0"/>
    <s v=""/>
    <s v="Twitter for Android"/>
    <b v="0"/>
    <s v="1093249866296446976"/>
    <s v="Tweet"/>
    <n v="0"/>
    <n v="0"/>
    <m/>
    <m/>
    <m/>
    <m/>
    <m/>
    <m/>
    <m/>
    <m/>
    <n v="3"/>
    <s v="1"/>
    <s v="1"/>
    <n v="0"/>
    <n v="0"/>
    <n v="0"/>
    <n v="0"/>
    <n v="0"/>
    <n v="0"/>
    <n v="4"/>
    <n v="100"/>
    <n v="4"/>
  </r>
  <r>
    <s v="steeler1313"/>
    <s v="cumberlandfarms"/>
    <m/>
    <m/>
    <m/>
    <m/>
    <m/>
    <m/>
    <m/>
    <m/>
    <s v="Yes"/>
    <n v="386"/>
    <m/>
    <m/>
    <x v="1"/>
    <d v="2019-02-07T15:45:13.000"/>
    <s v="@cumberlandfarms i will stop by for coffee for sure"/>
    <m/>
    <m/>
    <x v="0"/>
    <m/>
    <s v="http://pbs.twimg.com/profile_images/810132088477204480/y2Z0haPm_normal.jpg"/>
    <x v="200"/>
    <s v="https://twitter.com/#!/steeler1313/status/1093536164080951297"/>
    <m/>
    <m/>
    <s v="1093536164080951297"/>
    <s v="1093518414549827585"/>
    <b v="0"/>
    <n v="0"/>
    <s v="34291927"/>
    <b v="0"/>
    <s v="en"/>
    <m/>
    <s v=""/>
    <b v="0"/>
    <n v="0"/>
    <s v=""/>
    <s v="Twitter for Android"/>
    <b v="0"/>
    <s v="1093518414549827585"/>
    <s v="Tweet"/>
    <n v="0"/>
    <n v="0"/>
    <m/>
    <m/>
    <m/>
    <m/>
    <m/>
    <m/>
    <m/>
    <m/>
    <n v="3"/>
    <s v="1"/>
    <s v="1"/>
    <n v="0"/>
    <n v="0"/>
    <n v="0"/>
    <n v="0"/>
    <n v="0"/>
    <n v="0"/>
    <n v="9"/>
    <n v="100"/>
    <n v="9"/>
  </r>
  <r>
    <s v="cumberlandfarms"/>
    <s v="steeler1313"/>
    <m/>
    <m/>
    <m/>
    <m/>
    <m/>
    <m/>
    <m/>
    <m/>
    <s v="Yes"/>
    <n v="387"/>
    <m/>
    <m/>
    <x v="1"/>
    <d v="2019-02-06T20:47:34.000"/>
    <s v="@Steeler1313 It'll definitely fill you up. 😋"/>
    <m/>
    <m/>
    <x v="0"/>
    <m/>
    <s v="http://pbs.twimg.com/profile_images/826817043232071680/8WrYHXiE_normal.jpg"/>
    <x v="201"/>
    <s v="https://twitter.com/#!/cumberlandfarms/status/1093249866296446976"/>
    <m/>
    <m/>
    <s v="1093249866296446976"/>
    <s v="1093152150719475712"/>
    <b v="0"/>
    <n v="0"/>
    <s v="196297207"/>
    <b v="0"/>
    <s v="en"/>
    <m/>
    <s v=""/>
    <b v="0"/>
    <n v="0"/>
    <s v=""/>
    <s v="Hootsuite Inc."/>
    <b v="0"/>
    <s v="1093152150719475712"/>
    <s v="Tweet"/>
    <n v="0"/>
    <n v="0"/>
    <m/>
    <m/>
    <m/>
    <m/>
    <m/>
    <m/>
    <m/>
    <m/>
    <n v="2"/>
    <s v="1"/>
    <s v="1"/>
    <n v="0"/>
    <n v="0"/>
    <n v="0"/>
    <n v="0"/>
    <n v="0"/>
    <n v="0"/>
    <n v="6"/>
    <n v="100"/>
    <n v="6"/>
  </r>
  <r>
    <s v="cumberlandfarms"/>
    <s v="steeler1313"/>
    <m/>
    <m/>
    <m/>
    <m/>
    <m/>
    <m/>
    <m/>
    <m/>
    <s v="Yes"/>
    <n v="388"/>
    <m/>
    <m/>
    <x v="1"/>
    <d v="2019-02-07T14:34:41.000"/>
    <s v="@Steeler1313 Hope you had a chance to stop in this morning!"/>
    <m/>
    <m/>
    <x v="0"/>
    <m/>
    <s v="http://pbs.twimg.com/profile_images/826817043232071680/8WrYHXiE_normal.jpg"/>
    <x v="202"/>
    <s v="https://twitter.com/#!/cumberlandfarms/status/1093518414549827585"/>
    <m/>
    <m/>
    <s v="1093518414549827585"/>
    <s v="1093346343333097472"/>
    <b v="0"/>
    <n v="0"/>
    <s v="196297207"/>
    <b v="0"/>
    <s v="en"/>
    <m/>
    <s v=""/>
    <b v="0"/>
    <n v="0"/>
    <s v=""/>
    <s v="Hootsuite Inc."/>
    <b v="0"/>
    <s v="1093346343333097472"/>
    <s v="Tweet"/>
    <n v="0"/>
    <n v="0"/>
    <m/>
    <m/>
    <m/>
    <m/>
    <m/>
    <m/>
    <m/>
    <m/>
    <n v="2"/>
    <s v="1"/>
    <s v="1"/>
    <n v="0"/>
    <n v="0"/>
    <n v="0"/>
    <n v="0"/>
    <n v="0"/>
    <n v="0"/>
    <n v="11"/>
    <n v="100"/>
    <n v="11"/>
  </r>
  <r>
    <s v="casinossb"/>
    <s v="cumberlandfarms"/>
    <m/>
    <m/>
    <m/>
    <m/>
    <m/>
    <m/>
    <m/>
    <m/>
    <s v="Yes"/>
    <n v="389"/>
    <m/>
    <m/>
    <x v="1"/>
    <d v="2019-02-07T16:22:18.000"/>
    <s v="@cumberlandfarms hi cumberland farms you didn't actually do anything wrong i just swallowed a giant piece from the… https://t.co/aikPG8Zmgv"/>
    <s v="https://twitter.com/i/web/status/1093545499477635072"/>
    <s v="twitter.com"/>
    <x v="0"/>
    <m/>
    <s v="http://pbs.twimg.com/profile_images/1092946300952330240/2PQYl5WF_normal.jpg"/>
    <x v="203"/>
    <s v="https://twitter.com/#!/casinossb/status/1093545499477635072"/>
    <m/>
    <m/>
    <s v="1093545499477635072"/>
    <s v="1093518645286895616"/>
    <b v="0"/>
    <n v="0"/>
    <s v="34291927"/>
    <b v="0"/>
    <s v="en"/>
    <m/>
    <s v=""/>
    <b v="0"/>
    <n v="0"/>
    <s v=""/>
    <s v="Twitter for Android"/>
    <b v="1"/>
    <s v="1093518645286895616"/>
    <s v="Tweet"/>
    <n v="0"/>
    <n v="0"/>
    <m/>
    <m/>
    <m/>
    <m/>
    <m/>
    <m/>
    <m/>
    <m/>
    <n v="1"/>
    <s v="1"/>
    <s v="1"/>
    <n v="0"/>
    <n v="0"/>
    <n v="1"/>
    <n v="5.555555555555555"/>
    <n v="0"/>
    <n v="0"/>
    <n v="17"/>
    <n v="94.44444444444444"/>
    <n v="18"/>
  </r>
  <r>
    <s v="cumberlandfarms"/>
    <s v="casinossb"/>
    <m/>
    <m/>
    <m/>
    <m/>
    <m/>
    <m/>
    <m/>
    <m/>
    <s v="Yes"/>
    <n v="390"/>
    <m/>
    <m/>
    <x v="1"/>
    <d v="2019-02-07T14:35:36.000"/>
    <s v="@casinoSSB Hi there, we'd like to hear more. Could you send us a private message with the exact store location and your contact info (phone, email)? Someone from our Guest Services team will reach out to you."/>
    <m/>
    <m/>
    <x v="0"/>
    <m/>
    <s v="http://pbs.twimg.com/profile_images/826817043232071680/8WrYHXiE_normal.jpg"/>
    <x v="204"/>
    <s v="https://twitter.com/#!/cumberlandfarms/status/1093518645286895616"/>
    <m/>
    <m/>
    <s v="1093518645286895616"/>
    <s v="1093386427650531328"/>
    <b v="0"/>
    <n v="0"/>
    <s v="956038619675942913"/>
    <b v="0"/>
    <s v="en"/>
    <m/>
    <s v=""/>
    <b v="0"/>
    <n v="0"/>
    <s v=""/>
    <s v="Hootsuite Inc."/>
    <b v="0"/>
    <s v="1093386427650531328"/>
    <s v="Tweet"/>
    <n v="0"/>
    <n v="0"/>
    <m/>
    <m/>
    <m/>
    <m/>
    <m/>
    <m/>
    <m/>
    <m/>
    <n v="2"/>
    <s v="1"/>
    <s v="1"/>
    <n v="1"/>
    <n v="2.7027027027027026"/>
    <n v="0"/>
    <n v="0"/>
    <n v="0"/>
    <n v="0"/>
    <n v="36"/>
    <n v="97.29729729729729"/>
    <n v="37"/>
  </r>
  <r>
    <s v="cumberlandfarms"/>
    <s v="casinossb"/>
    <m/>
    <m/>
    <m/>
    <m/>
    <m/>
    <m/>
    <m/>
    <m/>
    <s v="Yes"/>
    <n v="391"/>
    <m/>
    <m/>
    <x v="1"/>
    <d v="2019-02-07T21:41:07.000"/>
    <s v="@casinoSSB Oh no! Glad you're okay. 😅"/>
    <m/>
    <m/>
    <x v="0"/>
    <m/>
    <s v="http://pbs.twimg.com/profile_images/826817043232071680/8WrYHXiE_normal.jpg"/>
    <x v="205"/>
    <s v="https://twitter.com/#!/cumberlandfarms/status/1093625732855750657"/>
    <m/>
    <m/>
    <s v="1093625732855750657"/>
    <s v="1093545499477635072"/>
    <b v="0"/>
    <n v="1"/>
    <s v="956038619675942913"/>
    <b v="0"/>
    <s v="en"/>
    <m/>
    <s v=""/>
    <b v="0"/>
    <n v="0"/>
    <s v=""/>
    <s v="Hootsuite Inc."/>
    <b v="0"/>
    <s v="1093545499477635072"/>
    <s v="Tweet"/>
    <n v="0"/>
    <n v="0"/>
    <m/>
    <m/>
    <m/>
    <m/>
    <m/>
    <m/>
    <m/>
    <m/>
    <n v="2"/>
    <s v="1"/>
    <s v="1"/>
    <n v="1"/>
    <n v="16.666666666666668"/>
    <n v="0"/>
    <n v="0"/>
    <n v="0"/>
    <n v="0"/>
    <n v="5"/>
    <n v="83.33333333333333"/>
    <n v="6"/>
  </r>
  <r>
    <s v="retailbetter"/>
    <s v="cumberlandfarms"/>
    <m/>
    <m/>
    <m/>
    <m/>
    <m/>
    <m/>
    <m/>
    <m/>
    <s v="Yes"/>
    <n v="392"/>
    <m/>
    <m/>
    <x v="1"/>
    <d v="2019-02-07T18:15:34.000"/>
    <s v="@cumberlandfarms Happy 80th! All of your birthday cake flavored treats sound delicious. What a great way to celebrate!"/>
    <m/>
    <m/>
    <x v="0"/>
    <m/>
    <s v="http://pbs.twimg.com/profile_images/1365062422/GSP_logo_Black_normal.jpg"/>
    <x v="206"/>
    <s v="https://twitter.com/#!/retailbetter/status/1093574003892125697"/>
    <m/>
    <m/>
    <s v="1093574003892125697"/>
    <s v="1093556020687843329"/>
    <b v="0"/>
    <n v="0"/>
    <s v="34291927"/>
    <b v="0"/>
    <s v="en"/>
    <m/>
    <s v=""/>
    <b v="0"/>
    <n v="0"/>
    <s v=""/>
    <s v="Twitter Web Client"/>
    <b v="0"/>
    <s v="1093556020687843329"/>
    <s v="Tweet"/>
    <n v="0"/>
    <n v="0"/>
    <m/>
    <m/>
    <m/>
    <m/>
    <m/>
    <m/>
    <m/>
    <m/>
    <n v="2"/>
    <s v="3"/>
    <s v="1"/>
    <n v="4"/>
    <n v="22.22222222222222"/>
    <n v="0"/>
    <n v="0"/>
    <n v="0"/>
    <n v="0"/>
    <n v="14"/>
    <n v="77.77777777777777"/>
    <n v="18"/>
  </r>
  <r>
    <s v="retailbetter"/>
    <s v="cumberlandfarms"/>
    <m/>
    <m/>
    <m/>
    <m/>
    <m/>
    <m/>
    <m/>
    <m/>
    <s v="Yes"/>
    <n v="393"/>
    <m/>
    <m/>
    <x v="1"/>
    <d v="2019-02-08T13:34:02.000"/>
    <s v="@cumberlandfarms That ice cream looks fabulous. 🍦😍🍰"/>
    <m/>
    <m/>
    <x v="0"/>
    <m/>
    <s v="http://pbs.twimg.com/profile_images/1365062422/GSP_logo_Black_normal.jpg"/>
    <x v="207"/>
    <s v="https://twitter.com/#!/retailbetter/status/1093865541314449410"/>
    <m/>
    <m/>
    <s v="1093865541314449410"/>
    <s v="1093625887038279680"/>
    <b v="0"/>
    <n v="0"/>
    <s v="34291927"/>
    <b v="0"/>
    <s v="en"/>
    <m/>
    <s v=""/>
    <b v="0"/>
    <n v="0"/>
    <s v=""/>
    <s v="Twitter Web Client"/>
    <b v="0"/>
    <s v="1093625887038279680"/>
    <s v="Tweet"/>
    <n v="0"/>
    <n v="0"/>
    <m/>
    <m/>
    <m/>
    <m/>
    <m/>
    <m/>
    <m/>
    <m/>
    <n v="2"/>
    <s v="3"/>
    <s v="1"/>
    <n v="1"/>
    <n v="16.666666666666668"/>
    <n v="0"/>
    <n v="0"/>
    <n v="0"/>
    <n v="0"/>
    <n v="5"/>
    <n v="83.33333333333333"/>
    <n v="6"/>
  </r>
  <r>
    <s v="cumberlandfarms"/>
    <s v="retailbetter"/>
    <m/>
    <m/>
    <m/>
    <m/>
    <m/>
    <m/>
    <m/>
    <m/>
    <s v="Yes"/>
    <n v="396"/>
    <m/>
    <m/>
    <x v="1"/>
    <d v="2019-02-07T21:41:44.000"/>
    <s v="@retailbetter Thanks so much. :) Which one's your favorite?"/>
    <m/>
    <m/>
    <x v="0"/>
    <m/>
    <s v="http://pbs.twimg.com/profile_images/826817043232071680/8WrYHXiE_normal.jpg"/>
    <x v="208"/>
    <s v="https://twitter.com/#!/cumberlandfarms/status/1093625887038279680"/>
    <m/>
    <m/>
    <s v="1093625887038279680"/>
    <s v="1093574003892125697"/>
    <b v="0"/>
    <n v="0"/>
    <s v="46978189"/>
    <b v="0"/>
    <s v="en"/>
    <m/>
    <s v=""/>
    <b v="0"/>
    <n v="0"/>
    <s v=""/>
    <s v="Hootsuite Inc."/>
    <b v="0"/>
    <s v="1093574003892125697"/>
    <s v="Tweet"/>
    <n v="0"/>
    <n v="0"/>
    <m/>
    <m/>
    <m/>
    <m/>
    <m/>
    <m/>
    <m/>
    <m/>
    <n v="1"/>
    <s v="1"/>
    <s v="3"/>
    <n v="1"/>
    <n v="12.5"/>
    <n v="0"/>
    <n v="0"/>
    <n v="0"/>
    <n v="0"/>
    <n v="7"/>
    <n v="87.5"/>
    <n v="8"/>
  </r>
  <r>
    <s v="joepcro"/>
    <s v="cumberlandfarms"/>
    <m/>
    <m/>
    <m/>
    <m/>
    <m/>
    <m/>
    <m/>
    <m/>
    <s v="Yes"/>
    <n v="397"/>
    <m/>
    <m/>
    <x v="0"/>
    <d v="2019-02-08T14:10:54.000"/>
    <s v="Just got my first hot chocolate from @cumberlandfarms and holy hell its awful. Tastes like watered down chocolate milk 🤮"/>
    <m/>
    <m/>
    <x v="0"/>
    <m/>
    <s v="http://pbs.twimg.com/profile_images/1076544010280464385/XItLXk9j_normal.jpg"/>
    <x v="209"/>
    <s v="https://twitter.com/#!/joepcro/status/1093874818569719808"/>
    <m/>
    <m/>
    <s v="1093874818569719808"/>
    <m/>
    <b v="0"/>
    <n v="0"/>
    <s v=""/>
    <b v="0"/>
    <s v="en"/>
    <m/>
    <s v=""/>
    <b v="0"/>
    <n v="0"/>
    <s v=""/>
    <s v="Twitter for iPhone"/>
    <b v="0"/>
    <s v="1093874818569719808"/>
    <s v="Tweet"/>
    <n v="0"/>
    <n v="0"/>
    <m/>
    <m/>
    <m/>
    <m/>
    <m/>
    <m/>
    <m/>
    <m/>
    <n v="1"/>
    <s v="1"/>
    <s v="1"/>
    <n v="3"/>
    <n v="15.789473684210526"/>
    <n v="2"/>
    <n v="10.526315789473685"/>
    <n v="0"/>
    <n v="0"/>
    <n v="14"/>
    <n v="73.6842105263158"/>
    <n v="19"/>
  </r>
  <r>
    <s v="cumberlandfarms"/>
    <s v="joepcro"/>
    <m/>
    <m/>
    <m/>
    <m/>
    <m/>
    <m/>
    <m/>
    <m/>
    <s v="Yes"/>
    <n v="398"/>
    <m/>
    <m/>
    <x v="1"/>
    <d v="2019-02-08T15:03:29.000"/>
    <s v="@Joepcro Hi there, we'd like to look into this. Could you please send a private message with your exact store location and contact info (phone, email) so we can help."/>
    <m/>
    <m/>
    <x v="0"/>
    <m/>
    <s v="http://pbs.twimg.com/profile_images/826817043232071680/8WrYHXiE_normal.jpg"/>
    <x v="210"/>
    <s v="https://twitter.com/#!/cumberlandfarms/status/1093888052928360448"/>
    <m/>
    <m/>
    <s v="1093888052928360448"/>
    <s v="1093874818569719808"/>
    <b v="0"/>
    <n v="0"/>
    <s v="29997234"/>
    <b v="0"/>
    <s v="en"/>
    <m/>
    <s v=""/>
    <b v="0"/>
    <n v="0"/>
    <s v=""/>
    <s v="Hootsuite Inc."/>
    <b v="0"/>
    <s v="1093874818569719808"/>
    <s v="Tweet"/>
    <n v="0"/>
    <n v="0"/>
    <m/>
    <m/>
    <m/>
    <m/>
    <m/>
    <m/>
    <m/>
    <m/>
    <n v="1"/>
    <s v="1"/>
    <s v="1"/>
    <n v="1"/>
    <n v="3.3333333333333335"/>
    <n v="0"/>
    <n v="0"/>
    <n v="0"/>
    <n v="0"/>
    <n v="29"/>
    <n v="96.66666666666667"/>
    <n v="30"/>
  </r>
  <r>
    <s v="laura21968"/>
    <s v="cumberlandfarms"/>
    <m/>
    <m/>
    <m/>
    <m/>
    <m/>
    <m/>
    <m/>
    <m/>
    <s v="Yes"/>
    <n v="399"/>
    <m/>
    <m/>
    <x v="0"/>
    <d v="2019-02-08T21:18:15.000"/>
    <s v="Seriously @cumberlandfarms? 51 years old and all of a sudden I need an ID to play lottery?"/>
    <m/>
    <m/>
    <x v="0"/>
    <m/>
    <s v="http://pbs.twimg.com/profile_images/378800000856982780/p8lI2ZFQ_normal.jpeg"/>
    <x v="211"/>
    <s v="https://twitter.com/#!/laura21968/status/1093982362604580864"/>
    <m/>
    <m/>
    <s v="1093982362604580864"/>
    <m/>
    <b v="0"/>
    <n v="0"/>
    <s v=""/>
    <b v="0"/>
    <s v="en"/>
    <m/>
    <s v=""/>
    <b v="0"/>
    <n v="0"/>
    <s v=""/>
    <s v="Twitter for iPhone"/>
    <b v="0"/>
    <s v="1093982362604580864"/>
    <s v="Tweet"/>
    <n v="0"/>
    <n v="0"/>
    <m/>
    <m/>
    <m/>
    <m/>
    <m/>
    <m/>
    <m/>
    <m/>
    <n v="2"/>
    <s v="1"/>
    <s v="1"/>
    <n v="0"/>
    <n v="0"/>
    <n v="0"/>
    <n v="0"/>
    <n v="0"/>
    <n v="0"/>
    <n v="17"/>
    <n v="100"/>
    <n v="17"/>
  </r>
  <r>
    <s v="laura21968"/>
    <s v="cumberlandfarms"/>
    <m/>
    <m/>
    <m/>
    <m/>
    <m/>
    <m/>
    <m/>
    <m/>
    <s v="Yes"/>
    <n v="401"/>
    <m/>
    <m/>
    <x v="1"/>
    <d v="2019-02-09T03:21:59.000"/>
    <s v="@cumberlandfarms  I should have taken it as a compliment however I did not..."/>
    <m/>
    <m/>
    <x v="0"/>
    <m/>
    <s v="http://pbs.twimg.com/profile_images/378800000856982780/p8lI2ZFQ_normal.jpeg"/>
    <x v="212"/>
    <s v="https://twitter.com/#!/laura21968/status/1094073899342544896"/>
    <m/>
    <m/>
    <s v="1094073899342544896"/>
    <m/>
    <b v="0"/>
    <n v="0"/>
    <s v="34291927"/>
    <b v="0"/>
    <s v="en"/>
    <m/>
    <s v=""/>
    <b v="0"/>
    <n v="0"/>
    <s v=""/>
    <s v="Twitter for iPhone"/>
    <b v="0"/>
    <s v="1094073899342544896"/>
    <s v="Tweet"/>
    <n v="0"/>
    <n v="0"/>
    <m/>
    <m/>
    <m/>
    <m/>
    <m/>
    <m/>
    <m/>
    <m/>
    <n v="2"/>
    <s v="1"/>
    <s v="1"/>
    <n v="1"/>
    <n v="7.6923076923076925"/>
    <n v="0"/>
    <n v="0"/>
    <n v="0"/>
    <n v="0"/>
    <n v="12"/>
    <n v="92.3076923076923"/>
    <n v="13"/>
  </r>
  <r>
    <s v="laura21968"/>
    <s v="cumberlandfarms"/>
    <m/>
    <m/>
    <m/>
    <m/>
    <m/>
    <m/>
    <m/>
    <m/>
    <s v="Yes"/>
    <n v="402"/>
    <m/>
    <m/>
    <x v="1"/>
    <d v="2019-02-11T17:34:58.000"/>
    <s v="@cumberlandfarms since when? I have been going to the same one for a while now and never......"/>
    <m/>
    <m/>
    <x v="0"/>
    <m/>
    <s v="http://pbs.twimg.com/profile_images/378800000856982780/p8lI2ZFQ_normal.jpeg"/>
    <x v="213"/>
    <s v="https://twitter.com/#!/laura21968/status/1095013335597240320"/>
    <m/>
    <m/>
    <s v="1095013335597240320"/>
    <s v="1094983284189290496"/>
    <b v="0"/>
    <n v="0"/>
    <s v="34291927"/>
    <b v="0"/>
    <s v="en"/>
    <m/>
    <s v=""/>
    <b v="0"/>
    <n v="0"/>
    <s v=""/>
    <s v="Twitter for iPhone"/>
    <b v="0"/>
    <s v="1094983284189290496"/>
    <s v="Tweet"/>
    <n v="0"/>
    <n v="0"/>
    <m/>
    <m/>
    <m/>
    <m/>
    <m/>
    <m/>
    <m/>
    <m/>
    <n v="2"/>
    <s v="1"/>
    <s v="1"/>
    <n v="0"/>
    <n v="0"/>
    <n v="0"/>
    <n v="0"/>
    <n v="0"/>
    <n v="0"/>
    <n v="17"/>
    <n v="100"/>
    <n v="17"/>
  </r>
  <r>
    <s v="cumberlandfarms"/>
    <s v="laura21968"/>
    <m/>
    <m/>
    <m/>
    <m/>
    <m/>
    <m/>
    <m/>
    <m/>
    <s v="Yes"/>
    <n v="403"/>
    <m/>
    <m/>
    <x v="1"/>
    <d v="2019-02-11T15:35:33.000"/>
    <s v="@Laura21968 Hi there, it's our store policy to check ID for the purchase of lottery tickets."/>
    <m/>
    <m/>
    <x v="0"/>
    <m/>
    <s v="http://pbs.twimg.com/profile_images/826817043232071680/8WrYHXiE_normal.jpg"/>
    <x v="214"/>
    <s v="https://twitter.com/#!/cumberlandfarms/status/1094983284189290496"/>
    <m/>
    <m/>
    <s v="1094983284189290496"/>
    <s v="1093982362604580864"/>
    <b v="0"/>
    <n v="0"/>
    <s v="1551169892"/>
    <b v="0"/>
    <s v="en"/>
    <m/>
    <s v=""/>
    <b v="0"/>
    <n v="0"/>
    <s v=""/>
    <s v="Hootsuite Inc."/>
    <b v="0"/>
    <s v="1093982362604580864"/>
    <s v="Tweet"/>
    <n v="0"/>
    <n v="0"/>
    <m/>
    <m/>
    <m/>
    <m/>
    <m/>
    <m/>
    <m/>
    <m/>
    <n v="1"/>
    <s v="1"/>
    <s v="1"/>
    <n v="0"/>
    <n v="0"/>
    <n v="0"/>
    <n v="0"/>
    <n v="0"/>
    <n v="0"/>
    <n v="16"/>
    <n v="100"/>
    <n v="16"/>
  </r>
  <r>
    <s v="mistress_ishbo"/>
    <s v="cumberlandfarms"/>
    <m/>
    <m/>
    <m/>
    <m/>
    <m/>
    <m/>
    <m/>
    <m/>
    <s v="Yes"/>
    <n v="404"/>
    <m/>
    <m/>
    <x v="0"/>
    <d v="2019-02-09T14:00:06.000"/>
    <s v="Coffee is life. That is all. @cumberlandfarms #coffee #coffeeholic #coffeeaddict https://t.co/kjNbHhimw9"/>
    <m/>
    <m/>
    <x v="7"/>
    <s v="https://pbs.twimg.com/ext_tw_video_thumb/1094234452362964992/pu/img/eeZVjrxx40lUDk5q.jpg"/>
    <s v="https://pbs.twimg.com/ext_tw_video_thumb/1094234452362964992/pu/img/eeZVjrxx40lUDk5q.jpg"/>
    <x v="215"/>
    <s v="https://twitter.com/#!/mistress_ishbo/status/1094234488295575553"/>
    <m/>
    <m/>
    <s v="1094234488295575553"/>
    <m/>
    <b v="0"/>
    <n v="1"/>
    <s v=""/>
    <b v="0"/>
    <s v="en"/>
    <m/>
    <s v=""/>
    <b v="0"/>
    <n v="0"/>
    <s v=""/>
    <s v="Twitter for Android"/>
    <b v="0"/>
    <s v="1094234488295575553"/>
    <s v="Tweet"/>
    <n v="0"/>
    <n v="0"/>
    <m/>
    <m/>
    <m/>
    <m/>
    <m/>
    <m/>
    <m/>
    <m/>
    <n v="2"/>
    <s v="1"/>
    <s v="1"/>
    <n v="0"/>
    <n v="0"/>
    <n v="0"/>
    <n v="0"/>
    <n v="0"/>
    <n v="0"/>
    <n v="10"/>
    <n v="100"/>
    <n v="10"/>
  </r>
  <r>
    <s v="mistress_ishbo"/>
    <s v="cumberlandfarms"/>
    <m/>
    <m/>
    <m/>
    <m/>
    <m/>
    <m/>
    <m/>
    <m/>
    <s v="Yes"/>
    <n v="405"/>
    <m/>
    <m/>
    <x v="0"/>
    <d v="2019-02-09T14:00:54.000"/>
    <s v="How all mornings should start. @cumberlandfarms #coffee #coffeeholic #coffeeaddict https://t.co/kyAJIfWV7h"/>
    <m/>
    <m/>
    <x v="7"/>
    <s v="https://pbs.twimg.com/ext_tw_video_thumb/1094234656680144898/pu/img/fapYVOZ-IdXCDLvY.jpg"/>
    <s v="https://pbs.twimg.com/ext_tw_video_thumb/1094234656680144898/pu/img/fapYVOZ-IdXCDLvY.jpg"/>
    <x v="216"/>
    <s v="https://twitter.com/#!/mistress_ishbo/status/1094234687361433600"/>
    <m/>
    <m/>
    <s v="1094234687361433600"/>
    <m/>
    <b v="0"/>
    <n v="1"/>
    <s v=""/>
    <b v="0"/>
    <s v="en"/>
    <m/>
    <s v=""/>
    <b v="0"/>
    <n v="0"/>
    <s v=""/>
    <s v="Twitter for Android"/>
    <b v="0"/>
    <s v="1094234687361433600"/>
    <s v="Tweet"/>
    <n v="0"/>
    <n v="0"/>
    <m/>
    <m/>
    <m/>
    <m/>
    <m/>
    <m/>
    <m/>
    <m/>
    <n v="2"/>
    <s v="1"/>
    <s v="1"/>
    <n v="0"/>
    <n v="0"/>
    <n v="0"/>
    <n v="0"/>
    <n v="0"/>
    <n v="0"/>
    <n v="9"/>
    <n v="100"/>
    <n v="9"/>
  </r>
  <r>
    <s v="cumberlandfarms"/>
    <s v="mistress_ishbo"/>
    <m/>
    <m/>
    <m/>
    <m/>
    <m/>
    <m/>
    <m/>
    <m/>
    <s v="Yes"/>
    <n v="406"/>
    <m/>
    <m/>
    <x v="1"/>
    <d v="2019-02-11T15:35:54.000"/>
    <s v="@mistress_ishbo Coffee makes the world go 'round. :)"/>
    <m/>
    <m/>
    <x v="0"/>
    <m/>
    <s v="http://pbs.twimg.com/profile_images/826817043232071680/8WrYHXiE_normal.jpg"/>
    <x v="217"/>
    <s v="https://twitter.com/#!/cumberlandfarms/status/1094983372147908608"/>
    <m/>
    <m/>
    <s v="1094983372147908608"/>
    <s v="1094234488295575553"/>
    <b v="0"/>
    <n v="0"/>
    <s v="18830202"/>
    <b v="0"/>
    <s v="en"/>
    <m/>
    <s v=""/>
    <b v="0"/>
    <n v="0"/>
    <s v=""/>
    <s v="Hootsuite Inc."/>
    <b v="0"/>
    <s v="1094234488295575553"/>
    <s v="Tweet"/>
    <n v="0"/>
    <n v="0"/>
    <m/>
    <m/>
    <m/>
    <m/>
    <m/>
    <m/>
    <m/>
    <m/>
    <n v="1"/>
    <s v="1"/>
    <s v="1"/>
    <n v="0"/>
    <n v="0"/>
    <n v="0"/>
    <n v="0"/>
    <n v="0"/>
    <n v="0"/>
    <n v="7"/>
    <n v="100"/>
    <n v="7"/>
  </r>
  <r>
    <s v="rgrhm"/>
    <s v="cumberlandfarms"/>
    <m/>
    <m/>
    <m/>
    <m/>
    <m/>
    <m/>
    <m/>
    <m/>
    <s v="Yes"/>
    <n v="407"/>
    <m/>
    <m/>
    <x v="1"/>
    <d v="2019-02-09T16:26:49.000"/>
    <s v="@cumberlandfarms https://t.co/5vUGubdDng"/>
    <m/>
    <m/>
    <x v="0"/>
    <s v="https://pbs.twimg.com/media/Dy-iC6qWwAMQ8yT.jpg"/>
    <s v="https://pbs.twimg.com/media/Dy-iC6qWwAMQ8yT.jpg"/>
    <x v="218"/>
    <s v="https://twitter.com/#!/rgrhm/status/1094271410028118019"/>
    <m/>
    <m/>
    <s v="1094271410028118019"/>
    <s v="1093918873563394048"/>
    <b v="0"/>
    <n v="0"/>
    <s v="34291927"/>
    <b v="0"/>
    <s v="und"/>
    <m/>
    <s v=""/>
    <b v="0"/>
    <n v="0"/>
    <s v=""/>
    <s v="Twitter for iPhone"/>
    <b v="0"/>
    <s v="1093918873563394048"/>
    <s v="Tweet"/>
    <n v="0"/>
    <n v="0"/>
    <m/>
    <m/>
    <m/>
    <m/>
    <m/>
    <m/>
    <m/>
    <m/>
    <n v="1"/>
    <s v="1"/>
    <s v="1"/>
    <n v="0"/>
    <n v="0"/>
    <n v="0"/>
    <n v="0"/>
    <n v="0"/>
    <n v="0"/>
    <n v="1"/>
    <n v="100"/>
    <n v="1"/>
  </r>
  <r>
    <s v="cumberlandfarms"/>
    <s v="rgrhm"/>
    <m/>
    <m/>
    <m/>
    <m/>
    <m/>
    <m/>
    <m/>
    <m/>
    <s v="Yes"/>
    <n v="408"/>
    <m/>
    <m/>
    <x v="1"/>
    <d v="2019-02-11T15:36:29.000"/>
    <s v="@RGrhm That's what we like to see!"/>
    <m/>
    <m/>
    <x v="0"/>
    <m/>
    <s v="http://pbs.twimg.com/profile_images/826817043232071680/8WrYHXiE_normal.jpg"/>
    <x v="219"/>
    <s v="https://twitter.com/#!/cumberlandfarms/status/1094983518717906944"/>
    <m/>
    <m/>
    <s v="1094983518717906944"/>
    <s v="1094271410028118019"/>
    <b v="0"/>
    <n v="0"/>
    <s v="2347240093"/>
    <b v="0"/>
    <s v="en"/>
    <m/>
    <s v=""/>
    <b v="0"/>
    <n v="0"/>
    <s v=""/>
    <s v="Hootsuite Inc."/>
    <b v="0"/>
    <s v="1094271410028118019"/>
    <s v="Tweet"/>
    <n v="0"/>
    <n v="0"/>
    <m/>
    <m/>
    <m/>
    <m/>
    <m/>
    <m/>
    <m/>
    <m/>
    <n v="1"/>
    <s v="1"/>
    <s v="1"/>
    <n v="1"/>
    <n v="14.285714285714286"/>
    <n v="0"/>
    <n v="0"/>
    <n v="0"/>
    <n v="0"/>
    <n v="6"/>
    <n v="85.71428571428571"/>
    <n v="7"/>
  </r>
  <r>
    <s v="hewesnews"/>
    <s v="cumberlandfarms"/>
    <m/>
    <m/>
    <m/>
    <m/>
    <m/>
    <m/>
    <m/>
    <m/>
    <s v="Yes"/>
    <n v="409"/>
    <m/>
    <m/>
    <x v="0"/>
    <d v="2019-02-09T16:29:26.000"/>
    <s v="Getting warm after a brisk walk with coffee and a “Berry-blast” muffin @cumberlandfarms 2nd coffee is for the walk back! #gotmycumbys https://t.co/37MFgFHPIt"/>
    <m/>
    <m/>
    <x v="6"/>
    <s v="https://pbs.twimg.com/media/Dy-il70WoAEbY61.jpg"/>
    <s v="https://pbs.twimg.com/media/Dy-il70WoAEbY61.jpg"/>
    <x v="220"/>
    <s v="https://twitter.com/#!/hewesnews/status/1094272070496776200"/>
    <m/>
    <m/>
    <s v="1094272070496776200"/>
    <m/>
    <b v="0"/>
    <n v="0"/>
    <s v=""/>
    <b v="0"/>
    <s v="en"/>
    <m/>
    <s v=""/>
    <b v="0"/>
    <n v="0"/>
    <s v=""/>
    <s v="Twitter for iPhone"/>
    <b v="0"/>
    <s v="1094272070496776200"/>
    <s v="Tweet"/>
    <n v="0"/>
    <n v="0"/>
    <m/>
    <m/>
    <m/>
    <m/>
    <m/>
    <m/>
    <m/>
    <m/>
    <n v="1"/>
    <s v="1"/>
    <s v="1"/>
    <n v="2"/>
    <n v="9.090909090909092"/>
    <n v="0"/>
    <n v="0"/>
    <n v="0"/>
    <n v="0"/>
    <n v="20"/>
    <n v="90.9090909090909"/>
    <n v="22"/>
  </r>
  <r>
    <s v="cumberlandfarms"/>
    <s v="hewesnews"/>
    <m/>
    <m/>
    <m/>
    <m/>
    <m/>
    <m/>
    <m/>
    <m/>
    <s v="Yes"/>
    <n v="410"/>
    <m/>
    <m/>
    <x v="1"/>
    <d v="2019-02-11T15:36:44.000"/>
    <s v="@HewesNews Looks toasty! :)"/>
    <m/>
    <m/>
    <x v="0"/>
    <m/>
    <s v="http://pbs.twimg.com/profile_images/826817043232071680/8WrYHXiE_normal.jpg"/>
    <x v="221"/>
    <s v="https://twitter.com/#!/cumberlandfarms/status/1094983581485670403"/>
    <m/>
    <m/>
    <s v="1094983581485670403"/>
    <s v="1094272070496776200"/>
    <b v="0"/>
    <n v="0"/>
    <s v="3545379375"/>
    <b v="0"/>
    <s v="en"/>
    <m/>
    <s v=""/>
    <b v="0"/>
    <n v="0"/>
    <s v=""/>
    <s v="Hootsuite Inc."/>
    <b v="0"/>
    <s v="1094272070496776200"/>
    <s v="Tweet"/>
    <n v="0"/>
    <n v="0"/>
    <m/>
    <m/>
    <m/>
    <m/>
    <m/>
    <m/>
    <m/>
    <m/>
    <n v="1"/>
    <s v="1"/>
    <s v="1"/>
    <n v="0"/>
    <n v="0"/>
    <n v="0"/>
    <n v="0"/>
    <n v="0"/>
    <n v="0"/>
    <n v="3"/>
    <n v="100"/>
    <n v="3"/>
  </r>
  <r>
    <s v="thelilraskal"/>
    <s v="cumberlandfarms"/>
    <m/>
    <m/>
    <m/>
    <m/>
    <m/>
    <m/>
    <m/>
    <m/>
    <s v="Yes"/>
    <n v="411"/>
    <m/>
    <m/>
    <x v="0"/>
    <d v="2019-02-10T14:55:54.000"/>
    <s v="What would my black heart ever do without my @cumberlandfarms? 🖤😍"/>
    <m/>
    <m/>
    <x v="0"/>
    <m/>
    <s v="http://pbs.twimg.com/profile_images/1093117942450008065/kbZWl6a9_normal.jpg"/>
    <x v="222"/>
    <s v="https://twitter.com/#!/thelilraskal/status/1094610919294947328"/>
    <m/>
    <m/>
    <s v="1094610919294947328"/>
    <m/>
    <b v="0"/>
    <n v="0"/>
    <s v=""/>
    <b v="0"/>
    <s v="en"/>
    <m/>
    <s v=""/>
    <b v="0"/>
    <n v="0"/>
    <s v=""/>
    <s v="Twitter for iPhone"/>
    <b v="0"/>
    <s v="1094610919294947328"/>
    <s v="Tweet"/>
    <n v="0"/>
    <n v="0"/>
    <m/>
    <m/>
    <m/>
    <m/>
    <m/>
    <m/>
    <m/>
    <m/>
    <n v="1"/>
    <s v="1"/>
    <s v="1"/>
    <n v="0"/>
    <n v="0"/>
    <n v="0"/>
    <n v="0"/>
    <n v="0"/>
    <n v="0"/>
    <n v="10"/>
    <n v="100"/>
    <n v="10"/>
  </r>
  <r>
    <s v="cumberlandfarms"/>
    <s v="thelilraskal"/>
    <m/>
    <m/>
    <m/>
    <m/>
    <m/>
    <m/>
    <m/>
    <m/>
    <s v="Yes"/>
    <n v="412"/>
    <m/>
    <m/>
    <x v="1"/>
    <d v="2019-02-11T15:53:51.000"/>
    <s v="@thelilRASKal Hey there, what's your favorite thing to pick up at Cumbys?"/>
    <m/>
    <m/>
    <x v="0"/>
    <m/>
    <s v="http://pbs.twimg.com/profile_images/826817043232071680/8WrYHXiE_normal.jpg"/>
    <x v="223"/>
    <s v="https://twitter.com/#!/cumberlandfarms/status/1094987890717806593"/>
    <m/>
    <m/>
    <s v="1094987890717806593"/>
    <s v="1094610919294947328"/>
    <b v="0"/>
    <n v="0"/>
    <s v="95048543"/>
    <b v="0"/>
    <s v="en"/>
    <m/>
    <s v=""/>
    <b v="0"/>
    <n v="0"/>
    <s v=""/>
    <s v="Hootsuite Inc."/>
    <b v="0"/>
    <s v="1094610919294947328"/>
    <s v="Tweet"/>
    <n v="0"/>
    <n v="0"/>
    <m/>
    <m/>
    <m/>
    <m/>
    <m/>
    <m/>
    <m/>
    <m/>
    <n v="1"/>
    <s v="1"/>
    <s v="1"/>
    <n v="1"/>
    <n v="8.333333333333334"/>
    <n v="0"/>
    <n v="0"/>
    <n v="0"/>
    <n v="0"/>
    <n v="11"/>
    <n v="91.66666666666667"/>
    <n v="12"/>
  </r>
  <r>
    <s v="montviller"/>
    <s v="cumberlandfarms"/>
    <m/>
    <m/>
    <m/>
    <m/>
    <m/>
    <m/>
    <m/>
    <m/>
    <s v="Yes"/>
    <n v="413"/>
    <m/>
    <m/>
    <x v="1"/>
    <d v="2019-02-10T20:08:38.000"/>
    <s v="@cumberlandfarms visited Oxford ma store- best store in town well cleaned and maintained"/>
    <m/>
    <m/>
    <x v="0"/>
    <m/>
    <s v="http://abs.twimg.com/sticky/default_profile_images/default_profile_normal.png"/>
    <x v="224"/>
    <s v="https://twitter.com/#!/montviller/status/1094689618618912768"/>
    <m/>
    <m/>
    <s v="1094689618618912768"/>
    <m/>
    <b v="0"/>
    <n v="0"/>
    <s v="34291927"/>
    <b v="0"/>
    <s v="en"/>
    <m/>
    <s v=""/>
    <b v="0"/>
    <n v="0"/>
    <s v=""/>
    <s v="Twitter for Android"/>
    <b v="0"/>
    <s v="1094689618618912768"/>
    <s v="Tweet"/>
    <n v="0"/>
    <n v="0"/>
    <m/>
    <m/>
    <m/>
    <m/>
    <m/>
    <m/>
    <m/>
    <m/>
    <n v="1"/>
    <s v="1"/>
    <s v="1"/>
    <n v="2"/>
    <n v="15.384615384615385"/>
    <n v="0"/>
    <n v="0"/>
    <n v="0"/>
    <n v="0"/>
    <n v="11"/>
    <n v="84.61538461538461"/>
    <n v="13"/>
  </r>
  <r>
    <s v="cumberlandfarms"/>
    <s v="montviller"/>
    <m/>
    <m/>
    <m/>
    <m/>
    <m/>
    <m/>
    <m/>
    <m/>
    <s v="Yes"/>
    <n v="414"/>
    <m/>
    <m/>
    <x v="1"/>
    <d v="2019-02-11T15:54:04.000"/>
    <s v="@montviller Thank you! :)"/>
    <m/>
    <m/>
    <x v="0"/>
    <m/>
    <s v="http://pbs.twimg.com/profile_images/826817043232071680/8WrYHXiE_normal.jpg"/>
    <x v="80"/>
    <s v="https://twitter.com/#!/cumberlandfarms/status/1094987945147318273"/>
    <m/>
    <m/>
    <s v="1094987945147318273"/>
    <s v="1094689618618912768"/>
    <b v="0"/>
    <n v="0"/>
    <s v="355883221"/>
    <b v="0"/>
    <s v="en"/>
    <m/>
    <s v=""/>
    <b v="0"/>
    <n v="0"/>
    <s v=""/>
    <s v="Hootsuite Inc."/>
    <b v="0"/>
    <s v="1094689618618912768"/>
    <s v="Tweet"/>
    <n v="0"/>
    <n v="0"/>
    <m/>
    <m/>
    <m/>
    <m/>
    <m/>
    <m/>
    <m/>
    <m/>
    <n v="1"/>
    <s v="1"/>
    <s v="1"/>
    <n v="1"/>
    <n v="33.333333333333336"/>
    <n v="0"/>
    <n v="0"/>
    <n v="0"/>
    <n v="0"/>
    <n v="2"/>
    <n v="66.66666666666667"/>
    <n v="3"/>
  </r>
  <r>
    <s v="kdesantis96"/>
    <s v="cumberlandfarms"/>
    <m/>
    <m/>
    <m/>
    <m/>
    <m/>
    <m/>
    <m/>
    <m/>
    <s v="Yes"/>
    <n v="415"/>
    <m/>
    <m/>
    <x v="1"/>
    <d v="2019-02-11T18:02:12.000"/>
    <s v="@cumberlandfarms Best coffee &amp;amp; Breakfast meals!_x000a_I go there every day."/>
    <m/>
    <m/>
    <x v="0"/>
    <m/>
    <s v="http://abs.twimg.com/sticky/default_profile_images/default_profile_normal.png"/>
    <x v="225"/>
    <s v="https://twitter.com/#!/kdesantis96/status/1095020190356697088"/>
    <m/>
    <m/>
    <s v="1095020190356697088"/>
    <s v="1039175848966934528"/>
    <b v="0"/>
    <n v="0"/>
    <s v="34291927"/>
    <b v="0"/>
    <s v="en"/>
    <m/>
    <s v=""/>
    <b v="0"/>
    <n v="0"/>
    <s v=""/>
    <s v="Twitter for Android"/>
    <b v="0"/>
    <s v="1039175848966934528"/>
    <s v="Tweet"/>
    <n v="0"/>
    <n v="0"/>
    <m/>
    <m/>
    <m/>
    <m/>
    <m/>
    <m/>
    <m/>
    <m/>
    <n v="2"/>
    <s v="1"/>
    <s v="1"/>
    <n v="1"/>
    <n v="9.090909090909092"/>
    <n v="0"/>
    <n v="0"/>
    <n v="0"/>
    <n v="0"/>
    <n v="10"/>
    <n v="90.9090909090909"/>
    <n v="11"/>
  </r>
  <r>
    <s v="kdesantis96"/>
    <s v="cumberlandfarms"/>
    <m/>
    <m/>
    <m/>
    <m/>
    <m/>
    <m/>
    <m/>
    <m/>
    <s v="Yes"/>
    <n v="416"/>
    <m/>
    <m/>
    <x v="1"/>
    <d v="2019-02-11T21:21:27.000"/>
    <s v="@cumberlandfarms Every Day!"/>
    <m/>
    <m/>
    <x v="0"/>
    <m/>
    <s v="http://abs.twimg.com/sticky/default_profile_images/default_profile_normal.png"/>
    <x v="226"/>
    <s v="https://twitter.com/#!/kdesantis96/status/1095070334057881600"/>
    <m/>
    <m/>
    <s v="1095070334057881600"/>
    <s v="1095064752051634177"/>
    <b v="0"/>
    <n v="0"/>
    <s v="34291927"/>
    <b v="0"/>
    <s v="en"/>
    <m/>
    <s v=""/>
    <b v="0"/>
    <n v="0"/>
    <s v=""/>
    <s v="Twitter for Android"/>
    <b v="0"/>
    <s v="1095064752051634177"/>
    <s v="Tweet"/>
    <n v="0"/>
    <n v="0"/>
    <m/>
    <m/>
    <m/>
    <m/>
    <m/>
    <m/>
    <m/>
    <m/>
    <n v="2"/>
    <s v="1"/>
    <s v="1"/>
    <n v="0"/>
    <n v="0"/>
    <n v="0"/>
    <n v="0"/>
    <n v="0"/>
    <n v="0"/>
    <n v="3"/>
    <n v="100"/>
    <n v="3"/>
  </r>
  <r>
    <s v="cumberlandfarms"/>
    <s v="kdesantis96"/>
    <m/>
    <m/>
    <m/>
    <m/>
    <m/>
    <m/>
    <m/>
    <m/>
    <s v="Yes"/>
    <n v="417"/>
    <m/>
    <m/>
    <x v="1"/>
    <d v="2019-02-11T20:59:16.000"/>
    <s v="@kdesantis96 See you tomorrow, Kathryn!"/>
    <m/>
    <m/>
    <x v="0"/>
    <m/>
    <s v="http://pbs.twimg.com/profile_images/826817043232071680/8WrYHXiE_normal.jpg"/>
    <x v="227"/>
    <s v="https://twitter.com/#!/cumberlandfarms/status/1095064752051634177"/>
    <m/>
    <m/>
    <s v="1095064752051634177"/>
    <s v="1095020190356697088"/>
    <b v="0"/>
    <n v="0"/>
    <s v="479724803"/>
    <b v="0"/>
    <s v="en"/>
    <m/>
    <s v=""/>
    <b v="0"/>
    <n v="0"/>
    <s v=""/>
    <s v="Hootsuite Inc."/>
    <b v="0"/>
    <s v="1095020190356697088"/>
    <s v="Tweet"/>
    <n v="0"/>
    <n v="0"/>
    <m/>
    <m/>
    <m/>
    <m/>
    <m/>
    <m/>
    <m/>
    <m/>
    <n v="1"/>
    <s v="1"/>
    <s v="1"/>
    <n v="0"/>
    <n v="0"/>
    <n v="0"/>
    <n v="0"/>
    <n v="0"/>
    <n v="0"/>
    <n v="5"/>
    <n v="100"/>
    <n v="5"/>
  </r>
  <r>
    <s v="alecdsilva"/>
    <s v="cumberlandfarms"/>
    <m/>
    <m/>
    <m/>
    <m/>
    <m/>
    <m/>
    <m/>
    <m/>
    <s v="Yes"/>
    <n v="419"/>
    <m/>
    <m/>
    <x v="1"/>
    <d v="2019-02-12T14:40:52.000"/>
    <s v="@cumberlandfarms your 1556 Post Road, Warwick RI location has no gas. Their is a winter storm coming with snow, sle… https://t.co/t1E3IxkDZz"/>
    <s v="https://twitter.com/i/web/status/1095331909725577216"/>
    <s v="twitter.com"/>
    <x v="0"/>
    <m/>
    <s v="http://pbs.twimg.com/profile_images/1045395149260574720/2L9-AfuL_normal.jpg"/>
    <x v="228"/>
    <s v="https://twitter.com/#!/alecdsilva/status/1095331909725577216"/>
    <m/>
    <m/>
    <s v="1095331909725577216"/>
    <m/>
    <b v="0"/>
    <n v="0"/>
    <s v="34291927"/>
    <b v="0"/>
    <s v="en"/>
    <m/>
    <s v=""/>
    <b v="0"/>
    <n v="0"/>
    <s v=""/>
    <s v="Twitter for iPhone"/>
    <b v="1"/>
    <s v="1095331909725577216"/>
    <s v="Tweet"/>
    <n v="0"/>
    <n v="0"/>
    <m/>
    <m/>
    <m/>
    <m/>
    <m/>
    <m/>
    <m/>
    <m/>
    <n v="2"/>
    <s v="18"/>
    <s v="1"/>
    <n v="0"/>
    <n v="0"/>
    <n v="0"/>
    <n v="0"/>
    <n v="0"/>
    <n v="0"/>
    <n v="20"/>
    <n v="100"/>
    <n v="20"/>
  </r>
  <r>
    <s v="alecdsilva"/>
    <s v="cumberlandfarms"/>
    <m/>
    <m/>
    <m/>
    <m/>
    <m/>
    <m/>
    <m/>
    <m/>
    <s v="Yes"/>
    <n v="420"/>
    <m/>
    <m/>
    <x v="1"/>
    <d v="2019-02-12T15:27:10.000"/>
    <s v="@cumberlandfarms It’s okay. I was just curious so I can inform my followers"/>
    <m/>
    <m/>
    <x v="0"/>
    <m/>
    <s v="http://pbs.twimg.com/profile_images/1045395149260574720/2L9-AfuL_normal.jpg"/>
    <x v="229"/>
    <s v="https://twitter.com/#!/alecdsilva/status/1095343561015508992"/>
    <m/>
    <m/>
    <s v="1095343561015508992"/>
    <s v="1095338605428404226"/>
    <b v="0"/>
    <n v="0"/>
    <s v="34291927"/>
    <b v="0"/>
    <s v="en"/>
    <m/>
    <s v=""/>
    <b v="0"/>
    <n v="0"/>
    <s v=""/>
    <s v="Twitter for iPhone"/>
    <b v="0"/>
    <s v="1095338605428404226"/>
    <s v="Tweet"/>
    <n v="0"/>
    <n v="0"/>
    <m/>
    <m/>
    <m/>
    <m/>
    <m/>
    <m/>
    <m/>
    <m/>
    <n v="2"/>
    <s v="18"/>
    <s v="1"/>
    <n v="0"/>
    <n v="0"/>
    <n v="0"/>
    <n v="0"/>
    <n v="0"/>
    <n v="0"/>
    <n v="14"/>
    <n v="100"/>
    <n v="14"/>
  </r>
  <r>
    <s v="cumberlandfarms"/>
    <s v="alecdsilva"/>
    <m/>
    <m/>
    <m/>
    <m/>
    <m/>
    <m/>
    <m/>
    <m/>
    <s v="Yes"/>
    <n v="421"/>
    <m/>
    <m/>
    <x v="1"/>
    <d v="2019-02-12T15:07:28.000"/>
    <s v="@AlecDSilva Hi there, we apologize for the inconvenience. We are doing our best to deploy fuel trucks to replenish locations that have run out of fuel, and appreciate your patience and understanding!"/>
    <m/>
    <m/>
    <x v="0"/>
    <m/>
    <s v="http://pbs.twimg.com/profile_images/826817043232071680/8WrYHXiE_normal.jpg"/>
    <x v="230"/>
    <s v="https://twitter.com/#!/cumberlandfarms/status/1095338605428404226"/>
    <m/>
    <m/>
    <s v="1095338605428404226"/>
    <s v="1095331909725577216"/>
    <b v="0"/>
    <n v="0"/>
    <s v="16914717"/>
    <b v="0"/>
    <s v="en"/>
    <m/>
    <s v=""/>
    <b v="0"/>
    <n v="0"/>
    <s v=""/>
    <s v="Hootsuite Inc."/>
    <b v="0"/>
    <s v="1095331909725577216"/>
    <s v="Tweet"/>
    <n v="0"/>
    <n v="0"/>
    <m/>
    <m/>
    <m/>
    <m/>
    <m/>
    <m/>
    <m/>
    <m/>
    <n v="1"/>
    <s v="1"/>
    <s v="18"/>
    <n v="3"/>
    <n v="9.375"/>
    <n v="1"/>
    <n v="3.125"/>
    <n v="0"/>
    <n v="0"/>
    <n v="28"/>
    <n v="87.5"/>
    <n v="32"/>
  </r>
  <r>
    <s v="nbcsceltics"/>
    <s v="adamhimmelsbach"/>
    <m/>
    <m/>
    <m/>
    <m/>
    <m/>
    <m/>
    <m/>
    <m/>
    <s v="No"/>
    <n v="422"/>
    <m/>
    <m/>
    <x v="0"/>
    <d v="2019-02-12T03:33:45.000"/>
    <s v="Do the Celtics regret not trading at the deadline? @AdamHimmelsbach in the @cumberlandfarms lounge says no https://t.co/JB7AfYekLb"/>
    <m/>
    <m/>
    <x v="0"/>
    <s v="https://pbs.twimg.com/media/DzLN3soXgAA6YWP.jpg"/>
    <s v="https://pbs.twimg.com/media/DzLN3soXgAA6YWP.jpg"/>
    <x v="231"/>
    <s v="https://twitter.com/#!/nbcsceltics/status/1095164023769837568"/>
    <m/>
    <m/>
    <s v="1095164023769837568"/>
    <m/>
    <b v="0"/>
    <n v="0"/>
    <s v=""/>
    <b v="0"/>
    <s v="en"/>
    <m/>
    <s v=""/>
    <b v="0"/>
    <n v="0"/>
    <s v=""/>
    <s v="Wildmoka"/>
    <b v="0"/>
    <s v="1095164023769837568"/>
    <s v="Tweet"/>
    <n v="0"/>
    <n v="0"/>
    <m/>
    <m/>
    <m/>
    <m/>
    <m/>
    <m/>
    <m/>
    <m/>
    <n v="1"/>
    <s v="2"/>
    <s v="2"/>
    <n v="0"/>
    <n v="0"/>
    <n v="1"/>
    <n v="6.25"/>
    <n v="0"/>
    <n v="0"/>
    <n v="15"/>
    <n v="93.75"/>
    <n v="16"/>
  </r>
  <r>
    <s v="cumberlandfarms"/>
    <s v="adamhimmelsbach"/>
    <m/>
    <m/>
    <m/>
    <m/>
    <m/>
    <m/>
    <m/>
    <m/>
    <s v="No"/>
    <n v="423"/>
    <m/>
    <m/>
    <x v="0"/>
    <d v="2019-02-12T15:07:44.000"/>
    <s v="RT @NBCSCeltics: Do the Celtics regret not trading at the deadline? @AdamHimmelsbach in the @cumberlandfarms lounge says no https://t.co/JB…"/>
    <m/>
    <m/>
    <x v="0"/>
    <m/>
    <s v="http://pbs.twimg.com/profile_images/826817043232071680/8WrYHXiE_normal.jpg"/>
    <x v="232"/>
    <s v="https://twitter.com/#!/cumberlandfarms/status/1095338670528184321"/>
    <m/>
    <m/>
    <s v="1095338670528184321"/>
    <m/>
    <b v="0"/>
    <n v="0"/>
    <s v=""/>
    <b v="0"/>
    <s v="en"/>
    <m/>
    <s v=""/>
    <b v="0"/>
    <n v="4"/>
    <s v="1095164023769837568"/>
    <s v="Hootsuite Inc."/>
    <b v="0"/>
    <s v="1095164023769837568"/>
    <s v="Tweet"/>
    <n v="0"/>
    <n v="0"/>
    <m/>
    <m/>
    <m/>
    <m/>
    <m/>
    <m/>
    <m/>
    <m/>
    <n v="1"/>
    <s v="1"/>
    <s v="2"/>
    <n v="0"/>
    <n v="0"/>
    <n v="1"/>
    <n v="5.555555555555555"/>
    <n v="0"/>
    <n v="0"/>
    <n v="17"/>
    <n v="94.44444444444444"/>
    <n v="18"/>
  </r>
  <r>
    <s v="nbcsceltics"/>
    <s v="cumberlandfarms"/>
    <m/>
    <m/>
    <m/>
    <m/>
    <m/>
    <m/>
    <m/>
    <m/>
    <s v="Yes"/>
    <n v="425"/>
    <m/>
    <m/>
    <x v="0"/>
    <d v="2019-02-07T04:08:06.000"/>
    <s v="Mike Felger in the @cumberlandfarms lounge shares which Eastern Conference team has the best starting 5 https://t.co/kwhdHUaN7c"/>
    <m/>
    <m/>
    <x v="0"/>
    <s v="https://pbs.twimg.com/media/DyxlyWIWsAA6qmJ.jpg"/>
    <s v="https://pbs.twimg.com/media/DyxlyWIWsAA6qmJ.jpg"/>
    <x v="233"/>
    <s v="https://twitter.com/#!/nbcsceltics/status/1093360730336911360"/>
    <m/>
    <m/>
    <s v="1093360730336911360"/>
    <m/>
    <b v="0"/>
    <n v="8"/>
    <s v=""/>
    <b v="0"/>
    <s v="en"/>
    <m/>
    <s v=""/>
    <b v="0"/>
    <n v="2"/>
    <s v=""/>
    <s v="Wildmoka"/>
    <b v="0"/>
    <s v="1093360730336911360"/>
    <s v="Tweet"/>
    <n v="0"/>
    <n v="0"/>
    <m/>
    <m/>
    <m/>
    <m/>
    <m/>
    <m/>
    <m/>
    <m/>
    <n v="4"/>
    <s v="2"/>
    <s v="1"/>
    <n v="1"/>
    <n v="6.25"/>
    <n v="0"/>
    <n v="0"/>
    <n v="0"/>
    <n v="0"/>
    <n v="15"/>
    <n v="93.75"/>
    <n v="16"/>
  </r>
  <r>
    <s v="nbcsceltics"/>
    <s v="cumberlandfarms"/>
    <m/>
    <m/>
    <m/>
    <m/>
    <m/>
    <m/>
    <m/>
    <m/>
    <s v="Yes"/>
    <n v="427"/>
    <m/>
    <m/>
    <x v="0"/>
    <d v="2019-02-12T03:59:38.000"/>
    <s v="What should the Celtics do with their open roster spot? Here's an answer from the @cumberlandfarms lounge https://t.co/pOebsKriqf"/>
    <m/>
    <m/>
    <x v="0"/>
    <s v="https://pbs.twimg.com/media/DzLTzB-W0AARkw4.jpg"/>
    <s v="https://pbs.twimg.com/media/DzLTzB-W0AARkw4.jpg"/>
    <x v="234"/>
    <s v="https://twitter.com/#!/nbcsceltics/status/1095170538585182209"/>
    <m/>
    <m/>
    <s v="1095170538585182209"/>
    <m/>
    <b v="0"/>
    <n v="0"/>
    <s v=""/>
    <b v="0"/>
    <s v="en"/>
    <m/>
    <s v=""/>
    <b v="0"/>
    <n v="0"/>
    <s v=""/>
    <s v="Wildmoka"/>
    <b v="0"/>
    <s v="1095170538585182209"/>
    <s v="Tweet"/>
    <n v="0"/>
    <n v="0"/>
    <m/>
    <m/>
    <m/>
    <m/>
    <m/>
    <m/>
    <m/>
    <m/>
    <n v="4"/>
    <s v="2"/>
    <s v="1"/>
    <n v="0"/>
    <n v="0"/>
    <n v="0"/>
    <n v="0"/>
    <n v="0"/>
    <n v="0"/>
    <n v="17"/>
    <n v="100"/>
    <n v="17"/>
  </r>
  <r>
    <s v="cumberlandfarms"/>
    <s v="nbcsceltics"/>
    <m/>
    <m/>
    <m/>
    <m/>
    <m/>
    <m/>
    <m/>
    <m/>
    <s v="Yes"/>
    <n v="429"/>
    <m/>
    <m/>
    <x v="0"/>
    <d v="2019-02-07T14:34:56.000"/>
    <s v="RT @NBCSCeltics: Mike Felger in the @cumberlandfarms lounge shares which Eastern Conference team has the best starting 5 https://t.co/kwhdH…"/>
    <m/>
    <m/>
    <x v="0"/>
    <m/>
    <s v="http://pbs.twimg.com/profile_images/826817043232071680/8WrYHXiE_normal.jpg"/>
    <x v="235"/>
    <s v="https://twitter.com/#!/cumberlandfarms/status/1093518477984444416"/>
    <m/>
    <m/>
    <s v="1093518477984444416"/>
    <m/>
    <b v="0"/>
    <n v="0"/>
    <s v=""/>
    <b v="0"/>
    <s v="en"/>
    <m/>
    <s v=""/>
    <b v="0"/>
    <n v="0"/>
    <s v="1093360730336911360"/>
    <s v="Hootsuite Inc."/>
    <b v="0"/>
    <s v="1093360730336911360"/>
    <s v="Tweet"/>
    <n v="0"/>
    <n v="0"/>
    <m/>
    <m/>
    <m/>
    <m/>
    <m/>
    <m/>
    <m/>
    <m/>
    <n v="4"/>
    <s v="1"/>
    <s v="2"/>
    <n v="1"/>
    <n v="5.555555555555555"/>
    <n v="0"/>
    <n v="0"/>
    <n v="0"/>
    <n v="0"/>
    <n v="17"/>
    <n v="94.44444444444444"/>
    <n v="18"/>
  </r>
  <r>
    <s v="cumberlandfarms"/>
    <s v="nbcsceltics"/>
    <m/>
    <m/>
    <m/>
    <m/>
    <m/>
    <m/>
    <m/>
    <m/>
    <s v="Yes"/>
    <n v="430"/>
    <m/>
    <m/>
    <x v="0"/>
    <d v="2019-02-12T15:06:20.000"/>
    <s v="RT @NBCSCeltics: What should the Celtics do with their open roster spot? Here's an answer from the @cumberlandfarms lounge https://t.co/pOe…"/>
    <m/>
    <m/>
    <x v="0"/>
    <m/>
    <s v="http://pbs.twimg.com/profile_images/826817043232071680/8WrYHXiE_normal.jpg"/>
    <x v="236"/>
    <s v="https://twitter.com/#!/cumberlandfarms/status/1095338317728514050"/>
    <m/>
    <m/>
    <s v="1095338317728514050"/>
    <m/>
    <b v="0"/>
    <n v="0"/>
    <s v=""/>
    <b v="0"/>
    <s v="en"/>
    <m/>
    <s v=""/>
    <b v="0"/>
    <n v="0"/>
    <s v="1095170538585182209"/>
    <s v="Hootsuite Inc."/>
    <b v="0"/>
    <s v="1095170538585182209"/>
    <s v="Tweet"/>
    <n v="0"/>
    <n v="0"/>
    <m/>
    <m/>
    <m/>
    <m/>
    <m/>
    <m/>
    <m/>
    <m/>
    <n v="4"/>
    <s v="1"/>
    <s v="2"/>
    <n v="0"/>
    <n v="0"/>
    <n v="0"/>
    <n v="0"/>
    <n v="0"/>
    <n v="0"/>
    <n v="19"/>
    <n v="100"/>
    <n v="19"/>
  </r>
  <r>
    <s v="brandyscorner"/>
    <s v="cumberlandfarms"/>
    <m/>
    <m/>
    <m/>
    <m/>
    <m/>
    <m/>
    <m/>
    <m/>
    <s v="Yes"/>
    <n v="432"/>
    <m/>
    <m/>
    <x v="0"/>
    <d v="2019-02-12T20:52:02.000"/>
    <s v="A HUGE shoutout to the women working @cumberlandfarms Lafayette Rd #Portsmouth #Nh. I filled my tank and had a big… https://t.co/dDn4EO2Nvq"/>
    <s v="https://twitter.com/i/web/status/1095425319681560576"/>
    <s v="twitter.com"/>
    <x v="30"/>
    <m/>
    <s v="http://pbs.twimg.com/profile_images/605722618059177984/ls_PEmEE_normal.jpg"/>
    <x v="237"/>
    <s v="https://twitter.com/#!/brandyscorner/status/1095425319681560576"/>
    <m/>
    <m/>
    <s v="1095425319681560576"/>
    <m/>
    <b v="0"/>
    <n v="0"/>
    <s v=""/>
    <b v="0"/>
    <s v="en"/>
    <m/>
    <s v=""/>
    <b v="0"/>
    <n v="0"/>
    <s v=""/>
    <s v="Twitter for iPhone"/>
    <b v="1"/>
    <s v="1095425319681560576"/>
    <s v="Tweet"/>
    <n v="0"/>
    <n v="0"/>
    <m/>
    <m/>
    <m/>
    <m/>
    <m/>
    <m/>
    <m/>
    <m/>
    <n v="2"/>
    <s v="1"/>
    <s v="1"/>
    <n v="0"/>
    <n v="0"/>
    <n v="1"/>
    <n v="5"/>
    <n v="0"/>
    <n v="0"/>
    <n v="19"/>
    <n v="95"/>
    <n v="20"/>
  </r>
  <r>
    <s v="brandyscorner"/>
    <s v="cumberlandfarms"/>
    <m/>
    <m/>
    <m/>
    <m/>
    <m/>
    <m/>
    <m/>
    <m/>
    <s v="Yes"/>
    <n v="433"/>
    <m/>
    <m/>
    <x v="0"/>
    <d v="2019-02-12T20:53:13.000"/>
    <s v="A HUGE shoutout to the women working @cumberlandfarms Lafayette Rd #Portsmouth #Nh. I filled my tank and had a big… https://t.co/Dug4Bl042B"/>
    <s v="https://twitter.com/i/web/status/1095425614822158336"/>
    <s v="twitter.com"/>
    <x v="30"/>
    <m/>
    <s v="http://pbs.twimg.com/profile_images/605722618059177984/ls_PEmEE_normal.jpg"/>
    <x v="238"/>
    <s v="https://twitter.com/#!/brandyscorner/status/1095425614822158336"/>
    <m/>
    <m/>
    <s v="1095425614822158336"/>
    <m/>
    <b v="0"/>
    <n v="0"/>
    <s v=""/>
    <b v="0"/>
    <s v="en"/>
    <m/>
    <s v=""/>
    <b v="0"/>
    <n v="0"/>
    <s v=""/>
    <s v="Twitter for iPhone"/>
    <b v="1"/>
    <s v="1095425614822158336"/>
    <s v="Tweet"/>
    <n v="0"/>
    <n v="0"/>
    <m/>
    <m/>
    <m/>
    <m/>
    <m/>
    <m/>
    <m/>
    <m/>
    <n v="2"/>
    <s v="1"/>
    <s v="1"/>
    <n v="0"/>
    <n v="0"/>
    <n v="1"/>
    <n v="5"/>
    <n v="0"/>
    <n v="0"/>
    <n v="19"/>
    <n v="95"/>
    <n v="20"/>
  </r>
  <r>
    <s v="niffer03801"/>
    <s v="brandyscorner"/>
    <m/>
    <m/>
    <m/>
    <m/>
    <m/>
    <m/>
    <m/>
    <m/>
    <s v="No"/>
    <n v="434"/>
    <m/>
    <m/>
    <x v="1"/>
    <d v="2019-02-12T21:34:11.000"/>
    <s v="@BrandysCorner @cumberlandfarms They have the best employees there!"/>
    <m/>
    <m/>
    <x v="0"/>
    <m/>
    <s v="http://pbs.twimg.com/profile_images/863577926452883458/9tAhYtgX_normal.jpg"/>
    <x v="239"/>
    <s v="https://twitter.com/#!/niffer03801/status/1095435926002679813"/>
    <m/>
    <m/>
    <s v="1095435926002679813"/>
    <s v="1095425614822158336"/>
    <b v="0"/>
    <n v="0"/>
    <s v="194147958"/>
    <b v="0"/>
    <s v="en"/>
    <m/>
    <s v=""/>
    <b v="0"/>
    <n v="0"/>
    <s v=""/>
    <s v="Twitter for iPhone"/>
    <b v="0"/>
    <s v="1095425614822158336"/>
    <s v="Tweet"/>
    <n v="0"/>
    <n v="0"/>
    <m/>
    <m/>
    <m/>
    <m/>
    <m/>
    <m/>
    <m/>
    <m/>
    <n v="1"/>
    <s v="1"/>
    <s v="1"/>
    <m/>
    <m/>
    <m/>
    <m/>
    <m/>
    <m/>
    <m/>
    <m/>
    <m/>
  </r>
  <r>
    <s v="cumberlandfarms"/>
    <s v="brandyscorner"/>
    <m/>
    <m/>
    <m/>
    <m/>
    <m/>
    <m/>
    <m/>
    <m/>
    <s v="Yes"/>
    <n v="435"/>
    <m/>
    <m/>
    <x v="1"/>
    <d v="2019-02-13T14:51:24.000"/>
    <s v="@BrandysCorner Thanks Karen! We love hearing good things about our team members. :)"/>
    <m/>
    <m/>
    <x v="0"/>
    <m/>
    <s v="http://pbs.twimg.com/profile_images/826817043232071680/8WrYHXiE_normal.jpg"/>
    <x v="240"/>
    <s v="https://twitter.com/#!/cumberlandfarms/status/1095696950186385408"/>
    <m/>
    <m/>
    <s v="1095696950186385408"/>
    <s v="1095425614822158336"/>
    <b v="0"/>
    <n v="0"/>
    <s v="194147958"/>
    <b v="0"/>
    <s v="en"/>
    <m/>
    <s v=""/>
    <b v="0"/>
    <n v="0"/>
    <s v=""/>
    <s v="Hootsuite Inc."/>
    <b v="0"/>
    <s v="1095425614822158336"/>
    <s v="Tweet"/>
    <n v="0"/>
    <n v="0"/>
    <m/>
    <m/>
    <m/>
    <m/>
    <m/>
    <m/>
    <m/>
    <m/>
    <n v="1"/>
    <s v="1"/>
    <s v="1"/>
    <n v="2"/>
    <n v="16.666666666666668"/>
    <n v="0"/>
    <n v="0"/>
    <n v="0"/>
    <n v="0"/>
    <n v="10"/>
    <n v="83.33333333333333"/>
    <n v="12"/>
  </r>
  <r>
    <s v="cumberlandfarms"/>
    <s v="niffer03801"/>
    <m/>
    <m/>
    <m/>
    <m/>
    <m/>
    <m/>
    <m/>
    <m/>
    <s v="Yes"/>
    <n v="437"/>
    <m/>
    <m/>
    <x v="1"/>
    <d v="2019-02-13T14:52:40.000"/>
    <s v="@Niffer03801 Thank you for the kind words!"/>
    <m/>
    <m/>
    <x v="0"/>
    <m/>
    <s v="http://pbs.twimg.com/profile_images/826817043232071680/8WrYHXiE_normal.jpg"/>
    <x v="241"/>
    <s v="https://twitter.com/#!/cumberlandfarms/status/1095697267686809600"/>
    <m/>
    <m/>
    <s v="1095697267686809600"/>
    <s v="1095435926002679813"/>
    <b v="0"/>
    <n v="1"/>
    <s v="30546144"/>
    <b v="0"/>
    <s v="en"/>
    <m/>
    <s v=""/>
    <b v="0"/>
    <n v="0"/>
    <s v=""/>
    <s v="Hootsuite Inc."/>
    <b v="0"/>
    <s v="1095435926002679813"/>
    <s v="Tweet"/>
    <n v="0"/>
    <n v="0"/>
    <m/>
    <m/>
    <m/>
    <m/>
    <m/>
    <m/>
    <m/>
    <m/>
    <n v="1"/>
    <s v="1"/>
    <s v="1"/>
    <n v="1"/>
    <n v="14.285714285714286"/>
    <n v="0"/>
    <n v="0"/>
    <n v="0"/>
    <n v="0"/>
    <n v="6"/>
    <n v="85.71428571428571"/>
    <n v="7"/>
  </r>
  <r>
    <s v="miac0088"/>
    <s v="cumberlandfarms"/>
    <m/>
    <m/>
    <m/>
    <m/>
    <m/>
    <m/>
    <m/>
    <m/>
    <s v="Yes"/>
    <n v="438"/>
    <m/>
    <m/>
    <x v="1"/>
    <d v="2019-02-13T00:41:50.000"/>
    <s v="@cumberlandfarms That sounds so good I am coming for lunch to gat some🍕🍕🍕🍕"/>
    <m/>
    <m/>
    <x v="0"/>
    <m/>
    <s v="http://abs.twimg.com/sticky/default_profile_images/default_profile_normal.png"/>
    <x v="242"/>
    <s v="https://twitter.com/#!/miac0088/status/1095483148505440256"/>
    <m/>
    <m/>
    <s v="1095483148505440256"/>
    <s v="1095367049373802497"/>
    <b v="0"/>
    <n v="0"/>
    <s v="34291927"/>
    <b v="0"/>
    <s v="en"/>
    <m/>
    <s v=""/>
    <b v="0"/>
    <n v="0"/>
    <s v=""/>
    <s v="Twitter for Android"/>
    <b v="0"/>
    <s v="1095367049373802497"/>
    <s v="Tweet"/>
    <n v="0"/>
    <n v="0"/>
    <m/>
    <m/>
    <m/>
    <m/>
    <m/>
    <m/>
    <m/>
    <m/>
    <n v="1"/>
    <s v="1"/>
    <s v="1"/>
    <n v="1"/>
    <n v="7.6923076923076925"/>
    <n v="0"/>
    <n v="0"/>
    <n v="0"/>
    <n v="0"/>
    <n v="12"/>
    <n v="92.3076923076923"/>
    <n v="13"/>
  </r>
  <r>
    <s v="cumberlandfarms"/>
    <s v="miac0088"/>
    <m/>
    <m/>
    <m/>
    <m/>
    <m/>
    <m/>
    <m/>
    <m/>
    <s v="Yes"/>
    <n v="439"/>
    <m/>
    <m/>
    <x v="1"/>
    <d v="2019-02-13T14:53:18.000"/>
    <s v="@miac0088 See you soon!"/>
    <m/>
    <m/>
    <x v="0"/>
    <m/>
    <s v="http://pbs.twimg.com/profile_images/826817043232071680/8WrYHXiE_normal.jpg"/>
    <x v="243"/>
    <s v="https://twitter.com/#!/cumberlandfarms/status/1095697429293400064"/>
    <m/>
    <m/>
    <s v="1095697429293400064"/>
    <s v="1095483148505440256"/>
    <b v="0"/>
    <n v="0"/>
    <s v="1016734082204622850"/>
    <b v="0"/>
    <s v="en"/>
    <m/>
    <s v=""/>
    <b v="0"/>
    <n v="0"/>
    <s v=""/>
    <s v="Hootsuite Inc."/>
    <b v="0"/>
    <s v="1095483148505440256"/>
    <s v="Tweet"/>
    <n v="0"/>
    <n v="0"/>
    <m/>
    <m/>
    <m/>
    <m/>
    <m/>
    <m/>
    <m/>
    <m/>
    <n v="1"/>
    <s v="1"/>
    <s v="1"/>
    <n v="0"/>
    <n v="0"/>
    <n v="0"/>
    <n v="0"/>
    <n v="0"/>
    <n v="0"/>
    <n v="4"/>
    <n v="100"/>
    <n v="4"/>
  </r>
  <r>
    <s v="sammiasaurus"/>
    <s v="sammiasaurus"/>
    <m/>
    <m/>
    <m/>
    <m/>
    <m/>
    <m/>
    <m/>
    <m/>
    <s v="No"/>
    <n v="440"/>
    <m/>
    <m/>
    <x v="2"/>
    <d v="2019-02-13T12:03:42.000"/>
    <s v="Shout out to the employees at my local cumbies that always make my morning whether I come in already laughing, tire… https://t.co/xJTdtyLSeB"/>
    <s v="https://twitter.com/i/web/status/1095654744775905281"/>
    <s v="twitter.com"/>
    <x v="0"/>
    <m/>
    <s v="http://pbs.twimg.com/profile_images/1095334985274351616/ziLkxq3Z_normal.jpg"/>
    <x v="244"/>
    <s v="https://twitter.com/#!/sammiasaurus/status/1095654744775905281"/>
    <m/>
    <m/>
    <s v="1095654744775905281"/>
    <m/>
    <b v="0"/>
    <n v="0"/>
    <s v=""/>
    <b v="0"/>
    <s v="en"/>
    <m/>
    <s v=""/>
    <b v="0"/>
    <n v="0"/>
    <s v=""/>
    <s v="Twitter for Android"/>
    <b v="1"/>
    <s v="1095654744775905281"/>
    <s v="Tweet"/>
    <n v="0"/>
    <n v="0"/>
    <m/>
    <m/>
    <m/>
    <m/>
    <m/>
    <m/>
    <m/>
    <m/>
    <n v="1"/>
    <s v="1"/>
    <s v="1"/>
    <n v="0"/>
    <n v="0"/>
    <n v="0"/>
    <n v="0"/>
    <n v="0"/>
    <n v="0"/>
    <n v="21"/>
    <n v="100"/>
    <n v="21"/>
  </r>
  <r>
    <s v="cumberlandfarms"/>
    <s v="sammiasaurus"/>
    <m/>
    <m/>
    <m/>
    <m/>
    <m/>
    <m/>
    <m/>
    <m/>
    <s v="No"/>
    <n v="441"/>
    <m/>
    <m/>
    <x v="1"/>
    <d v="2019-02-13T14:53:37.000"/>
    <s v="@Sammiasaurus We've got you covered!"/>
    <m/>
    <m/>
    <x v="0"/>
    <m/>
    <s v="http://pbs.twimg.com/profile_images/826817043232071680/8WrYHXiE_normal.jpg"/>
    <x v="245"/>
    <s v="https://twitter.com/#!/cumberlandfarms/status/1095697505956909056"/>
    <m/>
    <m/>
    <s v="1095697505956909056"/>
    <s v="1095654744775905281"/>
    <b v="0"/>
    <n v="1"/>
    <s v="2319400526"/>
    <b v="0"/>
    <s v="en"/>
    <m/>
    <s v=""/>
    <b v="0"/>
    <n v="0"/>
    <s v=""/>
    <s v="Hootsuite Inc."/>
    <b v="0"/>
    <s v="1095654744775905281"/>
    <s v="Tweet"/>
    <n v="0"/>
    <n v="0"/>
    <m/>
    <m/>
    <m/>
    <m/>
    <m/>
    <m/>
    <m/>
    <m/>
    <n v="1"/>
    <s v="1"/>
    <s v="1"/>
    <n v="0"/>
    <n v="0"/>
    <n v="0"/>
    <n v="0"/>
    <n v="0"/>
    <n v="0"/>
    <n v="5"/>
    <n v="100"/>
    <n v="5"/>
  </r>
  <r>
    <s v="andytbone2"/>
    <s v="cumberlandfarms"/>
    <m/>
    <m/>
    <m/>
    <m/>
    <m/>
    <m/>
    <m/>
    <m/>
    <s v="Yes"/>
    <n v="442"/>
    <m/>
    <m/>
    <x v="0"/>
    <d v="2019-02-06T12:07:05.000"/>
    <s v="Forgot to buy coffee filters yesterday, so I stopped @cumberlandfarms to get coffee, has to be the worst brewed coffee I’ve ever gotten there...someone screwed up"/>
    <m/>
    <m/>
    <x v="0"/>
    <m/>
    <s v="http://pbs.twimg.com/profile_images/1090814287323561984/SGxyMblm_normal.jpg"/>
    <x v="246"/>
    <s v="https://twitter.com/#!/andytbone2/status/1093118882955624449"/>
    <m/>
    <m/>
    <s v="1093118882955624449"/>
    <m/>
    <b v="0"/>
    <n v="0"/>
    <s v=""/>
    <b v="0"/>
    <s v="en"/>
    <m/>
    <s v=""/>
    <b v="0"/>
    <n v="0"/>
    <s v=""/>
    <s v="Twitter for iPhone"/>
    <b v="0"/>
    <s v="1093118882955624449"/>
    <s v="Tweet"/>
    <n v="0"/>
    <n v="0"/>
    <s v="-73.726867,43.287378 _x000a_-73.594942,43.287378 _x000a_-73.594942,43.379646 _x000a_-73.726867,43.379646"/>
    <s v="United States"/>
    <s v="US"/>
    <s v="Glens Falls, NY"/>
    <s v="011edd780200b886"/>
    <s v="Glens Falls"/>
    <s v="city"/>
    <s v="https://api.twitter.com/1.1/geo/id/011edd780200b886.json"/>
    <n v="2"/>
    <s v="1"/>
    <s v="1"/>
    <n v="0"/>
    <n v="0"/>
    <n v="2"/>
    <n v="7.142857142857143"/>
    <n v="0"/>
    <n v="0"/>
    <n v="26"/>
    <n v="92.85714285714286"/>
    <n v="28"/>
  </r>
  <r>
    <s v="andytbone2"/>
    <s v="cumberlandfarms"/>
    <m/>
    <m/>
    <m/>
    <m/>
    <m/>
    <m/>
    <m/>
    <m/>
    <s v="Yes"/>
    <n v="443"/>
    <m/>
    <m/>
    <x v="0"/>
    <d v="2019-02-13T13:20:41.000"/>
    <s v="Oh by the way @cumberlandfarms ....it’s been 4 days since last contact by DM from you guys &amp;amp; im still awaiting a em… https://t.co/TvFTbvB05g"/>
    <s v="https://twitter.com/i/web/status/1095674119482413057"/>
    <s v="twitter.com"/>
    <x v="0"/>
    <m/>
    <s v="http://pbs.twimg.com/profile_images/1090814287323561984/SGxyMblm_normal.jpg"/>
    <x v="247"/>
    <s v="https://twitter.com/#!/andytbone2/status/1095674119482413057"/>
    <m/>
    <m/>
    <s v="1095674119482413057"/>
    <m/>
    <b v="0"/>
    <n v="0"/>
    <s v=""/>
    <b v="1"/>
    <s v="en"/>
    <m/>
    <s v="1093118882955624449"/>
    <b v="0"/>
    <n v="0"/>
    <s v=""/>
    <s v="Twitter for iPhone"/>
    <b v="1"/>
    <s v="1095674119482413057"/>
    <s v="Tweet"/>
    <n v="0"/>
    <n v="0"/>
    <s v="-73.726867,43.287378 _x000a_-73.726867,43.379646 _x000a_-73.594942,43.379646 _x000a_-73.594942,43.287378"/>
    <s v="United States"/>
    <s v="US"/>
    <s v="Glens Falls, NY"/>
    <s v="011edd780200b886"/>
    <s v="Glens Falls"/>
    <s v="city"/>
    <s v="https://api.twitter.com/1.1/geo/id/011edd780200b886.json"/>
    <n v="2"/>
    <s v="1"/>
    <s v="1"/>
    <n v="0"/>
    <n v="0"/>
    <n v="0"/>
    <n v="0"/>
    <n v="0"/>
    <n v="0"/>
    <n v="24"/>
    <n v="100"/>
    <n v="24"/>
  </r>
  <r>
    <s v="cumberlandfarms"/>
    <s v="andytbone2"/>
    <m/>
    <m/>
    <m/>
    <m/>
    <m/>
    <m/>
    <m/>
    <m/>
    <s v="Yes"/>
    <n v="444"/>
    <m/>
    <m/>
    <x v="1"/>
    <d v="2019-02-06T14:07:45.000"/>
    <s v="@andytbone2 Hi Andy, thanks for bringing this to our attention! Could you please send us a private message with the exact store location and your contact info (phone, email), so we can help?"/>
    <m/>
    <m/>
    <x v="0"/>
    <m/>
    <s v="http://pbs.twimg.com/profile_images/826817043232071680/8WrYHXiE_normal.jpg"/>
    <x v="248"/>
    <s v="https://twitter.com/#!/cumberlandfarms/status/1093149250630938624"/>
    <m/>
    <m/>
    <s v="1093149250630938624"/>
    <s v="1093118882955624449"/>
    <b v="0"/>
    <n v="0"/>
    <s v="2714573408"/>
    <b v="0"/>
    <s v="en"/>
    <m/>
    <s v=""/>
    <b v="0"/>
    <n v="0"/>
    <s v=""/>
    <s v="Hootsuite Inc."/>
    <b v="0"/>
    <s v="1093118882955624449"/>
    <s v="Tweet"/>
    <n v="0"/>
    <n v="0"/>
    <m/>
    <m/>
    <m/>
    <m/>
    <m/>
    <m/>
    <m/>
    <m/>
    <n v="2"/>
    <s v="1"/>
    <s v="1"/>
    <n v="0"/>
    <n v="0"/>
    <n v="0"/>
    <n v="0"/>
    <n v="0"/>
    <n v="0"/>
    <n v="33"/>
    <n v="100"/>
    <n v="33"/>
  </r>
  <r>
    <s v="cumberlandfarms"/>
    <s v="andytbone2"/>
    <m/>
    <m/>
    <m/>
    <m/>
    <m/>
    <m/>
    <m/>
    <m/>
    <s v="Yes"/>
    <n v="445"/>
    <m/>
    <m/>
    <x v="1"/>
    <d v="2019-02-13T14:53:52.000"/>
    <s v="@andytbone2 Hi Andy, our team is on it! Thanks for your patience."/>
    <m/>
    <m/>
    <x v="0"/>
    <m/>
    <s v="http://pbs.twimg.com/profile_images/826817043232071680/8WrYHXiE_normal.jpg"/>
    <x v="249"/>
    <s v="https://twitter.com/#!/cumberlandfarms/status/1095697570435919872"/>
    <m/>
    <m/>
    <s v="1095697570435919872"/>
    <s v="1095674119482413057"/>
    <b v="0"/>
    <n v="0"/>
    <s v="2714573408"/>
    <b v="0"/>
    <s v="en"/>
    <m/>
    <s v=""/>
    <b v="0"/>
    <n v="0"/>
    <s v=""/>
    <s v="Hootsuite Inc."/>
    <b v="0"/>
    <s v="1095674119482413057"/>
    <s v="Tweet"/>
    <n v="0"/>
    <n v="0"/>
    <m/>
    <m/>
    <m/>
    <m/>
    <m/>
    <m/>
    <m/>
    <m/>
    <n v="2"/>
    <s v="1"/>
    <s v="1"/>
    <n v="1"/>
    <n v="8.333333333333334"/>
    <n v="0"/>
    <n v="0"/>
    <n v="0"/>
    <n v="0"/>
    <n v="11"/>
    <n v="91.66666666666667"/>
    <n v="12"/>
  </r>
  <r>
    <s v="ksullivannews"/>
    <s v="cumberlandfarms"/>
    <m/>
    <m/>
    <m/>
    <m/>
    <m/>
    <m/>
    <m/>
    <m/>
    <s v="Yes"/>
    <n v="447"/>
    <m/>
    <m/>
    <x v="1"/>
    <d v="2019-02-13T21:16:45.000"/>
    <s v="@cumberlandfarms I always do! It was good because I made it myself 😉"/>
    <m/>
    <m/>
    <x v="0"/>
    <m/>
    <s v="http://pbs.twimg.com/profile_images/1092780684446523393/hp-iw4YN_normal.jpg"/>
    <x v="250"/>
    <s v="https://twitter.com/#!/ksullivannews/status/1095793927620309008"/>
    <m/>
    <m/>
    <s v="1095793927620309008"/>
    <s v="1095793081524334601"/>
    <b v="0"/>
    <n v="0"/>
    <s v="34291927"/>
    <b v="0"/>
    <s v="en"/>
    <m/>
    <s v=""/>
    <b v="0"/>
    <n v="0"/>
    <s v=""/>
    <s v="Twitter for iPhone"/>
    <b v="0"/>
    <s v="1095793081524334601"/>
    <s v="Tweet"/>
    <n v="0"/>
    <n v="0"/>
    <m/>
    <m/>
    <m/>
    <m/>
    <m/>
    <m/>
    <m/>
    <m/>
    <n v="1"/>
    <s v="11"/>
    <s v="1"/>
    <n v="1"/>
    <n v="8.333333333333334"/>
    <n v="0"/>
    <n v="0"/>
    <n v="0"/>
    <n v="0"/>
    <n v="11"/>
    <n v="91.66666666666667"/>
    <n v="12"/>
  </r>
  <r>
    <s v="cumberlandfarms"/>
    <s v="ksullivannews"/>
    <m/>
    <m/>
    <m/>
    <m/>
    <m/>
    <m/>
    <m/>
    <m/>
    <s v="Yes"/>
    <n v="448"/>
    <m/>
    <m/>
    <x v="1"/>
    <d v="2019-02-13T21:13:24.000"/>
    <s v="@ksullivannews Glad you enjoyed it, Kelly!"/>
    <m/>
    <m/>
    <x v="0"/>
    <m/>
    <s v="http://pbs.twimg.com/profile_images/826817043232071680/8WrYHXiE_normal.jpg"/>
    <x v="251"/>
    <s v="https://twitter.com/#!/cumberlandfarms/status/1095793081524334601"/>
    <m/>
    <m/>
    <s v="1095793081524334601"/>
    <s v="1095760654592630784"/>
    <b v="0"/>
    <n v="1"/>
    <s v="28630569"/>
    <b v="0"/>
    <s v="en"/>
    <m/>
    <s v=""/>
    <b v="0"/>
    <n v="0"/>
    <s v=""/>
    <s v="Hootsuite Inc."/>
    <b v="0"/>
    <s v="1095760654592630784"/>
    <s v="Tweet"/>
    <n v="0"/>
    <n v="0"/>
    <m/>
    <m/>
    <m/>
    <m/>
    <m/>
    <m/>
    <m/>
    <m/>
    <n v="1"/>
    <s v="1"/>
    <s v="11"/>
    <n v="2"/>
    <n v="33.333333333333336"/>
    <n v="0"/>
    <n v="0"/>
    <n v="0"/>
    <n v="0"/>
    <n v="4"/>
    <n v="66.66666666666667"/>
    <n v="6"/>
  </r>
  <r>
    <s v="tman1138pm"/>
    <s v="cumberlandfarms"/>
    <m/>
    <m/>
    <m/>
    <m/>
    <m/>
    <m/>
    <m/>
    <m/>
    <s v="Yes"/>
    <n v="453"/>
    <m/>
    <m/>
    <x v="1"/>
    <d v="2019-02-13T22:07:30.000"/>
    <s v="@cumberlandfarms Excellent! U guys need to introduce sugar free latte or hot chocolate in your stores...… https://t.co/aT2yUrU6zm"/>
    <s v="https://twitter.com/i/web/status/1095806696721666048"/>
    <s v="twitter.com"/>
    <x v="0"/>
    <m/>
    <s v="http://pbs.twimg.com/profile_images/378800000822310348/5c945e960e09a2db659d5bceed7df322_normal.jpeg"/>
    <x v="252"/>
    <s v="https://twitter.com/#!/tman1138pm/status/1095806696721666048"/>
    <m/>
    <m/>
    <s v="1095806696721666048"/>
    <s v="1095792996342292481"/>
    <b v="0"/>
    <n v="0"/>
    <s v="34291927"/>
    <b v="0"/>
    <s v="en"/>
    <m/>
    <s v=""/>
    <b v="0"/>
    <n v="0"/>
    <s v=""/>
    <s v="Twitter Web Client"/>
    <b v="1"/>
    <s v="1095792996342292481"/>
    <s v="Tweet"/>
    <n v="0"/>
    <n v="0"/>
    <s v="-71.255938,42.670400 _x000a_-71.255938,42.794273 _x000a_-71.115547,42.794273 _x000a_-71.115547,42.670400"/>
    <s v="United States"/>
    <s v="US"/>
    <s v="Methuen Town, MA"/>
    <s v="01597161672b6499"/>
    <s v="Methuen Town"/>
    <s v="city"/>
    <s v="https://api.twitter.com/1.1/geo/id/01597161672b6499.json"/>
    <n v="1"/>
    <s v="3"/>
    <s v="1"/>
    <n v="3"/>
    <n v="18.75"/>
    <n v="0"/>
    <n v="0"/>
    <n v="0"/>
    <n v="0"/>
    <n v="13"/>
    <n v="81.25"/>
    <n v="16"/>
  </r>
  <r>
    <s v="cumberlandfarms"/>
    <s v="tman1138pm"/>
    <m/>
    <m/>
    <m/>
    <m/>
    <m/>
    <m/>
    <m/>
    <m/>
    <s v="Yes"/>
    <n v="454"/>
    <m/>
    <m/>
    <x v="1"/>
    <d v="2019-02-11T15:37:06.000"/>
    <s v="@TMAN1138pm Glad to hear you enjoyed our BBQ chicken pizza!"/>
    <m/>
    <m/>
    <x v="0"/>
    <m/>
    <s v="http://pbs.twimg.com/profile_images/826817043232071680/8WrYHXiE_normal.jpg"/>
    <x v="253"/>
    <s v="https://twitter.com/#!/cumberlandfarms/status/1094983675249348611"/>
    <m/>
    <m/>
    <s v="1094983675249348611"/>
    <s v="1094344144225533957"/>
    <b v="0"/>
    <n v="1"/>
    <s v="2185171932"/>
    <b v="0"/>
    <s v="en"/>
    <m/>
    <s v=""/>
    <b v="0"/>
    <n v="0"/>
    <s v=""/>
    <s v="Hootsuite Inc."/>
    <b v="0"/>
    <s v="1094344144225533957"/>
    <s v="Tweet"/>
    <n v="0"/>
    <n v="0"/>
    <m/>
    <m/>
    <m/>
    <m/>
    <m/>
    <m/>
    <m/>
    <m/>
    <n v="3"/>
    <s v="1"/>
    <s v="3"/>
    <n v="2"/>
    <n v="20"/>
    <n v="0"/>
    <n v="0"/>
    <n v="0"/>
    <n v="0"/>
    <n v="8"/>
    <n v="80"/>
    <n v="10"/>
  </r>
  <r>
    <s v="cumberlandfarms"/>
    <s v="tman1138pm"/>
    <m/>
    <m/>
    <m/>
    <m/>
    <m/>
    <m/>
    <m/>
    <m/>
    <s v="Yes"/>
    <n v="455"/>
    <m/>
    <m/>
    <x v="1"/>
    <d v="2019-02-13T21:13:03.000"/>
    <s v="@TMAN1138pm Good choice on the muffin, Tony! ;)"/>
    <m/>
    <m/>
    <x v="0"/>
    <m/>
    <s v="http://pbs.twimg.com/profile_images/826817043232071680/8WrYHXiE_normal.jpg"/>
    <x v="254"/>
    <s v="https://twitter.com/#!/cumberlandfarms/status/1095792996342292481"/>
    <m/>
    <m/>
    <s v="1095792996342292481"/>
    <s v="1095701257036148736"/>
    <b v="0"/>
    <n v="1"/>
    <s v="2185171932"/>
    <b v="0"/>
    <s v="en"/>
    <m/>
    <s v=""/>
    <b v="0"/>
    <n v="0"/>
    <s v=""/>
    <s v="Hootsuite Inc."/>
    <b v="0"/>
    <s v="1095701257036148736"/>
    <s v="Tweet"/>
    <n v="0"/>
    <n v="0"/>
    <m/>
    <m/>
    <m/>
    <m/>
    <m/>
    <m/>
    <m/>
    <m/>
    <n v="3"/>
    <s v="1"/>
    <s v="3"/>
    <n v="1"/>
    <n v="14.285714285714286"/>
    <n v="0"/>
    <n v="0"/>
    <n v="0"/>
    <n v="0"/>
    <n v="6"/>
    <n v="85.71428571428571"/>
    <n v="7"/>
  </r>
  <r>
    <s v="cumberlandfarms"/>
    <s v="tman1138pm"/>
    <m/>
    <m/>
    <m/>
    <m/>
    <m/>
    <m/>
    <m/>
    <m/>
    <s v="Yes"/>
    <n v="456"/>
    <m/>
    <m/>
    <x v="1"/>
    <d v="2019-02-14T14:53:35.000"/>
    <s v="@TMAN1138pm Hey there! We're always switching things up with new offerings, but feel free to submit a suggestion to our team at guestservices@cumberlandfarms.com. :)"/>
    <m/>
    <m/>
    <x v="0"/>
    <m/>
    <s v="http://pbs.twimg.com/profile_images/826817043232071680/8WrYHXiE_normal.jpg"/>
    <x v="255"/>
    <s v="https://twitter.com/#!/cumberlandfarms/status/1096059887262433280"/>
    <m/>
    <m/>
    <s v="1096059887262433280"/>
    <s v="1095806696721666048"/>
    <b v="0"/>
    <n v="1"/>
    <s v="2185171932"/>
    <b v="0"/>
    <s v="en"/>
    <m/>
    <s v=""/>
    <b v="0"/>
    <n v="0"/>
    <s v=""/>
    <s v="Hootsuite Inc."/>
    <b v="0"/>
    <s v="1095806696721666048"/>
    <s v="Tweet"/>
    <n v="0"/>
    <n v="0"/>
    <m/>
    <m/>
    <m/>
    <m/>
    <m/>
    <m/>
    <m/>
    <m/>
    <n v="3"/>
    <s v="1"/>
    <s v="3"/>
    <n v="1"/>
    <n v="4"/>
    <n v="0"/>
    <n v="0"/>
    <n v="0"/>
    <n v="0"/>
    <n v="24"/>
    <n v="96"/>
    <n v="25"/>
  </r>
  <r>
    <s v="momof3princess"/>
    <s v="momof3princess"/>
    <m/>
    <m/>
    <m/>
    <m/>
    <m/>
    <m/>
    <m/>
    <m/>
    <s v="No"/>
    <n v="457"/>
    <m/>
    <m/>
    <x v="2"/>
    <d v="2019-02-14T01:51:49.000"/>
    <s v="Early #valentinesday dinner at Old Bryan Inn with my love... nothing says I love You more than a Rose from… https://t.co/MfGYmnTNjJ"/>
    <s v="https://twitter.com/i/web/status/1095863148110860288"/>
    <s v="twitter.com"/>
    <x v="31"/>
    <m/>
    <s v="http://pbs.twimg.com/profile_images/940229901944209409/2EP_Jcdo_normal.jpg"/>
    <x v="256"/>
    <s v="https://twitter.com/#!/momof3princess/status/1095863148110860288"/>
    <m/>
    <m/>
    <s v="1095863148110860288"/>
    <m/>
    <b v="0"/>
    <n v="0"/>
    <s v=""/>
    <b v="0"/>
    <s v="en"/>
    <m/>
    <s v=""/>
    <b v="0"/>
    <n v="0"/>
    <s v=""/>
    <s v="Twitter for iPhone"/>
    <b v="1"/>
    <s v="1095863148110860288"/>
    <s v="Tweet"/>
    <n v="0"/>
    <n v="0"/>
    <m/>
    <m/>
    <m/>
    <m/>
    <m/>
    <m/>
    <m/>
    <m/>
    <n v="1"/>
    <s v="1"/>
    <s v="1"/>
    <n v="2"/>
    <n v="10"/>
    <n v="0"/>
    <n v="0"/>
    <n v="0"/>
    <n v="0"/>
    <n v="18"/>
    <n v="90"/>
    <n v="20"/>
  </r>
  <r>
    <s v="cumberlandfarms"/>
    <s v="momof3princess"/>
    <m/>
    <m/>
    <m/>
    <m/>
    <m/>
    <m/>
    <m/>
    <m/>
    <s v="No"/>
    <n v="458"/>
    <m/>
    <m/>
    <x v="1"/>
    <d v="2019-02-14T14:54:56.000"/>
    <s v="@Momof3princess What a nice treat! Enjoy the day. :)"/>
    <m/>
    <m/>
    <x v="0"/>
    <m/>
    <s v="http://pbs.twimg.com/profile_images/826817043232071680/8WrYHXiE_normal.jpg"/>
    <x v="257"/>
    <s v="https://twitter.com/#!/cumberlandfarms/status/1096060228561522690"/>
    <m/>
    <m/>
    <s v="1096060228561522690"/>
    <s v="1095863148110860288"/>
    <b v="0"/>
    <n v="0"/>
    <s v="38659695"/>
    <b v="0"/>
    <s v="en"/>
    <m/>
    <s v=""/>
    <b v="0"/>
    <n v="0"/>
    <s v=""/>
    <s v="Hootsuite Inc."/>
    <b v="0"/>
    <s v="1095863148110860288"/>
    <s v="Tweet"/>
    <n v="0"/>
    <n v="0"/>
    <m/>
    <m/>
    <m/>
    <m/>
    <m/>
    <m/>
    <m/>
    <m/>
    <n v="1"/>
    <s v="1"/>
    <s v="1"/>
    <n v="2"/>
    <n v="25"/>
    <n v="0"/>
    <n v="0"/>
    <n v="0"/>
    <n v="0"/>
    <n v="6"/>
    <n v="75"/>
    <n v="8"/>
  </r>
  <r>
    <s v="masterblud"/>
    <s v="cumberlandfarms"/>
    <m/>
    <m/>
    <m/>
    <m/>
    <m/>
    <m/>
    <m/>
    <m/>
    <s v="Yes"/>
    <n v="459"/>
    <m/>
    <m/>
    <x v="1"/>
    <d v="2019-02-14T11:37:15.000"/>
    <s v="@cumberlandfarms new chip machine in glenmont is super tough to use. It feels like my card is getting eaten and is tough to put in and pull out. I almost bent my card."/>
    <m/>
    <m/>
    <x v="0"/>
    <m/>
    <s v="http://pbs.twimg.com/profile_images/1095353762628206592/vCJZi7k__normal.jpg"/>
    <x v="258"/>
    <s v="https://twitter.com/#!/masterblud/status/1096010479439355904"/>
    <m/>
    <m/>
    <s v="1096010479439355904"/>
    <m/>
    <b v="0"/>
    <n v="0"/>
    <s v="34291927"/>
    <b v="0"/>
    <s v="en"/>
    <m/>
    <s v=""/>
    <b v="0"/>
    <n v="0"/>
    <s v=""/>
    <s v="Twitter for Android"/>
    <b v="0"/>
    <s v="1096010479439355904"/>
    <s v="Tweet"/>
    <n v="0"/>
    <n v="0"/>
    <s v="-73.893186,42.567706 _x000a_-73.765684,42.567706 _x000a_-73.765684,42.648649 _x000a_-73.893186,42.648649"/>
    <s v="United States"/>
    <s v="US"/>
    <s v="Delmar, NY"/>
    <s v="e5c24c84174dea4d"/>
    <s v="Delmar"/>
    <s v="city"/>
    <s v="https://api.twitter.com/1.1/geo/id/e5c24c84174dea4d.json"/>
    <n v="1"/>
    <s v="1"/>
    <s v="1"/>
    <n v="4"/>
    <n v="12.121212121212121"/>
    <n v="1"/>
    <n v="3.0303030303030303"/>
    <n v="0"/>
    <n v="0"/>
    <n v="28"/>
    <n v="84.84848484848484"/>
    <n v="33"/>
  </r>
  <r>
    <s v="cumberlandfarms"/>
    <s v="masterblud"/>
    <m/>
    <m/>
    <m/>
    <m/>
    <m/>
    <m/>
    <m/>
    <m/>
    <s v="Yes"/>
    <n v="460"/>
    <m/>
    <m/>
    <x v="1"/>
    <d v="2019-02-14T14:56:42.000"/>
    <s v="@MasterBlud Hey there, can you send us a private message with your exact store location and contact info (phone, email) so we can look into this for you?"/>
    <m/>
    <m/>
    <x v="0"/>
    <m/>
    <s v="http://pbs.twimg.com/profile_images/826817043232071680/8WrYHXiE_normal.jpg"/>
    <x v="259"/>
    <s v="https://twitter.com/#!/cumberlandfarms/status/1096060672075595776"/>
    <m/>
    <m/>
    <s v="1096060672075595776"/>
    <s v="1096010479439355904"/>
    <b v="0"/>
    <n v="0"/>
    <s v="55219565"/>
    <b v="0"/>
    <s v="en"/>
    <m/>
    <s v=""/>
    <b v="0"/>
    <n v="0"/>
    <s v=""/>
    <s v="Hootsuite Inc."/>
    <b v="0"/>
    <s v="1096010479439355904"/>
    <s v="Tweet"/>
    <n v="0"/>
    <n v="0"/>
    <m/>
    <m/>
    <m/>
    <m/>
    <m/>
    <m/>
    <m/>
    <m/>
    <n v="1"/>
    <s v="1"/>
    <s v="1"/>
    <n v="0"/>
    <n v="0"/>
    <n v="0"/>
    <n v="0"/>
    <n v="0"/>
    <n v="0"/>
    <n v="28"/>
    <n v="100"/>
    <n v="28"/>
  </r>
  <r>
    <s v="doublea93"/>
    <s v="cumberlandfarms"/>
    <m/>
    <m/>
    <m/>
    <m/>
    <m/>
    <m/>
    <m/>
    <m/>
    <s v="Yes"/>
    <n v="461"/>
    <m/>
    <m/>
    <x v="1"/>
    <d v="2019-02-14T11:48:48.000"/>
    <s v="@cumberlandfarms not only loves their first responders but they have Arnold Palmer on draft now!"/>
    <m/>
    <m/>
    <x v="0"/>
    <m/>
    <s v="http://pbs.twimg.com/profile_images/1025344735408480256/3vcedb2Y_normal.jpg"/>
    <x v="260"/>
    <s v="https://twitter.com/#!/doublea93/status/1096013385634848769"/>
    <m/>
    <m/>
    <s v="1096013385634848769"/>
    <m/>
    <b v="0"/>
    <n v="0"/>
    <s v="34291927"/>
    <b v="0"/>
    <s v="en"/>
    <m/>
    <s v=""/>
    <b v="0"/>
    <n v="0"/>
    <s v=""/>
    <s v="Twitter for iPhone"/>
    <b v="0"/>
    <s v="1096013385634848769"/>
    <s v="Tweet"/>
    <n v="0"/>
    <n v="0"/>
    <m/>
    <m/>
    <m/>
    <m/>
    <m/>
    <m/>
    <m/>
    <m/>
    <n v="1"/>
    <s v="1"/>
    <s v="1"/>
    <n v="1"/>
    <n v="6.666666666666667"/>
    <n v="0"/>
    <n v="0"/>
    <n v="0"/>
    <n v="0"/>
    <n v="14"/>
    <n v="93.33333333333333"/>
    <n v="15"/>
  </r>
  <r>
    <s v="cumberlandfarms"/>
    <s v="doublea93"/>
    <m/>
    <m/>
    <m/>
    <m/>
    <m/>
    <m/>
    <m/>
    <m/>
    <s v="Yes"/>
    <n v="462"/>
    <m/>
    <m/>
    <x v="1"/>
    <d v="2019-02-14T14:56:55.000"/>
    <s v="@Doublea93 Happy to hear you're enjoying it, Aaron!"/>
    <m/>
    <m/>
    <x v="0"/>
    <m/>
    <s v="http://pbs.twimg.com/profile_images/826817043232071680/8WrYHXiE_normal.jpg"/>
    <x v="261"/>
    <s v="https://twitter.com/#!/cumberlandfarms/status/1096060727641686016"/>
    <m/>
    <m/>
    <s v="1096060727641686016"/>
    <s v="1096013385634848769"/>
    <b v="0"/>
    <n v="0"/>
    <s v="23063567"/>
    <b v="0"/>
    <s v="en"/>
    <m/>
    <s v=""/>
    <b v="0"/>
    <n v="0"/>
    <s v=""/>
    <s v="Hootsuite Inc."/>
    <b v="0"/>
    <s v="1096013385634848769"/>
    <s v="Tweet"/>
    <n v="0"/>
    <n v="0"/>
    <m/>
    <m/>
    <m/>
    <m/>
    <m/>
    <m/>
    <m/>
    <m/>
    <n v="1"/>
    <s v="1"/>
    <s v="1"/>
    <n v="2"/>
    <n v="25"/>
    <n v="0"/>
    <n v="0"/>
    <n v="0"/>
    <n v="0"/>
    <n v="6"/>
    <n v="75"/>
    <n v="8"/>
  </r>
  <r>
    <s v="phppoet"/>
    <s v="cumberlandfarms"/>
    <m/>
    <m/>
    <m/>
    <m/>
    <m/>
    <m/>
    <m/>
    <m/>
    <s v="Yes"/>
    <n v="463"/>
    <m/>
    <m/>
    <x v="0"/>
    <d v="2019-02-14T02:13:28.000"/>
    <s v="How can I file a bug @cumberlandfarms? Every time I use the app, location services stays on and drains my battery.… https://t.co/RzFQHlBiyP"/>
    <s v="https://twitter.com/i/web/status/1095868595303788545"/>
    <s v="twitter.com"/>
    <x v="0"/>
    <m/>
    <s v="http://pbs.twimg.com/profile_images/829157432144322561/Wi4mVN2n_normal.jpg"/>
    <x v="262"/>
    <s v="https://twitter.com/#!/phppoet/status/1095868595303788545"/>
    <m/>
    <m/>
    <s v="1095868595303788545"/>
    <m/>
    <b v="0"/>
    <n v="0"/>
    <s v=""/>
    <b v="0"/>
    <s v="en"/>
    <m/>
    <s v=""/>
    <b v="0"/>
    <n v="0"/>
    <s v=""/>
    <s v="Twitter for Android"/>
    <b v="1"/>
    <s v="1095868595303788545"/>
    <s v="Tweet"/>
    <n v="0"/>
    <n v="0"/>
    <m/>
    <m/>
    <m/>
    <m/>
    <m/>
    <m/>
    <m/>
    <m/>
    <n v="1"/>
    <s v="1"/>
    <s v="1"/>
    <n v="0"/>
    <n v="0"/>
    <n v="2"/>
    <n v="9.523809523809524"/>
    <n v="0"/>
    <n v="0"/>
    <n v="19"/>
    <n v="90.47619047619048"/>
    <n v="21"/>
  </r>
  <r>
    <s v="phppoet"/>
    <s v="cumberlandfarms"/>
    <m/>
    <m/>
    <m/>
    <m/>
    <m/>
    <m/>
    <m/>
    <m/>
    <s v="Yes"/>
    <n v="464"/>
    <m/>
    <m/>
    <x v="1"/>
    <d v="2019-02-14T15:09:32.000"/>
    <s v="@cumberlandfarms Thanks! my previous unanswered e-mail was to smartpay@cumberlandfarms.com.  I have just sent an ad… https://t.co/g1L26aDPCz"/>
    <s v="https://twitter.com/i/web/status/1096063899445706755"/>
    <s v="twitter.com"/>
    <x v="0"/>
    <m/>
    <s v="http://pbs.twimg.com/profile_images/829157432144322561/Wi4mVN2n_normal.jpg"/>
    <x v="263"/>
    <s v="https://twitter.com/#!/phppoet/status/1096063899445706755"/>
    <m/>
    <m/>
    <s v="1096063899445706755"/>
    <s v="1096060307674406912"/>
    <b v="0"/>
    <n v="0"/>
    <s v="34291927"/>
    <b v="0"/>
    <s v="en"/>
    <m/>
    <s v=""/>
    <b v="0"/>
    <n v="0"/>
    <s v=""/>
    <s v="Twitter Web Client"/>
    <b v="1"/>
    <s v="1096060307674406912"/>
    <s v="Tweet"/>
    <n v="0"/>
    <n v="0"/>
    <m/>
    <m/>
    <m/>
    <m/>
    <m/>
    <m/>
    <m/>
    <m/>
    <n v="1"/>
    <s v="1"/>
    <s v="1"/>
    <n v="0"/>
    <n v="0"/>
    <n v="0"/>
    <n v="0"/>
    <n v="0"/>
    <n v="0"/>
    <n v="18"/>
    <n v="100"/>
    <n v="18"/>
  </r>
  <r>
    <s v="cumberlandfarms"/>
    <s v="phppoet"/>
    <m/>
    <m/>
    <m/>
    <m/>
    <m/>
    <m/>
    <m/>
    <m/>
    <s v="Yes"/>
    <n v="465"/>
    <m/>
    <m/>
    <x v="1"/>
    <d v="2019-02-14T14:55:15.000"/>
    <s v="@phpPoet  Hi Micah, for technical assistance, please reach out to our SmartPay team at CFSmartPay@CumberlandFarms.com. Thank you!"/>
    <m/>
    <m/>
    <x v="0"/>
    <m/>
    <s v="http://pbs.twimg.com/profile_images/826817043232071680/8WrYHXiE_normal.jpg"/>
    <x v="264"/>
    <s v="https://twitter.com/#!/cumberlandfarms/status/1096060307674406912"/>
    <m/>
    <m/>
    <s v="1096060307674406912"/>
    <s v="1095868595303788545"/>
    <b v="0"/>
    <n v="0"/>
    <s v="731087192"/>
    <b v="0"/>
    <s v="en"/>
    <m/>
    <s v=""/>
    <b v="0"/>
    <n v="0"/>
    <s v=""/>
    <s v="Hootsuite Inc."/>
    <b v="0"/>
    <s v="1095868595303788545"/>
    <s v="Tweet"/>
    <n v="0"/>
    <n v="0"/>
    <m/>
    <m/>
    <m/>
    <m/>
    <m/>
    <m/>
    <m/>
    <m/>
    <n v="2"/>
    <s v="1"/>
    <s v="1"/>
    <n v="1"/>
    <n v="5.2631578947368425"/>
    <n v="0"/>
    <n v="0"/>
    <n v="0"/>
    <n v="0"/>
    <n v="18"/>
    <n v="94.73684210526316"/>
    <n v="19"/>
  </r>
  <r>
    <s v="cumberlandfarms"/>
    <s v="phppoet"/>
    <m/>
    <m/>
    <m/>
    <m/>
    <m/>
    <m/>
    <m/>
    <m/>
    <s v="Yes"/>
    <n v="466"/>
    <m/>
    <m/>
    <x v="1"/>
    <d v="2019-02-14T21:11:48.000"/>
    <s v="@phpPoet We hear you Micah! The team at CFSmartPay will take care of it. :)"/>
    <m/>
    <m/>
    <x v="0"/>
    <m/>
    <s v="http://pbs.twimg.com/profile_images/826817043232071680/8WrYHXiE_normal.jpg"/>
    <x v="265"/>
    <s v="https://twitter.com/#!/cumberlandfarms/status/1096155066694807556"/>
    <m/>
    <m/>
    <s v="1096155066694807556"/>
    <s v="1096063899445706755"/>
    <b v="0"/>
    <n v="0"/>
    <s v="731087192"/>
    <b v="0"/>
    <s v="en"/>
    <m/>
    <s v=""/>
    <b v="0"/>
    <n v="0"/>
    <s v=""/>
    <s v="Hootsuite Inc."/>
    <b v="0"/>
    <s v="1096063899445706755"/>
    <s v="Tweet"/>
    <n v="0"/>
    <n v="0"/>
    <m/>
    <m/>
    <m/>
    <m/>
    <m/>
    <m/>
    <m/>
    <m/>
    <n v="2"/>
    <s v="1"/>
    <s v="1"/>
    <n v="0"/>
    <n v="0"/>
    <n v="0"/>
    <n v="0"/>
    <n v="0"/>
    <n v="0"/>
    <n v="14"/>
    <n v="100"/>
    <n v="14"/>
  </r>
  <r>
    <s v="amid11317"/>
    <s v="cumberlandfarms"/>
    <m/>
    <m/>
    <m/>
    <m/>
    <m/>
    <m/>
    <m/>
    <m/>
    <s v="Yes"/>
    <n v="467"/>
    <m/>
    <m/>
    <x v="0"/>
    <d v="2019-02-15T11:29:18.000"/>
    <s v="Found a  @cumberlandfarms on my route to work and i’m back on the .99 cent coffee train.  #southiedays"/>
    <m/>
    <m/>
    <x v="32"/>
    <m/>
    <s v="http://pbs.twimg.com/profile_images/827595459623518208/Qs6Le7W1_normal.jpg"/>
    <x v="266"/>
    <s v="https://twitter.com/#!/amid11317/status/1096370866856886274"/>
    <m/>
    <m/>
    <s v="1096370866856886274"/>
    <m/>
    <b v="0"/>
    <n v="0"/>
    <s v=""/>
    <b v="0"/>
    <s v="en"/>
    <m/>
    <s v=""/>
    <b v="0"/>
    <n v="0"/>
    <s v=""/>
    <s v="Twitter for iPhone"/>
    <b v="0"/>
    <s v="1096370866856886274"/>
    <s v="Tweet"/>
    <n v="0"/>
    <n v="0"/>
    <m/>
    <m/>
    <m/>
    <m/>
    <m/>
    <m/>
    <m/>
    <m/>
    <n v="1"/>
    <s v="1"/>
    <s v="1"/>
    <n v="1"/>
    <n v="5.2631578947368425"/>
    <n v="0"/>
    <n v="0"/>
    <n v="0"/>
    <n v="0"/>
    <n v="18"/>
    <n v="94.73684210526316"/>
    <n v="19"/>
  </r>
  <r>
    <s v="cumberlandfarms"/>
    <s v="amid11317"/>
    <m/>
    <m/>
    <m/>
    <m/>
    <m/>
    <m/>
    <m/>
    <m/>
    <s v="Yes"/>
    <n v="468"/>
    <m/>
    <m/>
    <x v="1"/>
    <d v="2019-02-15T15:12:06.000"/>
    <s v="@AmiD11317 All aboard! We love to have you. :)"/>
    <m/>
    <m/>
    <x v="0"/>
    <m/>
    <s v="http://pbs.twimg.com/profile_images/826817043232071680/8WrYHXiE_normal.jpg"/>
    <x v="267"/>
    <s v="https://twitter.com/#!/cumberlandfarms/status/1096426933372497921"/>
    <m/>
    <m/>
    <s v="1096426933372497921"/>
    <s v="1096370866856886274"/>
    <b v="0"/>
    <n v="0"/>
    <s v="827581789996736512"/>
    <b v="0"/>
    <s v="en"/>
    <m/>
    <s v=""/>
    <b v="0"/>
    <n v="0"/>
    <s v=""/>
    <s v="Hootsuite Inc."/>
    <b v="0"/>
    <s v="1096370866856886274"/>
    <s v="Tweet"/>
    <n v="0"/>
    <n v="0"/>
    <m/>
    <m/>
    <m/>
    <m/>
    <m/>
    <m/>
    <m/>
    <m/>
    <n v="1"/>
    <s v="1"/>
    <s v="1"/>
    <n v="1"/>
    <n v="12.5"/>
    <n v="0"/>
    <n v="0"/>
    <n v="0"/>
    <n v="0"/>
    <n v="7"/>
    <n v="87.5"/>
    <n v="8"/>
  </r>
  <r>
    <s v="mofycbsj"/>
    <s v="cumberlandfarms"/>
    <m/>
    <m/>
    <m/>
    <m/>
    <m/>
    <m/>
    <m/>
    <m/>
    <s v="Yes"/>
    <n v="469"/>
    <m/>
    <m/>
    <x v="1"/>
    <d v="2019-02-15T17:21:00.000"/>
    <s v="@cumberlandfarms I can’t remember the last time you’re Queensbury and Glens Falls NY Stores actually had in stock food items that were advertised on the door."/>
    <m/>
    <m/>
    <x v="0"/>
    <m/>
    <s v="http://pbs.twimg.com/profile_images/897856376327647236/yTW3E2RX_normal.jpg"/>
    <x v="268"/>
    <s v="https://twitter.com/#!/mofycbsj/status/1096459373499559937"/>
    <m/>
    <m/>
    <s v="1096459373499559937"/>
    <m/>
    <b v="0"/>
    <n v="0"/>
    <s v="34291927"/>
    <b v="0"/>
    <s v="en"/>
    <m/>
    <s v=""/>
    <b v="0"/>
    <n v="0"/>
    <s v=""/>
    <s v="Twitter for iPhone"/>
    <b v="0"/>
    <s v="1096459373499559937"/>
    <s v="Tweet"/>
    <n v="0"/>
    <n v="0"/>
    <m/>
    <m/>
    <m/>
    <m/>
    <m/>
    <m/>
    <m/>
    <m/>
    <n v="1"/>
    <s v="1"/>
    <s v="1"/>
    <n v="0"/>
    <n v="0"/>
    <n v="1"/>
    <n v="3.5714285714285716"/>
    <n v="0"/>
    <n v="0"/>
    <n v="27"/>
    <n v="96.42857142857143"/>
    <n v="28"/>
  </r>
  <r>
    <s v="cumberlandfarms"/>
    <s v="mofycbsj"/>
    <m/>
    <m/>
    <m/>
    <m/>
    <m/>
    <m/>
    <m/>
    <m/>
    <s v="Yes"/>
    <n v="470"/>
    <m/>
    <m/>
    <x v="1"/>
    <d v="2019-02-15T21:53:21.000"/>
    <s v="@mofycbsj Hey there, can you private message us with your exact store locations, the specific product names, and your contact info (phone, email) so we can look into this for you?"/>
    <m/>
    <m/>
    <x v="0"/>
    <m/>
    <s v="http://pbs.twimg.com/profile_images/826817043232071680/8WrYHXiE_normal.jpg"/>
    <x v="269"/>
    <s v="https://twitter.com/#!/cumberlandfarms/status/1096527911308455936"/>
    <m/>
    <m/>
    <s v="1096527911308455936"/>
    <s v="1096459373499559937"/>
    <b v="0"/>
    <n v="0"/>
    <s v="36105297"/>
    <b v="0"/>
    <s v="en"/>
    <m/>
    <s v=""/>
    <b v="0"/>
    <n v="0"/>
    <s v=""/>
    <s v="Hootsuite Inc."/>
    <b v="0"/>
    <s v="1096459373499559937"/>
    <s v="Tweet"/>
    <n v="0"/>
    <n v="0"/>
    <m/>
    <m/>
    <m/>
    <m/>
    <m/>
    <m/>
    <m/>
    <m/>
    <n v="1"/>
    <s v="1"/>
    <s v="1"/>
    <n v="0"/>
    <n v="0"/>
    <n v="0"/>
    <n v="0"/>
    <n v="0"/>
    <n v="0"/>
    <n v="31"/>
    <n v="100"/>
    <n v="31"/>
  </r>
  <r>
    <s v="dr_coady"/>
    <s v="cumberlandfarms"/>
    <m/>
    <m/>
    <m/>
    <m/>
    <m/>
    <m/>
    <m/>
    <m/>
    <s v="Yes"/>
    <n v="471"/>
    <m/>
    <m/>
    <x v="1"/>
    <d v="2019-02-15T18:27:20.000"/>
    <s v="@cumberlandfarms This location has been doing a better job of clearing the snow off the sidewalk out front. Thank you."/>
    <m/>
    <m/>
    <x v="0"/>
    <m/>
    <s v="http://pbs.twimg.com/profile_images/1064368779382149121/hPGl6vKT_normal.jpg"/>
    <x v="270"/>
    <s v="https://twitter.com/#!/dr_coady/status/1096476068444336128"/>
    <m/>
    <m/>
    <s v="1096476068444336128"/>
    <s v="1064564380413685760"/>
    <b v="0"/>
    <n v="0"/>
    <s v="18137949"/>
    <b v="0"/>
    <s v="en"/>
    <m/>
    <s v=""/>
    <b v="0"/>
    <n v="0"/>
    <s v=""/>
    <s v="Twitter for Android"/>
    <b v="0"/>
    <s v="1064564380413685760"/>
    <s v="Tweet"/>
    <n v="0"/>
    <n v="0"/>
    <m/>
    <m/>
    <m/>
    <m/>
    <m/>
    <m/>
    <m/>
    <m/>
    <n v="1"/>
    <s v="1"/>
    <s v="1"/>
    <n v="2"/>
    <n v="10"/>
    <n v="0"/>
    <n v="0"/>
    <n v="0"/>
    <n v="0"/>
    <n v="18"/>
    <n v="90"/>
    <n v="20"/>
  </r>
  <r>
    <s v="cumberlandfarms"/>
    <s v="dr_coady"/>
    <m/>
    <m/>
    <m/>
    <m/>
    <m/>
    <m/>
    <m/>
    <m/>
    <s v="Yes"/>
    <n v="472"/>
    <m/>
    <m/>
    <x v="1"/>
    <d v="2019-02-15T21:53:31.000"/>
    <s v="@dr_coady Glad to hear it, Dan!"/>
    <m/>
    <m/>
    <x v="0"/>
    <m/>
    <s v="http://pbs.twimg.com/profile_images/826817043232071680/8WrYHXiE_normal.jpg"/>
    <x v="271"/>
    <s v="https://twitter.com/#!/cumberlandfarms/status/1096527954086191109"/>
    <m/>
    <m/>
    <s v="1096527954086191109"/>
    <s v="1096476068444336128"/>
    <b v="0"/>
    <n v="0"/>
    <s v="18137949"/>
    <b v="0"/>
    <s v="en"/>
    <m/>
    <s v=""/>
    <b v="0"/>
    <n v="0"/>
    <s v=""/>
    <s v="Hootsuite Inc."/>
    <b v="0"/>
    <s v="1096476068444336128"/>
    <s v="Tweet"/>
    <n v="0"/>
    <n v="0"/>
    <m/>
    <m/>
    <m/>
    <m/>
    <m/>
    <m/>
    <m/>
    <m/>
    <n v="1"/>
    <s v="1"/>
    <s v="1"/>
    <n v="1"/>
    <n v="16.666666666666668"/>
    <n v="0"/>
    <n v="0"/>
    <n v="0"/>
    <n v="0"/>
    <n v="5"/>
    <n v="83.33333333333333"/>
    <n v="6"/>
  </r>
  <r>
    <s v="cumberlandfarms"/>
    <s v="cumberlandfarms"/>
    <m/>
    <m/>
    <m/>
    <m/>
    <m/>
    <m/>
    <m/>
    <m/>
    <s v="No"/>
    <n v="473"/>
    <m/>
    <m/>
    <x v="2"/>
    <d v="2019-02-02T17:01:16.000"/>
    <s v="Retweet if you're going for 2! ðŸ• ðŸ•_x000a__x000a_Cheese and pepperoni slices are available for 99Â¢ each. Plus applicable tax. $1.19 in FL. Does not include Super Slice. #Pizza #Lunch https://t.co/J9RRpGMetG"/>
    <m/>
    <m/>
    <x v="33"/>
    <s v="https://pbs.twimg.com/media/DyamzdCXQAAnuJH.jpg"/>
    <s v="https://pbs.twimg.com/media/DyamzdCXQAAnuJH.jpg"/>
    <x v="272"/>
    <s v="https://twitter.com/#!/cumberlandfarms/status/1091743365107015681"/>
    <m/>
    <m/>
    <s v="1091743365107015681"/>
    <m/>
    <b v="0"/>
    <n v="1"/>
    <s v=""/>
    <b v="0"/>
    <s v="en"/>
    <m/>
    <s v=""/>
    <b v="0"/>
    <n v="1"/>
    <s v=""/>
    <s v="HeyOrca"/>
    <b v="0"/>
    <s v="1091743365107015681"/>
    <s v="Tweet"/>
    <n v="0"/>
    <n v="0"/>
    <m/>
    <m/>
    <m/>
    <m/>
    <m/>
    <m/>
    <m/>
    <m/>
    <n v="20"/>
    <s v="1"/>
    <s v="1"/>
    <n v="2"/>
    <n v="6.451612903225806"/>
    <n v="0"/>
    <n v="0"/>
    <n v="0"/>
    <n v="0"/>
    <n v="29"/>
    <n v="93.54838709677419"/>
    <n v="31"/>
  </r>
  <r>
    <s v="cumberlandfarms"/>
    <s v="cumberlandfarms"/>
    <m/>
    <m/>
    <m/>
    <m/>
    <m/>
    <m/>
    <m/>
    <m/>
    <s v="No"/>
    <n v="474"/>
    <m/>
    <m/>
    <x v="2"/>
    <d v="2019-02-03T17:01:04.000"/>
    <s v="Is a slice of our pepperoni pizza in your future? Most definitely. ðŸ• _x000a__x000a_Cheese and pepperoni slices are available for 99Â¢ each. Plus applicable tax. $1.19 in FL. Does not include Super Slice. #Pizza #Possibilities https://t.co/QLMHhhsyYB"/>
    <m/>
    <m/>
    <x v="34"/>
    <s v="https://pbs.twimg.com/media/DyfwWYlXgAAwUsH.jpg"/>
    <s v="https://pbs.twimg.com/media/DyfwWYlXgAAwUsH.jpg"/>
    <x v="273"/>
    <s v="https://twitter.com/#!/cumberlandfarms/status/1092105704234729473"/>
    <m/>
    <m/>
    <s v="1092105704234729473"/>
    <m/>
    <b v="0"/>
    <n v="3"/>
    <s v=""/>
    <b v="0"/>
    <s v="en"/>
    <m/>
    <s v=""/>
    <b v="0"/>
    <n v="2"/>
    <s v=""/>
    <s v="HeyOrca"/>
    <b v="0"/>
    <s v="1092105704234729473"/>
    <s v="Tweet"/>
    <n v="0"/>
    <n v="0"/>
    <m/>
    <m/>
    <m/>
    <m/>
    <m/>
    <m/>
    <m/>
    <m/>
    <n v="20"/>
    <s v="1"/>
    <s v="1"/>
    <n v="2"/>
    <n v="5.555555555555555"/>
    <n v="0"/>
    <n v="0"/>
    <n v="0"/>
    <n v="0"/>
    <n v="34"/>
    <n v="94.44444444444444"/>
    <n v="36"/>
  </r>
  <r>
    <s v="cumberlandfarms"/>
    <s v="cumberlandfarms"/>
    <m/>
    <m/>
    <m/>
    <m/>
    <m/>
    <m/>
    <m/>
    <m/>
    <s v="No"/>
    <n v="475"/>
    <m/>
    <m/>
    <x v="2"/>
    <d v="2019-02-04T14:31:14.000"/>
    <s v="Get down with your bold self! Retweet if you filled up your cup with 99Â¢ Farmhouse Bold coffee. â˜•ï¸ðŸ˜Ž Plus applicable tax. #Coffee #MondayMorning https://t.co/dnpYwyhBD9"/>
    <m/>
    <m/>
    <x v="35"/>
    <s v="https://pbs.twimg.com/media/DykXpOJWsAE0f8i.jpg"/>
    <s v="https://pbs.twimg.com/media/DykXpOJWsAE0f8i.jpg"/>
    <x v="274"/>
    <s v="https://twitter.com/#!/cumberlandfarms/status/1092430383789035520"/>
    <m/>
    <m/>
    <s v="1092430383789035520"/>
    <m/>
    <b v="0"/>
    <n v="5"/>
    <s v=""/>
    <b v="0"/>
    <s v="en"/>
    <m/>
    <s v=""/>
    <b v="0"/>
    <n v="3"/>
    <s v=""/>
    <s v="HeyOrca"/>
    <b v="0"/>
    <s v="1092430383789035520"/>
    <s v="Tweet"/>
    <n v="0"/>
    <n v="0"/>
    <m/>
    <m/>
    <m/>
    <m/>
    <m/>
    <m/>
    <m/>
    <m/>
    <n v="20"/>
    <s v="1"/>
    <s v="1"/>
    <n v="0"/>
    <n v="0"/>
    <n v="0"/>
    <n v="0"/>
    <n v="0"/>
    <n v="0"/>
    <n v="27"/>
    <n v="100"/>
    <n v="27"/>
  </r>
  <r>
    <s v="cumberlandfarms"/>
    <s v="cumberlandfarms"/>
    <m/>
    <m/>
    <m/>
    <m/>
    <m/>
    <m/>
    <m/>
    <m/>
    <s v="No"/>
    <n v="476"/>
    <m/>
    <m/>
    <x v="2"/>
    <d v="2019-02-04T15:09:22.000"/>
    <s v="PSA: Our hot and iced coffee is just 99Â¢ per cup (plus tax), every day. No app or record-breaking victory required. ðŸ˜ https://t.co/AlepZ1fh3D"/>
    <m/>
    <m/>
    <x v="0"/>
    <s v="https://pbs.twimg.com/media/DykgNSFWsAAoIqc.jpg"/>
    <s v="https://pbs.twimg.com/media/DykgNSFWsAAoIqc.jpg"/>
    <x v="275"/>
    <s v="https://twitter.com/#!/cumberlandfarms/status/1092439981040246784"/>
    <m/>
    <m/>
    <s v="1092439981040246784"/>
    <m/>
    <b v="0"/>
    <n v="14"/>
    <s v=""/>
    <b v="0"/>
    <s v="en"/>
    <m/>
    <s v=""/>
    <b v="0"/>
    <n v="3"/>
    <s v=""/>
    <s v="Twitter Web Client"/>
    <b v="0"/>
    <s v="1092439981040246784"/>
    <s v="Tweet"/>
    <n v="0"/>
    <n v="0"/>
    <m/>
    <m/>
    <m/>
    <m/>
    <m/>
    <m/>
    <m/>
    <m/>
    <n v="20"/>
    <s v="1"/>
    <s v="1"/>
    <n v="2"/>
    <n v="8.695652173913043"/>
    <n v="1"/>
    <n v="4.3478260869565215"/>
    <n v="0"/>
    <n v="0"/>
    <n v="20"/>
    <n v="86.95652173913044"/>
    <n v="23"/>
  </r>
  <r>
    <s v="cumberlandfarms"/>
    <s v="cumberlandfarms"/>
    <m/>
    <m/>
    <m/>
    <m/>
    <m/>
    <m/>
    <m/>
    <m/>
    <s v="No"/>
    <n v="477"/>
    <m/>
    <m/>
    <x v="2"/>
    <d v="2019-02-05T14:31:06.000"/>
    <s v="Switch it up this morning and try our new Sausage Biscuit Breakfast Sandwich. Pair it with a coffee and an order of hash browns to make it a breakfast under $4! You'll be glad you did. ðŸ˜‹ _x000a__x000a_Plus applicable tax. Includes any $1.49 or $2.39 breakfast sandwich. #Breakfast #Yum https://t.co/p55AmZ8jXM"/>
    <m/>
    <m/>
    <x v="36"/>
    <s v="https://pbs.twimg.com/media/DyphNAeX4AEkfKj.jpg"/>
    <s v="https://pbs.twimg.com/media/DyphNAeX4AEkfKj.jpg"/>
    <x v="276"/>
    <s v="https://twitter.com/#!/cumberlandfarms/status/1092792738960064513"/>
    <m/>
    <m/>
    <s v="1092792738960064513"/>
    <m/>
    <b v="0"/>
    <n v="2"/>
    <s v=""/>
    <b v="0"/>
    <s v="en"/>
    <m/>
    <s v=""/>
    <b v="0"/>
    <n v="0"/>
    <s v=""/>
    <s v="HeyOrca"/>
    <b v="0"/>
    <s v="1092792738960064513"/>
    <s v="Tweet"/>
    <n v="0"/>
    <n v="0"/>
    <m/>
    <m/>
    <m/>
    <m/>
    <m/>
    <m/>
    <m/>
    <m/>
    <n v="20"/>
    <s v="1"/>
    <s v="1"/>
    <n v="1"/>
    <n v="1.9607843137254901"/>
    <n v="0"/>
    <n v="0"/>
    <n v="0"/>
    <n v="0"/>
    <n v="50"/>
    <n v="98.03921568627452"/>
    <n v="51"/>
  </r>
  <r>
    <s v="cumberlandfarms"/>
    <s v="cumberlandfarms"/>
    <m/>
    <m/>
    <m/>
    <m/>
    <m/>
    <m/>
    <m/>
    <m/>
    <s v="No"/>
    <n v="478"/>
    <m/>
    <m/>
    <x v="2"/>
    <d v="2019-02-05T17:05:42.000"/>
    <s v="Do you call it pizza, 'za, or slice? Sound off. ðŸ‘‡  _x000a__x000a_99Â¢ cheese and pepperoni slices available. $1.19 in Florida. Plus applicable tax. Does not include Super Slice. #Pizza #Yum https://t.co/tjMf63tK9E"/>
    <m/>
    <m/>
    <x v="37"/>
    <s v="https://pbs.twimg.com/media/DyqEls7XQAAUFWv.jpg"/>
    <s v="https://pbs.twimg.com/media/DyqEls7XQAAUFWv.jpg"/>
    <x v="277"/>
    <s v="https://twitter.com/#!/cumberlandfarms/status/1092831644812263424"/>
    <m/>
    <m/>
    <s v="1092831644812263424"/>
    <m/>
    <b v="0"/>
    <n v="4"/>
    <s v=""/>
    <b v="0"/>
    <s v="en"/>
    <m/>
    <s v=""/>
    <b v="0"/>
    <n v="0"/>
    <s v=""/>
    <s v="HeyOrca"/>
    <b v="0"/>
    <s v="1092831644812263424"/>
    <s v="Tweet"/>
    <n v="0"/>
    <n v="0"/>
    <m/>
    <m/>
    <m/>
    <m/>
    <m/>
    <m/>
    <m/>
    <m/>
    <n v="20"/>
    <s v="1"/>
    <s v="1"/>
    <n v="2"/>
    <n v="6.451612903225806"/>
    <n v="0"/>
    <n v="0"/>
    <n v="0"/>
    <n v="0"/>
    <n v="29"/>
    <n v="93.54838709677419"/>
    <n v="31"/>
  </r>
  <r>
    <s v="cumberlandfarms"/>
    <s v="cumberlandfarms"/>
    <m/>
    <m/>
    <m/>
    <m/>
    <m/>
    <m/>
    <m/>
    <m/>
    <s v="No"/>
    <n v="479"/>
    <m/>
    <m/>
    <x v="2"/>
    <d v="2019-02-06T13:44:16.000"/>
    <s v="#BreakfastMustHaves_x000a_- Coffee_x000a_- Hash browns _x000a_- Sausage, egg, and cheese on a croissant 🔥 https://t.co/ebLFtFWzs2"/>
    <m/>
    <m/>
    <x v="38"/>
    <s v="https://pbs.twimg.com/media/Dyuf_WVWkAE-9ZF.jpg"/>
    <s v="https://pbs.twimg.com/media/Dyuf_WVWkAE-9ZF.jpg"/>
    <x v="278"/>
    <s v="https://twitter.com/#!/cumberlandfarms/status/1093143341842264069"/>
    <m/>
    <m/>
    <s v="1093143341842264069"/>
    <m/>
    <b v="0"/>
    <n v="12"/>
    <s v=""/>
    <b v="0"/>
    <s v="en"/>
    <m/>
    <s v=""/>
    <b v="0"/>
    <n v="0"/>
    <s v=""/>
    <s v="Twitter Web Client"/>
    <b v="0"/>
    <s v="1093143341842264069"/>
    <s v="Tweet"/>
    <n v="0"/>
    <n v="0"/>
    <m/>
    <m/>
    <m/>
    <m/>
    <m/>
    <m/>
    <m/>
    <m/>
    <n v="20"/>
    <s v="1"/>
    <s v="1"/>
    <n v="0"/>
    <n v="0"/>
    <n v="0"/>
    <n v="0"/>
    <n v="0"/>
    <n v="0"/>
    <n v="11"/>
    <n v="100"/>
    <n v="11"/>
  </r>
  <r>
    <s v="cumberlandfarms"/>
    <s v="cumberlandfarms"/>
    <m/>
    <m/>
    <m/>
    <m/>
    <m/>
    <m/>
    <m/>
    <m/>
    <s v="No"/>
    <n v="480"/>
    <m/>
    <m/>
    <x v="2"/>
    <d v="2019-02-06T15:31:07.000"/>
    <s v="The math checks out! With deals like this, why get breakfast anywhere else? 😏_x000a__x000a_Includes any $1.49 or $2.39 breakfast sandwich, a coffee, and an order of hash browns. Plus applicable tax. https://t.co/L88aLhrZ8r"/>
    <m/>
    <m/>
    <x v="0"/>
    <s v="https://pbs.twimg.com/media/Dyu4h5NXcAI1M7r.jpg"/>
    <s v="https://pbs.twimg.com/media/Dyu4h5NXcAI1M7r.jpg"/>
    <x v="279"/>
    <s v="https://twitter.com/#!/cumberlandfarms/status/1093170228782133248"/>
    <m/>
    <m/>
    <s v="1093170228782133248"/>
    <m/>
    <b v="0"/>
    <n v="3"/>
    <s v=""/>
    <b v="0"/>
    <s v="en"/>
    <m/>
    <s v=""/>
    <b v="0"/>
    <n v="0"/>
    <s v=""/>
    <s v="HeyOrca"/>
    <b v="0"/>
    <s v="1093170228782133248"/>
    <s v="Tweet"/>
    <n v="0"/>
    <n v="0"/>
    <m/>
    <m/>
    <m/>
    <m/>
    <m/>
    <m/>
    <m/>
    <m/>
    <n v="20"/>
    <s v="1"/>
    <s v="1"/>
    <n v="1"/>
    <n v="3.0303030303030303"/>
    <n v="0"/>
    <n v="0"/>
    <n v="0"/>
    <n v="0"/>
    <n v="32"/>
    <n v="96.96969696969697"/>
    <n v="33"/>
  </r>
  <r>
    <s v="cumberlandfarms"/>
    <s v="cumberlandfarms"/>
    <m/>
    <m/>
    <m/>
    <m/>
    <m/>
    <m/>
    <m/>
    <m/>
    <s v="No"/>
    <n v="481"/>
    <m/>
    <m/>
    <x v="2"/>
    <d v="2019-02-07T17:04:07.000"/>
    <s v="Here's something new to dip into your coffee; try our new Birthday Blast Cookie Bites! It's just one of the new bir… https://t.co/IMv6Dpl5yB"/>
    <s v="https://twitter.com/i/web/status/1093556020687843329"/>
    <s v="twitter.com"/>
    <x v="0"/>
    <m/>
    <s v="http://pbs.twimg.com/profile_images/826817043232071680/8WrYHXiE_normal.jpg"/>
    <x v="280"/>
    <s v="https://twitter.com/#!/cumberlandfarms/status/1093556020687843329"/>
    <m/>
    <m/>
    <s v="1093556020687843329"/>
    <m/>
    <b v="0"/>
    <n v="0"/>
    <s v=""/>
    <b v="0"/>
    <s v="en"/>
    <m/>
    <s v=""/>
    <b v="0"/>
    <n v="0"/>
    <s v=""/>
    <s v="HeyOrca"/>
    <b v="1"/>
    <s v="1093556020687843329"/>
    <s v="Tweet"/>
    <n v="0"/>
    <n v="0"/>
    <m/>
    <m/>
    <m/>
    <m/>
    <m/>
    <m/>
    <m/>
    <m/>
    <n v="20"/>
    <s v="1"/>
    <s v="1"/>
    <n v="0"/>
    <n v="0"/>
    <n v="0"/>
    <n v="0"/>
    <n v="0"/>
    <n v="0"/>
    <n v="22"/>
    <n v="100"/>
    <n v="22"/>
  </r>
  <r>
    <s v="cumberlandfarms"/>
    <s v="cumberlandfarms"/>
    <m/>
    <m/>
    <m/>
    <m/>
    <m/>
    <m/>
    <m/>
    <m/>
    <s v="No"/>
    <n v="482"/>
    <m/>
    <m/>
    <x v="2"/>
    <d v="2019-02-08T17:05:58.000"/>
    <s v="It pays to be a SmartPay member! Sign up today and download our mobile app to start saving 10¢ per gallon, every day. https://t.co/WbZxswRygm #SmartPay #App https://t.co/K6Kg0KGA5X"/>
    <s v="http://www.cumberlandfarms.com/SmartPay?utm_medium=smartpay&amp;utm_source=twitter&amp;utm_campaign=kandp"/>
    <s v="cumberlandfarms.com"/>
    <x v="39"/>
    <s v="https://pbs.twimg.com/media/Dy5havyXcAAcN09.jpg"/>
    <s v="https://pbs.twimg.com/media/Dy5havyXcAAcN09.jpg"/>
    <x v="281"/>
    <s v="https://twitter.com/#!/cumberlandfarms/status/1093918873563394048"/>
    <m/>
    <m/>
    <s v="1093918873563394048"/>
    <m/>
    <b v="0"/>
    <n v="0"/>
    <s v=""/>
    <b v="0"/>
    <s v="en"/>
    <m/>
    <s v=""/>
    <b v="0"/>
    <n v="0"/>
    <s v=""/>
    <s v="HeyOrca"/>
    <b v="0"/>
    <s v="1093918873563394048"/>
    <s v="Tweet"/>
    <n v="0"/>
    <n v="0"/>
    <m/>
    <m/>
    <m/>
    <m/>
    <m/>
    <m/>
    <m/>
    <m/>
    <n v="20"/>
    <s v="1"/>
    <s v="1"/>
    <n v="0"/>
    <n v="0"/>
    <n v="0"/>
    <n v="0"/>
    <n v="0"/>
    <n v="0"/>
    <n v="25"/>
    <n v="100"/>
    <n v="25"/>
  </r>
  <r>
    <s v="cumberlandfarms"/>
    <s v="cumberlandfarms"/>
    <m/>
    <m/>
    <m/>
    <m/>
    <m/>
    <m/>
    <m/>
    <m/>
    <s v="No"/>
    <n v="483"/>
    <m/>
    <m/>
    <x v="2"/>
    <d v="2019-02-09T15:01:24.000"/>
    <s v="Decisions, decisions. 🍕  Retweet 🔁 if you're going with a slice of our 99¢ pepperoni pizza, Like ❤️ if you're choosing a 99¢ cheese slice. #NationalPizzaDay #Pizza_x000a__x000a_Plus applicable tax. $1.19 in FL. Does not include Super Slice. https://t.co/PTkUIeukys"/>
    <m/>
    <m/>
    <x v="40"/>
    <s v="https://pbs.twimg.com/tweet_video_thumb/Dy-ObnVX0AMbvLA.jpg"/>
    <s v="https://pbs.twimg.com/tweet_video_thumb/Dy-ObnVX0AMbvLA.jpg"/>
    <x v="282"/>
    <s v="https://twitter.com/#!/cumberlandfarms/status/1094249913498681352"/>
    <m/>
    <m/>
    <s v="1094249913498681352"/>
    <m/>
    <b v="0"/>
    <n v="5"/>
    <s v=""/>
    <b v="0"/>
    <s v="en"/>
    <m/>
    <s v=""/>
    <b v="0"/>
    <n v="0"/>
    <s v=""/>
    <s v="HeyOrca"/>
    <b v="0"/>
    <s v="1094249913498681352"/>
    <s v="Tweet"/>
    <n v="0"/>
    <n v="0"/>
    <m/>
    <m/>
    <m/>
    <m/>
    <m/>
    <m/>
    <m/>
    <m/>
    <n v="20"/>
    <s v="1"/>
    <s v="1"/>
    <n v="2"/>
    <n v="5.555555555555555"/>
    <n v="0"/>
    <n v="0"/>
    <n v="0"/>
    <n v="0"/>
    <n v="34"/>
    <n v="94.44444444444444"/>
    <n v="36"/>
  </r>
  <r>
    <s v="cumberlandfarms"/>
    <s v="cumberlandfarms"/>
    <m/>
    <m/>
    <m/>
    <m/>
    <m/>
    <m/>
    <m/>
    <m/>
    <s v="No"/>
    <n v="484"/>
    <m/>
    <m/>
    <x v="2"/>
    <d v="2019-02-10T17:01:24.000"/>
    <s v="Nothing gets us in the mood like a 99¢ pizza slice. 😍_x000a__x000a_Plus applicable tax. $1.19 in FL. Does not include Super Slice. #Pizza #Love https://t.co/pEPoaBRC9X"/>
    <m/>
    <m/>
    <x v="41"/>
    <s v="https://pbs.twimg.com/media/DzDzjXXXgAAL23X.jpg"/>
    <s v="https://pbs.twimg.com/media/DzDzjXXXgAAL23X.jpg"/>
    <x v="283"/>
    <s v="https://twitter.com/#!/cumberlandfarms/status/1094642500474675200"/>
    <m/>
    <m/>
    <s v="1094642500474675200"/>
    <m/>
    <b v="0"/>
    <n v="1"/>
    <s v=""/>
    <b v="0"/>
    <s v="en"/>
    <m/>
    <s v=""/>
    <b v="0"/>
    <n v="0"/>
    <s v=""/>
    <s v="HeyOrca"/>
    <b v="0"/>
    <s v="1094642500474675200"/>
    <s v="Tweet"/>
    <n v="0"/>
    <n v="0"/>
    <m/>
    <m/>
    <m/>
    <m/>
    <m/>
    <m/>
    <m/>
    <m/>
    <n v="20"/>
    <s v="1"/>
    <s v="1"/>
    <n v="3"/>
    <n v="12"/>
    <n v="0"/>
    <n v="0"/>
    <n v="0"/>
    <n v="0"/>
    <n v="22"/>
    <n v="88"/>
    <n v="25"/>
  </r>
  <r>
    <s v="cumberlandfarms"/>
    <s v="cumberlandfarms"/>
    <m/>
    <m/>
    <m/>
    <m/>
    <m/>
    <m/>
    <m/>
    <m/>
    <s v="No"/>
    <n v="485"/>
    <m/>
    <m/>
    <x v="2"/>
    <d v="2019-02-11T16:00:28.000"/>
    <s v="When the ☕️  hits your 👅 on your morning Cumbys run...that's amore. ❤️ #MondayMotivation #Coffee https://t.co/eirj6nK1t9"/>
    <m/>
    <m/>
    <x v="27"/>
    <s v="https://pbs.twimg.com/ext_tw_video_thumb/1094989504753160192/pu/img/bvHBVdDqKqe0ccjD.jpg"/>
    <s v="https://pbs.twimg.com/ext_tw_video_thumb/1094989504753160192/pu/img/bvHBVdDqKqe0ccjD.jpg"/>
    <x v="284"/>
    <s v="https://twitter.com/#!/cumberlandfarms/status/1094989554564689920"/>
    <m/>
    <m/>
    <s v="1094989554564689920"/>
    <m/>
    <b v="0"/>
    <n v="4"/>
    <s v=""/>
    <b v="0"/>
    <s v="en"/>
    <m/>
    <s v=""/>
    <b v="0"/>
    <n v="0"/>
    <s v=""/>
    <s v="HeyOrca"/>
    <b v="0"/>
    <s v="1094989554564689920"/>
    <s v="Tweet"/>
    <n v="0"/>
    <n v="0"/>
    <m/>
    <m/>
    <m/>
    <m/>
    <m/>
    <m/>
    <m/>
    <m/>
    <n v="20"/>
    <s v="1"/>
    <s v="1"/>
    <n v="0"/>
    <n v="0"/>
    <n v="0"/>
    <n v="0"/>
    <n v="0"/>
    <n v="0"/>
    <n v="13"/>
    <n v="100"/>
    <n v="13"/>
  </r>
  <r>
    <s v="cumberlandfarms"/>
    <s v="cumberlandfarms"/>
    <m/>
    <m/>
    <m/>
    <m/>
    <m/>
    <m/>
    <m/>
    <m/>
    <s v="No"/>
    <n v="486"/>
    <m/>
    <m/>
    <x v="2"/>
    <d v="2019-02-12T13:56:31.000"/>
    <s v="#ChangedVowelTVShows Comedians in Cars Getting Caffee (New England spin-off) https://t.co/myo7gC2C3Y"/>
    <m/>
    <m/>
    <x v="42"/>
    <s v="https://pbs.twimg.com/tweet_video_thumb/DzNb9sLWsAoTMbI.jpg"/>
    <s v="https://pbs.twimg.com/tweet_video_thumb/DzNb9sLWsAoTMbI.jpg"/>
    <x v="285"/>
    <s v="https://twitter.com/#!/cumberlandfarms/status/1095320751790538754"/>
    <m/>
    <m/>
    <s v="1095320751790538754"/>
    <m/>
    <b v="0"/>
    <n v="0"/>
    <s v=""/>
    <b v="0"/>
    <s v="en"/>
    <m/>
    <s v=""/>
    <b v="0"/>
    <n v="0"/>
    <s v=""/>
    <s v="Twitter Web Client"/>
    <b v="0"/>
    <s v="1095320751790538754"/>
    <s v="Tweet"/>
    <n v="0"/>
    <n v="0"/>
    <m/>
    <m/>
    <m/>
    <m/>
    <m/>
    <m/>
    <m/>
    <m/>
    <n v="20"/>
    <s v="1"/>
    <s v="1"/>
    <n v="0"/>
    <n v="0"/>
    <n v="0"/>
    <n v="0"/>
    <n v="0"/>
    <n v="0"/>
    <n v="10"/>
    <n v="100"/>
    <n v="10"/>
  </r>
  <r>
    <s v="cumberlandfarms"/>
    <s v="cumberlandfarms"/>
    <m/>
    <m/>
    <m/>
    <m/>
    <m/>
    <m/>
    <m/>
    <m/>
    <s v="No"/>
    <n v="487"/>
    <m/>
    <m/>
    <x v="2"/>
    <d v="2019-02-12T15:07:11.000"/>
    <s v="@MelllyMelissa Hey there! Thanks, we always love to hear nice words about our team members! :)"/>
    <m/>
    <m/>
    <x v="0"/>
    <m/>
    <s v="http://pbs.twimg.com/profile_images/826817043232071680/8WrYHXiE_normal.jpg"/>
    <x v="286"/>
    <s v="https://twitter.com/#!/cumberlandfarms/status/1095338532183273481"/>
    <m/>
    <m/>
    <s v="1095338532183273481"/>
    <s v="1095289341054730240"/>
    <b v="0"/>
    <n v="0"/>
    <s v="1095286201416851456"/>
    <b v="0"/>
    <s v="en"/>
    <m/>
    <s v=""/>
    <b v="0"/>
    <n v="0"/>
    <s v=""/>
    <s v="Hootsuite Inc."/>
    <b v="0"/>
    <s v="1095289341054730240"/>
    <s v="Tweet"/>
    <n v="0"/>
    <n v="0"/>
    <m/>
    <m/>
    <m/>
    <m/>
    <m/>
    <m/>
    <m/>
    <m/>
    <n v="20"/>
    <s v="1"/>
    <s v="1"/>
    <n v="2"/>
    <n v="13.333333333333334"/>
    <n v="0"/>
    <n v="0"/>
    <n v="0"/>
    <n v="0"/>
    <n v="13"/>
    <n v="86.66666666666667"/>
    <n v="15"/>
  </r>
  <r>
    <s v="cumberlandfarms"/>
    <s v="cumberlandfarms"/>
    <m/>
    <m/>
    <m/>
    <m/>
    <m/>
    <m/>
    <m/>
    <m/>
    <s v="No"/>
    <n v="488"/>
    <m/>
    <m/>
    <x v="2"/>
    <d v="2019-02-12T17:00:30.000"/>
    <s v="At 99¢ a slice, our pizza is easy to love. 🍕💞 #Pizza #Love _x000a__x000a_Plus applicable tax. $1.19 in FL. Does not include Sup… https://t.co/dH6KT0CCgE"/>
    <s v="https://twitter.com/i/web/status/1095367049373802497"/>
    <s v="twitter.com"/>
    <x v="41"/>
    <m/>
    <s v="http://pbs.twimg.com/profile_images/826817043232071680/8WrYHXiE_normal.jpg"/>
    <x v="287"/>
    <s v="https://twitter.com/#!/cumberlandfarms/status/1095367049373802497"/>
    <m/>
    <m/>
    <s v="1095367049373802497"/>
    <m/>
    <b v="0"/>
    <n v="0"/>
    <s v=""/>
    <b v="0"/>
    <s v="en"/>
    <m/>
    <s v=""/>
    <b v="0"/>
    <n v="0"/>
    <s v=""/>
    <s v="HeyOrca"/>
    <b v="1"/>
    <s v="1095367049373802497"/>
    <s v="Tweet"/>
    <n v="0"/>
    <n v="0"/>
    <m/>
    <m/>
    <m/>
    <m/>
    <m/>
    <m/>
    <m/>
    <m/>
    <n v="20"/>
    <s v="1"/>
    <s v="1"/>
    <n v="3"/>
    <n v="13.043478260869565"/>
    <n v="0"/>
    <n v="0"/>
    <n v="0"/>
    <n v="0"/>
    <n v="20"/>
    <n v="86.95652173913044"/>
    <n v="23"/>
  </r>
  <r>
    <s v="cumberlandfarms"/>
    <s v="cumberlandfarms"/>
    <m/>
    <m/>
    <m/>
    <m/>
    <m/>
    <m/>
    <m/>
    <m/>
    <s v="No"/>
    <n v="489"/>
    <m/>
    <m/>
    <x v="2"/>
    <d v="2019-02-13T16:02:31.000"/>
    <s v="You don't have to travel the galaxy to find a great breakfast deal. 🚀  Visit your local Cumberland Farms for a breakfast under $4! https://t.co/IfHyGUVspx _x000a__x000a_Includes any $1.49 or $2.39 breakfast sandwich, a coffee, and hash browns. Plus applicable tax. #Breakfast #Deal https://t.co/g4WvbDQ25q"/>
    <s v="https://locations.cumberlandfarms.com/?utm_medium=storelocator&amp;utm_source=twitter&amp;utm_campaign=kandp"/>
    <s v="cumberlandfarms.com"/>
    <x v="43"/>
    <s v="https://pbs.twimg.com/ext_tw_video_thumb/1095714795939131392/pu/img/FQDnV5WP0aA-ExM7.jpg"/>
    <s v="https://pbs.twimg.com/ext_tw_video_thumb/1095714795939131392/pu/img/FQDnV5WP0aA-ExM7.jpg"/>
    <x v="288"/>
    <s v="https://twitter.com/#!/cumberlandfarms/status/1095714847415848961"/>
    <m/>
    <m/>
    <s v="1095714847415848961"/>
    <m/>
    <b v="0"/>
    <n v="2"/>
    <s v=""/>
    <b v="0"/>
    <s v="en"/>
    <m/>
    <s v=""/>
    <b v="0"/>
    <n v="1"/>
    <s v=""/>
    <s v="HeyOrca"/>
    <b v="0"/>
    <s v="1095714847415848961"/>
    <s v="Tweet"/>
    <n v="0"/>
    <n v="0"/>
    <m/>
    <m/>
    <m/>
    <m/>
    <m/>
    <m/>
    <m/>
    <m/>
    <n v="20"/>
    <s v="1"/>
    <s v="1"/>
    <n v="1"/>
    <n v="2.380952380952381"/>
    <n v="0"/>
    <n v="0"/>
    <n v="0"/>
    <n v="0"/>
    <n v="41"/>
    <n v="97.61904761904762"/>
    <n v="42"/>
  </r>
  <r>
    <s v="cumberlandfarms"/>
    <s v="cumberlandfarms"/>
    <m/>
    <m/>
    <m/>
    <m/>
    <m/>
    <m/>
    <m/>
    <m/>
    <s v="No"/>
    <n v="490"/>
    <m/>
    <m/>
    <x v="2"/>
    <d v="2019-02-13T18:47:12.000"/>
    <s v="🍕+ Me + You = the best #GalentinesDay https://t.co/1mnLH3o0eY"/>
    <m/>
    <m/>
    <x v="13"/>
    <s v="https://pbs.twimg.com/ext_tw_video_thumb/1095756126849622016/pu/img/gsC-RAwazIsnNip7.jpg"/>
    <s v="https://pbs.twimg.com/ext_tw_video_thumb/1095756126849622016/pu/img/gsC-RAwazIsnNip7.jpg"/>
    <x v="289"/>
    <s v="https://twitter.com/#!/cumberlandfarms/status/1095756290364723200"/>
    <m/>
    <m/>
    <s v="1095756290364723200"/>
    <m/>
    <b v="0"/>
    <n v="0"/>
    <s v=""/>
    <b v="0"/>
    <s v="en"/>
    <m/>
    <s v=""/>
    <b v="0"/>
    <n v="0"/>
    <s v=""/>
    <s v="Twitter Web Client"/>
    <b v="0"/>
    <s v="1095756290364723200"/>
    <s v="Tweet"/>
    <n v="0"/>
    <n v="0"/>
    <m/>
    <m/>
    <m/>
    <m/>
    <m/>
    <m/>
    <m/>
    <m/>
    <n v="20"/>
    <s v="1"/>
    <s v="1"/>
    <n v="1"/>
    <n v="20"/>
    <n v="0"/>
    <n v="0"/>
    <n v="0"/>
    <n v="0"/>
    <n v="4"/>
    <n v="80"/>
    <n v="5"/>
  </r>
  <r>
    <s v="cumberlandfarms"/>
    <s v="cumberlandfarms"/>
    <m/>
    <m/>
    <m/>
    <m/>
    <m/>
    <m/>
    <m/>
    <m/>
    <s v="No"/>
    <n v="491"/>
    <m/>
    <m/>
    <x v="2"/>
    <d v="2019-02-14T17:00:58.000"/>
    <s v="Retweet if pizza will always have a place in your heart. ❤️ #Pizza #ValentinesDay_x000a__x000a_99¢ per slice. Plus applicable t… https://t.co/DDnltbEzrj"/>
    <s v="https://twitter.com/i/web/status/1096091942658674688"/>
    <s v="twitter.com"/>
    <x v="22"/>
    <m/>
    <s v="http://pbs.twimg.com/profile_images/826817043232071680/8WrYHXiE_normal.jpg"/>
    <x v="290"/>
    <s v="https://twitter.com/#!/cumberlandfarms/status/1096091942658674688"/>
    <m/>
    <m/>
    <s v="1096091942658674688"/>
    <m/>
    <b v="0"/>
    <n v="0"/>
    <s v=""/>
    <b v="0"/>
    <s v="en"/>
    <m/>
    <s v=""/>
    <b v="0"/>
    <n v="0"/>
    <s v=""/>
    <s v="HeyOrca"/>
    <b v="1"/>
    <s v="1096091942658674688"/>
    <s v="Tweet"/>
    <n v="0"/>
    <n v="0"/>
    <m/>
    <m/>
    <m/>
    <m/>
    <m/>
    <m/>
    <m/>
    <m/>
    <n v="20"/>
    <s v="1"/>
    <s v="1"/>
    <n v="0"/>
    <n v="0"/>
    <n v="0"/>
    <n v="0"/>
    <n v="0"/>
    <n v="0"/>
    <n v="19"/>
    <n v="100"/>
    <n v="19"/>
  </r>
  <r>
    <s v="cumberlandfarms"/>
    <s v="cumberlandfarms"/>
    <m/>
    <m/>
    <m/>
    <m/>
    <m/>
    <m/>
    <m/>
    <m/>
    <s v="No"/>
    <n v="492"/>
    <m/>
    <m/>
    <x v="2"/>
    <d v="2019-02-15T17:00:16.000"/>
    <s v="Brrrr...it's cold outside! ❄️ Pump, pay, and save 10¢ per gallon in a flash with our SmartPay app. Sign up today:… https://t.co/u9w8Gzl4yC"/>
    <s v="https://twitter.com/i/web/status/1096454154434854912"/>
    <s v="twitter.com"/>
    <x v="0"/>
    <m/>
    <s v="http://pbs.twimg.com/profile_images/826817043232071680/8WrYHXiE_normal.jpg"/>
    <x v="291"/>
    <s v="https://twitter.com/#!/cumberlandfarms/status/1096454154434854912"/>
    <m/>
    <m/>
    <s v="1096454154434854912"/>
    <m/>
    <b v="0"/>
    <n v="0"/>
    <s v=""/>
    <b v="0"/>
    <s v="en"/>
    <m/>
    <s v=""/>
    <b v="0"/>
    <n v="0"/>
    <s v=""/>
    <s v="HeyOrca"/>
    <b v="1"/>
    <s v="1096454154434854912"/>
    <s v="Tweet"/>
    <n v="0"/>
    <n v="0"/>
    <m/>
    <m/>
    <m/>
    <m/>
    <m/>
    <m/>
    <m/>
    <m/>
    <n v="20"/>
    <s v="1"/>
    <s v="1"/>
    <n v="0"/>
    <n v="0"/>
    <n v="1"/>
    <n v="4.761904761904762"/>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59">
    <i>
      <x v="1"/>
    </i>
    <i r="1">
      <x v="2"/>
    </i>
    <i r="2">
      <x v="40"/>
    </i>
    <i r="3">
      <x v="11"/>
    </i>
    <i>
      <x v="5"/>
    </i>
    <i r="1">
      <x v="2"/>
    </i>
    <i r="2">
      <x v="33"/>
    </i>
    <i r="3">
      <x v="3"/>
    </i>
    <i r="3">
      <x v="4"/>
    </i>
    <i r="3">
      <x v="5"/>
    </i>
    <i r="3">
      <x v="15"/>
    </i>
    <i r="3">
      <x v="16"/>
    </i>
    <i r="3">
      <x v="18"/>
    </i>
    <i r="3">
      <x v="19"/>
    </i>
    <i r="3">
      <x v="20"/>
    </i>
    <i r="3">
      <x v="22"/>
    </i>
    <i r="3">
      <x v="23"/>
    </i>
    <i r="2">
      <x v="34"/>
    </i>
    <i r="3">
      <x v="14"/>
    </i>
    <i r="3">
      <x v="17"/>
    </i>
    <i r="3">
      <x v="18"/>
    </i>
    <i r="3">
      <x v="24"/>
    </i>
    <i r="2">
      <x v="35"/>
    </i>
    <i r="3">
      <x v="1"/>
    </i>
    <i r="3">
      <x v="7"/>
    </i>
    <i r="3">
      <x v="13"/>
    </i>
    <i r="3">
      <x v="14"/>
    </i>
    <i r="3">
      <x v="15"/>
    </i>
    <i r="3">
      <x v="16"/>
    </i>
    <i r="3">
      <x v="18"/>
    </i>
    <i r="3">
      <x v="19"/>
    </i>
    <i r="3">
      <x v="22"/>
    </i>
    <i r="3">
      <x v="24"/>
    </i>
    <i r="2">
      <x v="36"/>
    </i>
    <i r="3">
      <x v="2"/>
    </i>
    <i r="3">
      <x v="5"/>
    </i>
    <i r="3">
      <x v="12"/>
    </i>
    <i r="3">
      <x v="13"/>
    </i>
    <i r="3">
      <x v="14"/>
    </i>
    <i r="3">
      <x v="15"/>
    </i>
    <i r="3">
      <x v="17"/>
    </i>
    <i r="3">
      <x v="18"/>
    </i>
    <i r="3">
      <x v="19"/>
    </i>
    <i r="3">
      <x v="22"/>
    </i>
    <i r="3">
      <x v="23"/>
    </i>
    <i r="3">
      <x v="24"/>
    </i>
    <i r="2">
      <x v="37"/>
    </i>
    <i r="3">
      <x v="1"/>
    </i>
    <i r="3">
      <x v="3"/>
    </i>
    <i r="3">
      <x v="4"/>
    </i>
    <i r="3">
      <x v="11"/>
    </i>
    <i r="3">
      <x v="13"/>
    </i>
    <i r="3">
      <x v="14"/>
    </i>
    <i r="3">
      <x v="15"/>
    </i>
    <i r="3">
      <x v="16"/>
    </i>
    <i r="3">
      <x v="17"/>
    </i>
    <i r="3">
      <x v="18"/>
    </i>
    <i r="3">
      <x v="19"/>
    </i>
    <i r="3">
      <x v="20"/>
    </i>
    <i r="3">
      <x v="21"/>
    </i>
    <i r="3">
      <x v="22"/>
    </i>
    <i r="2">
      <x v="38"/>
    </i>
    <i r="3">
      <x v="3"/>
    </i>
    <i r="3">
      <x v="4"/>
    </i>
    <i r="3">
      <x v="5"/>
    </i>
    <i r="3">
      <x v="13"/>
    </i>
    <i r="3">
      <x v="15"/>
    </i>
    <i r="3">
      <x v="16"/>
    </i>
    <i r="3">
      <x v="17"/>
    </i>
    <i r="3">
      <x v="18"/>
    </i>
    <i r="3">
      <x v="19"/>
    </i>
    <i r="3">
      <x v="22"/>
    </i>
    <i r="2">
      <x v="39"/>
    </i>
    <i r="3">
      <x v="13"/>
    </i>
    <i r="3">
      <x v="14"/>
    </i>
    <i r="3">
      <x v="15"/>
    </i>
    <i r="3">
      <x v="16"/>
    </i>
    <i r="3">
      <x v="18"/>
    </i>
    <i r="3">
      <x v="19"/>
    </i>
    <i r="3">
      <x v="22"/>
    </i>
    <i r="2">
      <x v="40"/>
    </i>
    <i r="3">
      <x v="1"/>
    </i>
    <i r="3">
      <x v="2"/>
    </i>
    <i r="3">
      <x v="3"/>
    </i>
    <i r="3">
      <x v="4"/>
    </i>
    <i r="3">
      <x v="13"/>
    </i>
    <i r="3">
      <x v="15"/>
    </i>
    <i r="3">
      <x v="16"/>
    </i>
    <i r="3">
      <x v="17"/>
    </i>
    <i r="3">
      <x v="18"/>
    </i>
    <i r="3">
      <x v="22"/>
    </i>
    <i r="3">
      <x v="23"/>
    </i>
    <i r="2">
      <x v="41"/>
    </i>
    <i r="3">
      <x v="7"/>
    </i>
    <i r="3">
      <x v="14"/>
    </i>
    <i r="3">
      <x v="15"/>
    </i>
    <i r="3">
      <x v="17"/>
    </i>
    <i r="3">
      <x v="18"/>
    </i>
    <i r="3">
      <x v="19"/>
    </i>
    <i r="3">
      <x v="21"/>
    </i>
    <i r="3">
      <x v="22"/>
    </i>
    <i r="3">
      <x v="23"/>
    </i>
    <i r="2">
      <x v="42"/>
    </i>
    <i r="3">
      <x v="16"/>
    </i>
    <i r="3">
      <x v="17"/>
    </i>
    <i r="3">
      <x v="18"/>
    </i>
    <i r="3">
      <x v="19"/>
    </i>
    <i r="3">
      <x v="20"/>
    </i>
    <i r="3">
      <x v="21"/>
    </i>
    <i r="3">
      <x v="22"/>
    </i>
    <i r="3">
      <x v="24"/>
    </i>
    <i r="2">
      <x v="43"/>
    </i>
    <i r="3">
      <x v="1"/>
    </i>
    <i r="3">
      <x v="4"/>
    </i>
    <i r="3">
      <x v="5"/>
    </i>
    <i r="3">
      <x v="6"/>
    </i>
    <i r="3">
      <x v="10"/>
    </i>
    <i r="3">
      <x v="12"/>
    </i>
    <i r="3">
      <x v="14"/>
    </i>
    <i r="3">
      <x v="15"/>
    </i>
    <i r="3">
      <x v="16"/>
    </i>
    <i r="3">
      <x v="17"/>
    </i>
    <i r="3">
      <x v="18"/>
    </i>
    <i r="3">
      <x v="19"/>
    </i>
    <i r="3">
      <x v="21"/>
    </i>
    <i r="3">
      <x v="22"/>
    </i>
    <i r="3">
      <x v="23"/>
    </i>
    <i r="2">
      <x v="44"/>
    </i>
    <i r="3">
      <x v="1"/>
    </i>
    <i r="3">
      <x v="13"/>
    </i>
    <i r="3">
      <x v="14"/>
    </i>
    <i r="3">
      <x v="15"/>
    </i>
    <i r="3">
      <x v="16"/>
    </i>
    <i r="3">
      <x v="17"/>
    </i>
    <i r="3">
      <x v="18"/>
    </i>
    <i r="3">
      <x v="19"/>
    </i>
    <i r="3">
      <x v="20"/>
    </i>
    <i r="3">
      <x v="22"/>
    </i>
    <i r="3">
      <x v="23"/>
    </i>
    <i r="2">
      <x v="45"/>
    </i>
    <i r="3">
      <x v="2"/>
    </i>
    <i r="3">
      <x v="3"/>
    </i>
    <i r="3">
      <x v="12"/>
    </i>
    <i r="3">
      <x v="13"/>
    </i>
    <i r="3">
      <x v="15"/>
    </i>
    <i r="3">
      <x v="16"/>
    </i>
    <i r="3">
      <x v="18"/>
    </i>
    <i r="3">
      <x v="19"/>
    </i>
    <i r="3">
      <x v="21"/>
    </i>
    <i r="3">
      <x v="22"/>
    </i>
    <i r="3">
      <x v="23"/>
    </i>
    <i r="2">
      <x v="46"/>
    </i>
    <i r="3">
      <x v="12"/>
    </i>
    <i r="3">
      <x v="16"/>
    </i>
    <i r="3">
      <x v="18"/>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4">
        <i x="29" s="1"/>
        <i x="10" s="1"/>
        <i x="43" s="1"/>
        <i x="36" s="1"/>
        <i x="38" s="1"/>
        <i x="3" s="1"/>
        <i x="9" s="1"/>
        <i x="42" s="1"/>
        <i x="7" s="1"/>
        <i x="35" s="1"/>
        <i x="17" s="1"/>
        <i x="5" s="1"/>
        <i x="23" s="1"/>
        <i x="18" s="1"/>
        <i x="13" s="1"/>
        <i x="6" s="1"/>
        <i x="19" s="1"/>
        <i x="1" s="1"/>
        <i x="28" s="1"/>
        <i x="24" s="1"/>
        <i x="16" s="1"/>
        <i x="25" s="1"/>
        <i x="27" s="1"/>
        <i x="26" s="1"/>
        <i x="8" s="1"/>
        <i x="12" s="1"/>
        <i x="14" s="1"/>
        <i x="15" s="1"/>
        <i x="40" s="1"/>
        <i x="41" s="1"/>
        <i x="33" s="1"/>
        <i x="34" s="1"/>
        <i x="22" s="1"/>
        <i x="37" s="1"/>
        <i x="30" s="1"/>
        <i x="39" s="1"/>
        <i x="32" s="1"/>
        <i x="4" s="1"/>
        <i x="21" s="1"/>
        <i x="2" s="1"/>
        <i x="31" s="1"/>
        <i x="11"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92" totalsRowShown="0" headerRowDxfId="492" dataDxfId="491">
  <autoFilter ref="A2:BL49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48" totalsRowShown="0" headerRowDxfId="362" dataDxfId="361">
  <autoFilter ref="A2:C4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2" totalsRowShown="0" headerRowDxfId="331" dataDxfId="330">
  <autoFilter ref="A14:V22"/>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V35" totalsRowShown="0" headerRowDxfId="307" dataDxfId="306">
  <autoFilter ref="A25:V35"/>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V48" totalsRowShown="0" headerRowDxfId="282" dataDxfId="281">
  <autoFilter ref="A38:V48"/>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V61" totalsRowShown="0" headerRowDxfId="257" dataDxfId="256">
  <autoFilter ref="A51:V61"/>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V74" totalsRowShown="0" headerRowDxfId="232" dataDxfId="231">
  <autoFilter ref="A64:V74"/>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7:V87" totalsRowShown="0" headerRowDxfId="229" dataDxfId="228">
  <autoFilter ref="A77:V87"/>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0:V100" totalsRowShown="0" headerRowDxfId="182" dataDxfId="181">
  <autoFilter ref="A90:V100"/>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0" totalsRowShown="0" headerRowDxfId="439" dataDxfId="438">
  <autoFilter ref="A2:BS220"/>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02" totalsRowShown="0" headerRowDxfId="147" dataDxfId="146">
  <autoFilter ref="A1:G902"/>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69" totalsRowShown="0" headerRowDxfId="138" dataDxfId="137">
  <autoFilter ref="A1:L6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96" totalsRowShown="0" headerRowDxfId="64" dataDxfId="63">
  <autoFilter ref="A2:BL29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396">
  <autoFilter ref="A2:AO2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393" dataDxfId="392">
  <autoFilter ref="A1:C219"/>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WCVB/status/1091524323251286017" TargetMode="External" /><Relationship Id="rId2" Type="http://schemas.openxmlformats.org/officeDocument/2006/relationships/hyperlink" Target="https://twitter.com/WCVB/status/1091524323251286017" TargetMode="External" /><Relationship Id="rId3" Type="http://schemas.openxmlformats.org/officeDocument/2006/relationships/hyperlink" Target="https://twitter.com/i/web/status/1091533467580596225" TargetMode="External" /><Relationship Id="rId4" Type="http://schemas.openxmlformats.org/officeDocument/2006/relationships/hyperlink" Target="https://twitter.com/i/web/status/1091533467580596225" TargetMode="External" /><Relationship Id="rId5" Type="http://schemas.openxmlformats.org/officeDocument/2006/relationships/hyperlink" Target="https://twitter.com/i/web/status/1091533467580596225" TargetMode="External" /><Relationship Id="rId6" Type="http://schemas.openxmlformats.org/officeDocument/2006/relationships/hyperlink" Target="https://twitter.com/i/web/status/1091536604710211585" TargetMode="External" /><Relationship Id="rId7" Type="http://schemas.openxmlformats.org/officeDocument/2006/relationships/hyperlink" Target="https://twitter.com/i/web/status/1091536604710211585" TargetMode="External" /><Relationship Id="rId8" Type="http://schemas.openxmlformats.org/officeDocument/2006/relationships/hyperlink" Target="https://twitter.com/dunkinboston/status/1090310864908046337" TargetMode="External" /><Relationship Id="rId9" Type="http://schemas.openxmlformats.org/officeDocument/2006/relationships/hyperlink" Target="https://www.swarmapp.com/c/fpyGY2B43I6" TargetMode="External" /><Relationship Id="rId10" Type="http://schemas.openxmlformats.org/officeDocument/2006/relationships/hyperlink" Target="https://twitter.com/cumberlandfarms/status/1092831644812263424" TargetMode="External" /><Relationship Id="rId11" Type="http://schemas.openxmlformats.org/officeDocument/2006/relationships/hyperlink" Target="https://twitter.com/cumberlandfarms/status/1093143341842264069" TargetMode="External" /><Relationship Id="rId12" Type="http://schemas.openxmlformats.org/officeDocument/2006/relationships/hyperlink" Target="https://www.swarmapp.com/c/a8PKqWCRAXB" TargetMode="External" /><Relationship Id="rId13" Type="http://schemas.openxmlformats.org/officeDocument/2006/relationships/hyperlink" Target="https://twitter.com/i/web/status/1093555894430896128" TargetMode="External" /><Relationship Id="rId14" Type="http://schemas.openxmlformats.org/officeDocument/2006/relationships/hyperlink" Target="https://twitter.com/i/web/status/1093560705557712896" TargetMode="External" /><Relationship Id="rId15" Type="http://schemas.openxmlformats.org/officeDocument/2006/relationships/hyperlink" Target="https://www.swarmapp.com/c/7kMr3HBVsbb" TargetMode="External" /><Relationship Id="rId16" Type="http://schemas.openxmlformats.org/officeDocument/2006/relationships/hyperlink" Target="https://www.swarmapp.com/c/aIWySQf1ZYq" TargetMode="External" /><Relationship Id="rId17" Type="http://schemas.openxmlformats.org/officeDocument/2006/relationships/hyperlink" Target="https://www.swarmapp.com/c/6Ny7JmJijsr" TargetMode="External" /><Relationship Id="rId18" Type="http://schemas.openxmlformats.org/officeDocument/2006/relationships/hyperlink" Target="https://www.swarmapp.com/c/1jeUuxNQRuY" TargetMode="External" /><Relationship Id="rId19" Type="http://schemas.openxmlformats.org/officeDocument/2006/relationships/hyperlink" Target="https://www.swarmapp.com/c/7cxYDV8d6f5" TargetMode="External" /><Relationship Id="rId20" Type="http://schemas.openxmlformats.org/officeDocument/2006/relationships/hyperlink" Target="https://www.swarmapp.com/c/g0UxCqbBUds" TargetMode="External" /><Relationship Id="rId21" Type="http://schemas.openxmlformats.org/officeDocument/2006/relationships/hyperlink" Target="https://dy.si/3CK65" TargetMode="External" /><Relationship Id="rId22" Type="http://schemas.openxmlformats.org/officeDocument/2006/relationships/hyperlink" Target="https://www.delish.com/food-news/a26255901/cumberland-farms-birthday-cake-ice-cream/" TargetMode="External" /><Relationship Id="rId23" Type="http://schemas.openxmlformats.org/officeDocument/2006/relationships/hyperlink" Target="https://www.instagram.com/p/BtwKc1XnmKv/?utm_source=ig_twitter_share&amp;igshid=1ayhqzxjg9hth" TargetMode="External" /><Relationship Id="rId24" Type="http://schemas.openxmlformats.org/officeDocument/2006/relationships/hyperlink" Target="https://www.swarmapp.com/c/bJKZkrkQQtS" TargetMode="External" /><Relationship Id="rId25" Type="http://schemas.openxmlformats.org/officeDocument/2006/relationships/hyperlink" Target="https://twitter.com/i/web/status/1095165249014190080" TargetMode="External" /><Relationship Id="rId26" Type="http://schemas.openxmlformats.org/officeDocument/2006/relationships/hyperlink" Target="https://twitter.com/i/web/status/1095165249014190080" TargetMode="External" /><Relationship Id="rId27" Type="http://schemas.openxmlformats.org/officeDocument/2006/relationships/hyperlink" Target="https://twitter.com/i/web/status/1095165249014190080" TargetMode="External" /><Relationship Id="rId28" Type="http://schemas.openxmlformats.org/officeDocument/2006/relationships/hyperlink" Target="https://twitter.com/i/web/status/1095174932642828288" TargetMode="External" /><Relationship Id="rId29" Type="http://schemas.openxmlformats.org/officeDocument/2006/relationships/hyperlink" Target="https://twitter.com/i/web/status/1095174932642828288" TargetMode="External" /><Relationship Id="rId30" Type="http://schemas.openxmlformats.org/officeDocument/2006/relationships/hyperlink" Target="https://twitter.com/i/web/status/1095174932642828288" TargetMode="External" /><Relationship Id="rId31" Type="http://schemas.openxmlformats.org/officeDocument/2006/relationships/hyperlink" Target="https://twitter.com/i/web/status/1095174932642828288" TargetMode="External" /><Relationship Id="rId32" Type="http://schemas.openxmlformats.org/officeDocument/2006/relationships/hyperlink" Target="https://twitter.com/i/web/status/1095175096174604288" TargetMode="External" /><Relationship Id="rId33" Type="http://schemas.openxmlformats.org/officeDocument/2006/relationships/hyperlink" Target="https://twitter.com/i/web/status/1095289341054730240" TargetMode="External" /><Relationship Id="rId34" Type="http://schemas.openxmlformats.org/officeDocument/2006/relationships/hyperlink" Target="https://www.swarmapp.com/c/cVYNHAKqe9S" TargetMode="External" /><Relationship Id="rId35" Type="http://schemas.openxmlformats.org/officeDocument/2006/relationships/hyperlink" Target="https://www.swarmapp.com/c/arUfSQGuqPR" TargetMode="External" /><Relationship Id="rId36" Type="http://schemas.openxmlformats.org/officeDocument/2006/relationships/hyperlink" Target="https://twitter.com/i/web/status/1095035341541502976" TargetMode="External" /><Relationship Id="rId37" Type="http://schemas.openxmlformats.org/officeDocument/2006/relationships/hyperlink" Target="https://www.instagram.com/p/BtwKc1XnmKv/?utm_source=ig_twitter_share&amp;igshid=1ayhqzxjg9hth" TargetMode="External" /><Relationship Id="rId38" Type="http://schemas.openxmlformats.org/officeDocument/2006/relationships/hyperlink" Target="https://csnews.com/cumberland-farms-celebrates-80th-birthday-launch-exclusive-products-sweepstakes-promotions" TargetMode="External" /><Relationship Id="rId39" Type="http://schemas.openxmlformats.org/officeDocument/2006/relationships/hyperlink" Target="https://twitter.com/i/web/status/1095345815265136645" TargetMode="External" /><Relationship Id="rId40" Type="http://schemas.openxmlformats.org/officeDocument/2006/relationships/hyperlink" Target="https://twitter.com/i/web/status/1095345815265136645" TargetMode="External" /><Relationship Id="rId41" Type="http://schemas.openxmlformats.org/officeDocument/2006/relationships/hyperlink" Target="https://twitter.com/i/web/status/1095394909828378625" TargetMode="External" /><Relationship Id="rId42" Type="http://schemas.openxmlformats.org/officeDocument/2006/relationships/hyperlink" Target="https://twitter.com/i/web/status/1095345815265136645" TargetMode="External" /><Relationship Id="rId43" Type="http://schemas.openxmlformats.org/officeDocument/2006/relationships/hyperlink" Target="https://twitter.com/i/web/status/1095394909828378625" TargetMode="External" /><Relationship Id="rId44" Type="http://schemas.openxmlformats.org/officeDocument/2006/relationships/hyperlink" Target="https://twitter.com/i/web/status/1095345815265136645" TargetMode="External" /><Relationship Id="rId45" Type="http://schemas.openxmlformats.org/officeDocument/2006/relationships/hyperlink" Target="https://twitter.com/i/web/status/1095394909828378625" TargetMode="External" /><Relationship Id="rId46" Type="http://schemas.openxmlformats.org/officeDocument/2006/relationships/hyperlink" Target="https://twitter.com/i/web/status/1095345815265136645" TargetMode="External" /><Relationship Id="rId47" Type="http://schemas.openxmlformats.org/officeDocument/2006/relationships/hyperlink" Target="https://twitter.com/i/web/status/1095394909828378625" TargetMode="External" /><Relationship Id="rId48" Type="http://schemas.openxmlformats.org/officeDocument/2006/relationships/hyperlink" Target="https://twitter.com/i/web/status/1095345815265136645" TargetMode="External" /><Relationship Id="rId49" Type="http://schemas.openxmlformats.org/officeDocument/2006/relationships/hyperlink" Target="https://twitter.com/i/web/status/1095394909828378625" TargetMode="External" /><Relationship Id="rId50" Type="http://schemas.openxmlformats.org/officeDocument/2006/relationships/hyperlink" Target="https://twitter.com/i/web/status/1095345815265136645" TargetMode="External" /><Relationship Id="rId51" Type="http://schemas.openxmlformats.org/officeDocument/2006/relationships/hyperlink" Target="https://twitter.com/i/web/status/1095394909828378625" TargetMode="External" /><Relationship Id="rId52" Type="http://schemas.openxmlformats.org/officeDocument/2006/relationships/hyperlink" Target="https://twitter.com/i/web/status/1095394909828378625" TargetMode="External" /><Relationship Id="rId53" Type="http://schemas.openxmlformats.org/officeDocument/2006/relationships/hyperlink" Target="https://www.swarmapp.com/c/fJB3vZny6Wa" TargetMode="External" /><Relationship Id="rId54" Type="http://schemas.openxmlformats.org/officeDocument/2006/relationships/hyperlink" Target="https://www.swarmapp.com/c/dLMbP51lCOl" TargetMode="External" /><Relationship Id="rId55" Type="http://schemas.openxmlformats.org/officeDocument/2006/relationships/hyperlink" Target="https://www.swarmapp.com/c/kbt4Ao6ah0G" TargetMode="External" /><Relationship Id="rId56" Type="http://schemas.openxmlformats.org/officeDocument/2006/relationships/hyperlink" Target="https://www.swarmapp.com/c/2UrCn6Tfht1" TargetMode="External" /><Relationship Id="rId57" Type="http://schemas.openxmlformats.org/officeDocument/2006/relationships/hyperlink" Target="https://www.swarmapp.com/c/ltglUpN90Fl" TargetMode="External" /><Relationship Id="rId58" Type="http://schemas.openxmlformats.org/officeDocument/2006/relationships/hyperlink" Target="https://twitter.com/i/web/status/1095446381974773760" TargetMode="External" /><Relationship Id="rId59" Type="http://schemas.openxmlformats.org/officeDocument/2006/relationships/hyperlink" Target="https://twitter.com/i/web/status/1095449313130545155" TargetMode="External" /><Relationship Id="rId60" Type="http://schemas.openxmlformats.org/officeDocument/2006/relationships/hyperlink" Target="https://twitter.com/i/web/status/1095484227368423426" TargetMode="External" /><Relationship Id="rId61" Type="http://schemas.openxmlformats.org/officeDocument/2006/relationships/hyperlink" Target="https://twitter.com/i/web/status/1095484227368423426" TargetMode="External" /><Relationship Id="rId62" Type="http://schemas.openxmlformats.org/officeDocument/2006/relationships/hyperlink" Target="https://twitter.com/i/web/status/1095484227368423426" TargetMode="External" /><Relationship Id="rId63" Type="http://schemas.openxmlformats.org/officeDocument/2006/relationships/hyperlink" Target="https://twitter.com/i/web/status/1095702890386210817" TargetMode="External" /><Relationship Id="rId64" Type="http://schemas.openxmlformats.org/officeDocument/2006/relationships/hyperlink" Target="https://twitter.com/i/web/status/1095702890386210817" TargetMode="External" /><Relationship Id="rId65" Type="http://schemas.openxmlformats.org/officeDocument/2006/relationships/hyperlink" Target="https://twitter.com/i/web/status/1095702890386210817" TargetMode="External" /><Relationship Id="rId66" Type="http://schemas.openxmlformats.org/officeDocument/2006/relationships/hyperlink" Target="https://twitter.com/i/web/status/1096025291972141058" TargetMode="External" /><Relationship Id="rId67" Type="http://schemas.openxmlformats.org/officeDocument/2006/relationships/hyperlink" Target="https://twitter.com/i/web/status/1096025291972141058" TargetMode="External" /><Relationship Id="rId68" Type="http://schemas.openxmlformats.org/officeDocument/2006/relationships/hyperlink" Target="https://dy.si/FSHiX" TargetMode="External" /><Relationship Id="rId69" Type="http://schemas.openxmlformats.org/officeDocument/2006/relationships/hyperlink" Target="https://dy.si/MFZrd" TargetMode="External" /><Relationship Id="rId70" Type="http://schemas.openxmlformats.org/officeDocument/2006/relationships/hyperlink" Target="https://dy.si/Fzsyke" TargetMode="External" /><Relationship Id="rId71" Type="http://schemas.openxmlformats.org/officeDocument/2006/relationships/hyperlink" Target="https://dy.si/5XhvL" TargetMode="External" /><Relationship Id="rId72" Type="http://schemas.openxmlformats.org/officeDocument/2006/relationships/hyperlink" Target="https://dy.si/TCKth" TargetMode="External" /><Relationship Id="rId73" Type="http://schemas.openxmlformats.org/officeDocument/2006/relationships/hyperlink" Target="https://dy.si/VunXk" TargetMode="External" /><Relationship Id="rId74" Type="http://schemas.openxmlformats.org/officeDocument/2006/relationships/hyperlink" Target="https://dy.si/h154B" TargetMode="External" /><Relationship Id="rId75" Type="http://schemas.openxmlformats.org/officeDocument/2006/relationships/hyperlink" Target="https://dy.si/TGXUV" TargetMode="External" /><Relationship Id="rId76" Type="http://schemas.openxmlformats.org/officeDocument/2006/relationships/hyperlink" Target="https://dy.si/dXy63" TargetMode="External" /><Relationship Id="rId77" Type="http://schemas.openxmlformats.org/officeDocument/2006/relationships/hyperlink" Target="https://dy.si/1KgFW" TargetMode="External" /><Relationship Id="rId78" Type="http://schemas.openxmlformats.org/officeDocument/2006/relationships/hyperlink" Target="https://dy.si/RMmYm" TargetMode="External" /><Relationship Id="rId79" Type="http://schemas.openxmlformats.org/officeDocument/2006/relationships/hyperlink" Target="https://dy.si/9ocJ9" TargetMode="External" /><Relationship Id="rId80" Type="http://schemas.openxmlformats.org/officeDocument/2006/relationships/hyperlink" Target="https://dy.si/sGyFM" TargetMode="External" /><Relationship Id="rId81" Type="http://schemas.openxmlformats.org/officeDocument/2006/relationships/hyperlink" Target="https://dy.si/5RWoH" TargetMode="External" /><Relationship Id="rId82" Type="http://schemas.openxmlformats.org/officeDocument/2006/relationships/hyperlink" Target="https://dy.si/BQmEh" TargetMode="External" /><Relationship Id="rId83" Type="http://schemas.openxmlformats.org/officeDocument/2006/relationships/hyperlink" Target="https://dy.si/Fteyaj2" TargetMode="External" /><Relationship Id="rId84" Type="http://schemas.openxmlformats.org/officeDocument/2006/relationships/hyperlink" Target="https://dy.si/jxZFJ" TargetMode="External" /><Relationship Id="rId85" Type="http://schemas.openxmlformats.org/officeDocument/2006/relationships/hyperlink" Target="https://dy.si/fQWSM" TargetMode="External" /><Relationship Id="rId86" Type="http://schemas.openxmlformats.org/officeDocument/2006/relationships/hyperlink" Target="https://dy.si/G2so" TargetMode="External" /><Relationship Id="rId87" Type="http://schemas.openxmlformats.org/officeDocument/2006/relationships/hyperlink" Target="https://twitter.com/i/web/status/1096455505701158913" TargetMode="External" /><Relationship Id="rId88" Type="http://schemas.openxmlformats.org/officeDocument/2006/relationships/hyperlink" Target="https://twitter.com/i/web/status/1096455505701158913" TargetMode="External" /><Relationship Id="rId89" Type="http://schemas.openxmlformats.org/officeDocument/2006/relationships/hyperlink" Target="https://twitter.com/i/web/status/1096455505701158913" TargetMode="External" /><Relationship Id="rId90" Type="http://schemas.openxmlformats.org/officeDocument/2006/relationships/hyperlink" Target="https://twitter.com/i/web/status/1096455505701158913" TargetMode="External" /><Relationship Id="rId91" Type="http://schemas.openxmlformats.org/officeDocument/2006/relationships/hyperlink" Target="https://twitter.com/i/web/status/1096455505701158913" TargetMode="External" /><Relationship Id="rId92" Type="http://schemas.openxmlformats.org/officeDocument/2006/relationships/hyperlink" Target="https://twitter.com/i/web/status/1096487423188652032" TargetMode="External" /><Relationship Id="rId93" Type="http://schemas.openxmlformats.org/officeDocument/2006/relationships/hyperlink" Target="https://twitter.com/i/web/status/1096487620065062916" TargetMode="External" /><Relationship Id="rId94" Type="http://schemas.openxmlformats.org/officeDocument/2006/relationships/hyperlink" Target="https://twitter.com/i/web/status/1094998863784656896" TargetMode="External" /><Relationship Id="rId95" Type="http://schemas.openxmlformats.org/officeDocument/2006/relationships/hyperlink" Target="https://twitter.com/i/web/status/1094999853007020032" TargetMode="External" /><Relationship Id="rId96" Type="http://schemas.openxmlformats.org/officeDocument/2006/relationships/hyperlink" Target="https://twitter.com/cumberlandfarms/status/1093249643532701696" TargetMode="External" /><Relationship Id="rId97" Type="http://schemas.openxmlformats.org/officeDocument/2006/relationships/hyperlink" Target="https://twitter.com/i/web/status/1093545499477635072" TargetMode="External" /><Relationship Id="rId98" Type="http://schemas.openxmlformats.org/officeDocument/2006/relationships/hyperlink" Target="https://twitter.com/i/web/status/1095345815265136645" TargetMode="External" /><Relationship Id="rId99" Type="http://schemas.openxmlformats.org/officeDocument/2006/relationships/hyperlink" Target="https://twitter.com/i/web/status/1095394909828378625" TargetMode="External" /><Relationship Id="rId100" Type="http://schemas.openxmlformats.org/officeDocument/2006/relationships/hyperlink" Target="https://twitter.com/i/web/status/1095331909725577216" TargetMode="External" /><Relationship Id="rId101" Type="http://schemas.openxmlformats.org/officeDocument/2006/relationships/hyperlink" Target="https://twitter.com/i/web/status/1095425319681560576" TargetMode="External" /><Relationship Id="rId102" Type="http://schemas.openxmlformats.org/officeDocument/2006/relationships/hyperlink" Target="https://twitter.com/i/web/status/1095425614822158336" TargetMode="External" /><Relationship Id="rId103" Type="http://schemas.openxmlformats.org/officeDocument/2006/relationships/hyperlink" Target="https://twitter.com/i/web/status/1095654744775905281" TargetMode="External" /><Relationship Id="rId104" Type="http://schemas.openxmlformats.org/officeDocument/2006/relationships/hyperlink" Target="https://twitter.com/i/web/status/1095674119482413057" TargetMode="External" /><Relationship Id="rId105" Type="http://schemas.openxmlformats.org/officeDocument/2006/relationships/hyperlink" Target="https://twitter.com/i/web/status/1095806696721666048" TargetMode="External" /><Relationship Id="rId106" Type="http://schemas.openxmlformats.org/officeDocument/2006/relationships/hyperlink" Target="https://twitter.com/i/web/status/1095863148110860288" TargetMode="External" /><Relationship Id="rId107" Type="http://schemas.openxmlformats.org/officeDocument/2006/relationships/hyperlink" Target="https://twitter.com/i/web/status/1095868595303788545" TargetMode="External" /><Relationship Id="rId108" Type="http://schemas.openxmlformats.org/officeDocument/2006/relationships/hyperlink" Target="https://twitter.com/i/web/status/1096063899445706755" TargetMode="External" /><Relationship Id="rId109" Type="http://schemas.openxmlformats.org/officeDocument/2006/relationships/hyperlink" Target="https://twitter.com/i/web/status/1093556020687843329" TargetMode="External" /><Relationship Id="rId110" Type="http://schemas.openxmlformats.org/officeDocument/2006/relationships/hyperlink" Target="http://www.cumberlandfarms.com/SmartPay?utm_medium=smartpay&amp;utm_source=twitter&amp;utm_campaign=kandp" TargetMode="External" /><Relationship Id="rId111" Type="http://schemas.openxmlformats.org/officeDocument/2006/relationships/hyperlink" Target="https://twitter.com/i/web/status/1095367049373802497" TargetMode="External" /><Relationship Id="rId112" Type="http://schemas.openxmlformats.org/officeDocument/2006/relationships/hyperlink" Target="https://locations.cumberlandfarms.com/?utm_medium=storelocator&amp;utm_source=twitter&amp;utm_campaign=kandp" TargetMode="External" /><Relationship Id="rId113" Type="http://schemas.openxmlformats.org/officeDocument/2006/relationships/hyperlink" Target="https://twitter.com/i/web/status/1096091942658674688" TargetMode="External" /><Relationship Id="rId114" Type="http://schemas.openxmlformats.org/officeDocument/2006/relationships/hyperlink" Target="https://twitter.com/i/web/status/1096454154434854912" TargetMode="External" /><Relationship Id="rId115" Type="http://schemas.openxmlformats.org/officeDocument/2006/relationships/hyperlink" Target="https://pbs.twimg.com/media/DybF08tXcAEhHFS.jpg" TargetMode="External" /><Relationship Id="rId116" Type="http://schemas.openxmlformats.org/officeDocument/2006/relationships/hyperlink" Target="https://pbs.twimg.com/media/DybF08tXcAEhHFS.jpg" TargetMode="External" /><Relationship Id="rId117" Type="http://schemas.openxmlformats.org/officeDocument/2006/relationships/hyperlink" Target="https://pbs.twimg.com/media/DyfCC_BW0AAb8nj.jpg" TargetMode="External" /><Relationship Id="rId118" Type="http://schemas.openxmlformats.org/officeDocument/2006/relationships/hyperlink" Target="https://pbs.twimg.com/media/DykHN7LWwAEduVA.jpg" TargetMode="External" /><Relationship Id="rId119" Type="http://schemas.openxmlformats.org/officeDocument/2006/relationships/hyperlink" Target="https://pbs.twimg.com/tweet_video_thumb/DyvHqrkWoAIxmB0.jpg" TargetMode="External" /><Relationship Id="rId120" Type="http://schemas.openxmlformats.org/officeDocument/2006/relationships/hyperlink" Target="https://pbs.twimg.com/tweet_video_thumb/DyvHqrkWoAIxmB0.jpg" TargetMode="External" /><Relationship Id="rId121" Type="http://schemas.openxmlformats.org/officeDocument/2006/relationships/hyperlink" Target="https://pbs.twimg.com/tweet_video_thumb/DyvHqrkWoAIxmB0.jpg" TargetMode="External" /><Relationship Id="rId122" Type="http://schemas.openxmlformats.org/officeDocument/2006/relationships/hyperlink" Target="https://pbs.twimg.com/tweet_video_thumb/DyvHqrkWoAIxmB0.jpg" TargetMode="External" /><Relationship Id="rId123" Type="http://schemas.openxmlformats.org/officeDocument/2006/relationships/hyperlink" Target="https://pbs.twimg.com/tweet_video_thumb/DyvHqrkWoAIxmB0.jpg" TargetMode="External" /><Relationship Id="rId124" Type="http://schemas.openxmlformats.org/officeDocument/2006/relationships/hyperlink" Target="https://pbs.twimg.com/tweet_video_thumb/DyvHqrkWoAIxmB0.jpg" TargetMode="External" /><Relationship Id="rId125" Type="http://schemas.openxmlformats.org/officeDocument/2006/relationships/hyperlink" Target="https://pbs.twimg.com/tweet_video_thumb/DyvHqrkWoAIxmB0.jpg" TargetMode="External" /><Relationship Id="rId126" Type="http://schemas.openxmlformats.org/officeDocument/2006/relationships/hyperlink" Target="https://pbs.twimg.com/tweet_video_thumb/DyvHqrkWoAIxmB0.jpg" TargetMode="External" /><Relationship Id="rId127" Type="http://schemas.openxmlformats.org/officeDocument/2006/relationships/hyperlink" Target="https://pbs.twimg.com/tweet_video_thumb/DyvHqrkWoAIxmB0.jpg" TargetMode="External" /><Relationship Id="rId128" Type="http://schemas.openxmlformats.org/officeDocument/2006/relationships/hyperlink" Target="https://pbs.twimg.com/tweet_video_thumb/DyvHqrkWoAIxmB0.jpg" TargetMode="External" /><Relationship Id="rId129" Type="http://schemas.openxmlformats.org/officeDocument/2006/relationships/hyperlink" Target="https://pbs.twimg.com/tweet_video_thumb/DyvHqrkWoAIxmB0.jpg" TargetMode="External" /><Relationship Id="rId130" Type="http://schemas.openxmlformats.org/officeDocument/2006/relationships/hyperlink" Target="https://pbs.twimg.com/tweet_video_thumb/DyvHqrkWoAIxmB0.jpg" TargetMode="External" /><Relationship Id="rId131" Type="http://schemas.openxmlformats.org/officeDocument/2006/relationships/hyperlink" Target="https://pbs.twimg.com/media/Dy0j0qwVAAA5dLV.jpg" TargetMode="External" /><Relationship Id="rId132" Type="http://schemas.openxmlformats.org/officeDocument/2006/relationships/hyperlink" Target="https://pbs.twimg.com/media/Dy0j0qwVAAA5dLV.jpg" TargetMode="External" /><Relationship Id="rId133" Type="http://schemas.openxmlformats.org/officeDocument/2006/relationships/hyperlink" Target="https://pbs.twimg.com/media/DymRAFAU8AAYDKo.jpg" TargetMode="External" /><Relationship Id="rId134" Type="http://schemas.openxmlformats.org/officeDocument/2006/relationships/hyperlink" Target="https://pbs.twimg.com/media/DymRAFAU8AAYDKo.jpg" TargetMode="External" /><Relationship Id="rId135" Type="http://schemas.openxmlformats.org/officeDocument/2006/relationships/hyperlink" Target="https://pbs.twimg.com/media/DymRAFAU8AAYDKo.jpg" TargetMode="External" /><Relationship Id="rId136" Type="http://schemas.openxmlformats.org/officeDocument/2006/relationships/hyperlink" Target="https://pbs.twimg.com/media/Dy4cqDnWwAEvkxz.jpg" TargetMode="External" /><Relationship Id="rId137" Type="http://schemas.openxmlformats.org/officeDocument/2006/relationships/hyperlink" Target="https://pbs.twimg.com/media/Dy4cqDnWwAEvkxz.jpg" TargetMode="External" /><Relationship Id="rId138" Type="http://schemas.openxmlformats.org/officeDocument/2006/relationships/hyperlink" Target="https://pbs.twimg.com/tweet_video_thumb/Dy42O4XW0AAjZwQ.jpg" TargetMode="External" /><Relationship Id="rId139" Type="http://schemas.openxmlformats.org/officeDocument/2006/relationships/hyperlink" Target="https://pbs.twimg.com/ext_tw_video_thumb/1094218843231305728/pu/img/VGr6X7_p5008tPkt.jpg" TargetMode="External" /><Relationship Id="rId140" Type="http://schemas.openxmlformats.org/officeDocument/2006/relationships/hyperlink" Target="https://pbs.twimg.com/media/Dy-FFT8W0AEZiUo.jpg" TargetMode="External" /><Relationship Id="rId141" Type="http://schemas.openxmlformats.org/officeDocument/2006/relationships/hyperlink" Target="https://pbs.twimg.com/media/Dy-FFT8W0AEZiUo.jpg" TargetMode="External" /><Relationship Id="rId142" Type="http://schemas.openxmlformats.org/officeDocument/2006/relationships/hyperlink" Target="https://pbs.twimg.com/media/DzJlnhxXgAQ0Tqz.jpg" TargetMode="External" /><Relationship Id="rId143" Type="http://schemas.openxmlformats.org/officeDocument/2006/relationships/hyperlink" Target="https://pbs.twimg.com/tweet_video_thumb/DzLU_o_UcAAsE21.jpg" TargetMode="External" /><Relationship Id="rId144" Type="http://schemas.openxmlformats.org/officeDocument/2006/relationships/hyperlink" Target="https://pbs.twimg.com/tweet_video_thumb/DzLU_o_UcAAsE21.jpg" TargetMode="External" /><Relationship Id="rId145" Type="http://schemas.openxmlformats.org/officeDocument/2006/relationships/hyperlink" Target="https://pbs.twimg.com/media/DzNemGTXQAIZyg9.jpg" TargetMode="External" /><Relationship Id="rId146" Type="http://schemas.openxmlformats.org/officeDocument/2006/relationships/hyperlink" Target="https://pbs.twimg.com/media/DzOa-dTW0AAC4l7.jpg" TargetMode="External" /><Relationship Id="rId147" Type="http://schemas.openxmlformats.org/officeDocument/2006/relationships/hyperlink" Target="https://pbs.twimg.com/media/DzOa-dTW0AAC4l7.jpg" TargetMode="External" /><Relationship Id="rId148" Type="http://schemas.openxmlformats.org/officeDocument/2006/relationships/hyperlink" Target="https://pbs.twimg.com/media/DzOa-dTW0AAC4l7.jpg" TargetMode="External" /><Relationship Id="rId149" Type="http://schemas.openxmlformats.org/officeDocument/2006/relationships/hyperlink" Target="https://pbs.twimg.com/media/DzOa-dTW0AAC4l7.jpg" TargetMode="External" /><Relationship Id="rId150" Type="http://schemas.openxmlformats.org/officeDocument/2006/relationships/hyperlink" Target="https://pbs.twimg.com/media/DzOa-dTW0AAC4l7.jpg" TargetMode="External" /><Relationship Id="rId151" Type="http://schemas.openxmlformats.org/officeDocument/2006/relationships/hyperlink" Target="https://pbs.twimg.com/media/DzOa-dTW0AAC4l7.jpg" TargetMode="External" /><Relationship Id="rId152" Type="http://schemas.openxmlformats.org/officeDocument/2006/relationships/hyperlink" Target="https://pbs.twimg.com/media/DzOa-dTW0AAC4l7.jpg" TargetMode="External" /><Relationship Id="rId153" Type="http://schemas.openxmlformats.org/officeDocument/2006/relationships/hyperlink" Target="https://pbs.twimg.com/media/DzOa-dTW0AAC4l7.jpg" TargetMode="External" /><Relationship Id="rId154" Type="http://schemas.openxmlformats.org/officeDocument/2006/relationships/hyperlink" Target="https://pbs.twimg.com/media/DzOa-dTW0AAC4l7.jpg" TargetMode="External" /><Relationship Id="rId155" Type="http://schemas.openxmlformats.org/officeDocument/2006/relationships/hyperlink" Target="https://pbs.twimg.com/media/DzOa-dTW0AAC4l7.jpg" TargetMode="External" /><Relationship Id="rId156" Type="http://schemas.openxmlformats.org/officeDocument/2006/relationships/hyperlink" Target="https://pbs.twimg.com/media/DzOa-dTW0AAC4l7.jpg" TargetMode="External" /><Relationship Id="rId157" Type="http://schemas.openxmlformats.org/officeDocument/2006/relationships/hyperlink" Target="https://pbs.twimg.com/media/DzOa-dTW0AAC4l7.jpg" TargetMode="External" /><Relationship Id="rId158" Type="http://schemas.openxmlformats.org/officeDocument/2006/relationships/hyperlink" Target="https://pbs.twimg.com/media/DzOa-dTW0AAC4l7.jpg" TargetMode="External" /><Relationship Id="rId159" Type="http://schemas.openxmlformats.org/officeDocument/2006/relationships/hyperlink" Target="https://pbs.twimg.com/media/DzOa-dTW0AAC4l7.jpg" TargetMode="External" /><Relationship Id="rId160" Type="http://schemas.openxmlformats.org/officeDocument/2006/relationships/hyperlink" Target="https://pbs.twimg.com/media/DzOa-dTW0AAC4l7.jpg" TargetMode="External" /><Relationship Id="rId161" Type="http://schemas.openxmlformats.org/officeDocument/2006/relationships/hyperlink" Target="https://pbs.twimg.com/media/DzOa-dTW0AAC4l7.jpg" TargetMode="External" /><Relationship Id="rId162" Type="http://schemas.openxmlformats.org/officeDocument/2006/relationships/hyperlink" Target="https://pbs.twimg.com/media/DzOa-dTW0AAC4l7.jpg" TargetMode="External" /><Relationship Id="rId163" Type="http://schemas.openxmlformats.org/officeDocument/2006/relationships/hyperlink" Target="https://pbs.twimg.com/media/DzOa-dTW0AAC4l7.jpg" TargetMode="External" /><Relationship Id="rId164" Type="http://schemas.openxmlformats.org/officeDocument/2006/relationships/hyperlink" Target="https://pbs.twimg.com/media/DzPPU7eVYAElKji.jpg" TargetMode="External" /><Relationship Id="rId165" Type="http://schemas.openxmlformats.org/officeDocument/2006/relationships/hyperlink" Target="https://pbs.twimg.com/ext_tw_video_thumb/1095756126849622016/pu/img/gsC-RAwazIsnNip7.jpg" TargetMode="External" /><Relationship Id="rId166" Type="http://schemas.openxmlformats.org/officeDocument/2006/relationships/hyperlink" Target="https://pbs.twimg.com/tweet_video_thumb/Dy-g5z9W0AE2zDA.jpg" TargetMode="External" /><Relationship Id="rId167" Type="http://schemas.openxmlformats.org/officeDocument/2006/relationships/hyperlink" Target="https://pbs.twimg.com/tweet_video_thumb/Dy_kMBRXcAAnQBG.jpg" TargetMode="External" /><Relationship Id="rId168" Type="http://schemas.openxmlformats.org/officeDocument/2006/relationships/hyperlink" Target="https://pbs.twimg.com/tweet_video_thumb/DzS2c88WsAA8Zbs.jpg" TargetMode="External" /><Relationship Id="rId169" Type="http://schemas.openxmlformats.org/officeDocument/2006/relationships/hyperlink" Target="https://pbs.twimg.com/tweet_video_thumb/DzS2c88WsAA8Zbs.jpg" TargetMode="External" /><Relationship Id="rId170" Type="http://schemas.openxmlformats.org/officeDocument/2006/relationships/hyperlink" Target="https://pbs.twimg.com/ext_tw_video_thumb/1094989504753160192/pu/img/bvHBVdDqKqe0ccjD.jpg" TargetMode="External" /><Relationship Id="rId171" Type="http://schemas.openxmlformats.org/officeDocument/2006/relationships/hyperlink" Target="https://pbs.twimg.com/media/DykHN7LWwAEduVA.jpg" TargetMode="External" /><Relationship Id="rId172" Type="http://schemas.openxmlformats.org/officeDocument/2006/relationships/hyperlink" Target="https://pbs.twimg.com/media/Dyke6vpWsAA0cDm.jpg" TargetMode="External" /><Relationship Id="rId173" Type="http://schemas.openxmlformats.org/officeDocument/2006/relationships/hyperlink" Target="https://pbs.twimg.com/media/DymRAFAU8AAYDKo.jpg" TargetMode="External" /><Relationship Id="rId174" Type="http://schemas.openxmlformats.org/officeDocument/2006/relationships/hyperlink" Target="https://pbs.twimg.com/media/DyuiitOX0AQsApj.jpg" TargetMode="External" /><Relationship Id="rId175" Type="http://schemas.openxmlformats.org/officeDocument/2006/relationships/hyperlink" Target="https://pbs.twimg.com/tweet_video_thumb/Dy42O4XW0AAjZwQ.jpg" TargetMode="External" /><Relationship Id="rId176" Type="http://schemas.openxmlformats.org/officeDocument/2006/relationships/hyperlink" Target="https://pbs.twimg.com/media/Dyo4rsZV4AAQdfU.jpg" TargetMode="External" /><Relationship Id="rId177" Type="http://schemas.openxmlformats.org/officeDocument/2006/relationships/hyperlink" Target="https://pbs.twimg.com/media/DyqNV7uXcAAQHP-.jpg" TargetMode="External" /><Relationship Id="rId178" Type="http://schemas.openxmlformats.org/officeDocument/2006/relationships/hyperlink" Target="https://pbs.twimg.com/media/DyqS_ybXQAARsKO.jpg" TargetMode="External" /><Relationship Id="rId179" Type="http://schemas.openxmlformats.org/officeDocument/2006/relationships/hyperlink" Target="https://pbs.twimg.com/media/DyrgjHZVsAESkTS.jpg" TargetMode="External" /><Relationship Id="rId180" Type="http://schemas.openxmlformats.org/officeDocument/2006/relationships/hyperlink" Target="https://pbs.twimg.com/media/DyvPltlX0AAZYPr.jpg" TargetMode="External" /><Relationship Id="rId181" Type="http://schemas.openxmlformats.org/officeDocument/2006/relationships/hyperlink" Target="https://pbs.twimg.com/ext_tw_video_thumb/1094234452362964992/pu/img/eeZVjrxx40lUDk5q.jpg" TargetMode="External" /><Relationship Id="rId182" Type="http://schemas.openxmlformats.org/officeDocument/2006/relationships/hyperlink" Target="https://pbs.twimg.com/ext_tw_video_thumb/1094234656680144898/pu/img/fapYVOZ-IdXCDLvY.jpg" TargetMode="External" /><Relationship Id="rId183" Type="http://schemas.openxmlformats.org/officeDocument/2006/relationships/hyperlink" Target="https://pbs.twimg.com/media/Dy-iC6qWwAMQ8yT.jpg" TargetMode="External" /><Relationship Id="rId184" Type="http://schemas.openxmlformats.org/officeDocument/2006/relationships/hyperlink" Target="https://pbs.twimg.com/media/Dy-il70WoAEbY61.jpg" TargetMode="External" /><Relationship Id="rId185" Type="http://schemas.openxmlformats.org/officeDocument/2006/relationships/hyperlink" Target="https://pbs.twimg.com/media/DzLN3soXgAA6YWP.jpg" TargetMode="External" /><Relationship Id="rId186" Type="http://schemas.openxmlformats.org/officeDocument/2006/relationships/hyperlink" Target="https://pbs.twimg.com/media/DyrgjHZVsAESkTS.jpg" TargetMode="External" /><Relationship Id="rId187" Type="http://schemas.openxmlformats.org/officeDocument/2006/relationships/hyperlink" Target="https://pbs.twimg.com/media/DyxlyWIWsAA6qmJ.jpg" TargetMode="External" /><Relationship Id="rId188" Type="http://schemas.openxmlformats.org/officeDocument/2006/relationships/hyperlink" Target="https://pbs.twimg.com/media/DzLN3soXgAA6YWP.jpg" TargetMode="External" /><Relationship Id="rId189" Type="http://schemas.openxmlformats.org/officeDocument/2006/relationships/hyperlink" Target="https://pbs.twimg.com/media/DzLTzB-W0AARkw4.jpg" TargetMode="External" /><Relationship Id="rId190" Type="http://schemas.openxmlformats.org/officeDocument/2006/relationships/hyperlink" Target="https://pbs.twimg.com/tweet_video_thumb/Dy-g5z9W0AE2zDA.jpg" TargetMode="External" /><Relationship Id="rId191" Type="http://schemas.openxmlformats.org/officeDocument/2006/relationships/hyperlink" Target="https://pbs.twimg.com/tweet_video_thumb/Dy_kMBRXcAAnQBG.jpg" TargetMode="External" /><Relationship Id="rId192" Type="http://schemas.openxmlformats.org/officeDocument/2006/relationships/hyperlink" Target="https://pbs.twimg.com/tweet_video_thumb/DzS2c88WsAA8Zbs.jpg" TargetMode="External" /><Relationship Id="rId193" Type="http://schemas.openxmlformats.org/officeDocument/2006/relationships/hyperlink" Target="https://pbs.twimg.com/media/DyamzdCXQAAnuJH.jpg" TargetMode="External" /><Relationship Id="rId194" Type="http://schemas.openxmlformats.org/officeDocument/2006/relationships/hyperlink" Target="https://pbs.twimg.com/media/DyfwWYlXgAAwUsH.jpg" TargetMode="External" /><Relationship Id="rId195" Type="http://schemas.openxmlformats.org/officeDocument/2006/relationships/hyperlink" Target="https://pbs.twimg.com/media/DykXpOJWsAE0f8i.jpg" TargetMode="External" /><Relationship Id="rId196" Type="http://schemas.openxmlformats.org/officeDocument/2006/relationships/hyperlink" Target="https://pbs.twimg.com/media/DykgNSFWsAAoIqc.jpg" TargetMode="External" /><Relationship Id="rId197" Type="http://schemas.openxmlformats.org/officeDocument/2006/relationships/hyperlink" Target="https://pbs.twimg.com/media/DyphNAeX4AEkfKj.jpg" TargetMode="External" /><Relationship Id="rId198" Type="http://schemas.openxmlformats.org/officeDocument/2006/relationships/hyperlink" Target="https://pbs.twimg.com/media/DyqEls7XQAAUFWv.jpg" TargetMode="External" /><Relationship Id="rId199" Type="http://schemas.openxmlformats.org/officeDocument/2006/relationships/hyperlink" Target="https://pbs.twimg.com/media/Dyuf_WVWkAE-9ZF.jpg" TargetMode="External" /><Relationship Id="rId200" Type="http://schemas.openxmlformats.org/officeDocument/2006/relationships/hyperlink" Target="https://pbs.twimg.com/media/Dyu4h5NXcAI1M7r.jpg" TargetMode="External" /><Relationship Id="rId201" Type="http://schemas.openxmlformats.org/officeDocument/2006/relationships/hyperlink" Target="https://pbs.twimg.com/media/Dy5havyXcAAcN09.jpg" TargetMode="External" /><Relationship Id="rId202" Type="http://schemas.openxmlformats.org/officeDocument/2006/relationships/hyperlink" Target="https://pbs.twimg.com/tweet_video_thumb/Dy-ObnVX0AMbvLA.jpg" TargetMode="External" /><Relationship Id="rId203" Type="http://schemas.openxmlformats.org/officeDocument/2006/relationships/hyperlink" Target="https://pbs.twimg.com/media/DzDzjXXXgAAL23X.jpg" TargetMode="External" /><Relationship Id="rId204" Type="http://schemas.openxmlformats.org/officeDocument/2006/relationships/hyperlink" Target="https://pbs.twimg.com/ext_tw_video_thumb/1094989504753160192/pu/img/bvHBVdDqKqe0ccjD.jpg" TargetMode="External" /><Relationship Id="rId205" Type="http://schemas.openxmlformats.org/officeDocument/2006/relationships/hyperlink" Target="https://pbs.twimg.com/tweet_video_thumb/DzNb9sLWsAoTMbI.jpg" TargetMode="External" /><Relationship Id="rId206" Type="http://schemas.openxmlformats.org/officeDocument/2006/relationships/hyperlink" Target="https://pbs.twimg.com/ext_tw_video_thumb/1095714795939131392/pu/img/FQDnV5WP0aA-ExM7.jpg" TargetMode="External" /><Relationship Id="rId207" Type="http://schemas.openxmlformats.org/officeDocument/2006/relationships/hyperlink" Target="https://pbs.twimg.com/ext_tw_video_thumb/1095756126849622016/pu/img/gsC-RAwazIsnNip7.jpg" TargetMode="External" /><Relationship Id="rId208" Type="http://schemas.openxmlformats.org/officeDocument/2006/relationships/hyperlink" Target="http://pbs.twimg.com/profile_images/873939742156574720/_3MVgZPZ_normal.jpg" TargetMode="External" /><Relationship Id="rId209" Type="http://schemas.openxmlformats.org/officeDocument/2006/relationships/hyperlink" Target="http://pbs.twimg.com/profile_images/873939742156574720/_3MVgZPZ_normal.jpg" TargetMode="External" /><Relationship Id="rId210" Type="http://schemas.openxmlformats.org/officeDocument/2006/relationships/hyperlink" Target="http://pbs.twimg.com/profile_images/1079278209919844352/Wjim7CDL_normal.jpg" TargetMode="External" /><Relationship Id="rId211" Type="http://schemas.openxmlformats.org/officeDocument/2006/relationships/hyperlink" Target="http://pbs.twimg.com/profile_images/1079278209919844352/Wjim7CDL_normal.jpg" TargetMode="External" /><Relationship Id="rId212" Type="http://schemas.openxmlformats.org/officeDocument/2006/relationships/hyperlink" Target="http://pbs.twimg.com/profile_images/1079278209919844352/Wjim7CDL_normal.jpg" TargetMode="External" /><Relationship Id="rId213" Type="http://schemas.openxmlformats.org/officeDocument/2006/relationships/hyperlink" Target="http://pbs.twimg.com/profile_images/1079873270890070016/6ZNT37hS_normal.jpg" TargetMode="External" /><Relationship Id="rId214" Type="http://schemas.openxmlformats.org/officeDocument/2006/relationships/hyperlink" Target="http://pbs.twimg.com/profile_images/1081953479990669312/Gbv--ZCl_normal.jpg" TargetMode="External" /><Relationship Id="rId215" Type="http://schemas.openxmlformats.org/officeDocument/2006/relationships/hyperlink" Target="http://pbs.twimg.com/profile_images/2683301627/c9aa1902107070e9ce87dca793e4583b_normal.jpeg" TargetMode="External" /><Relationship Id="rId216" Type="http://schemas.openxmlformats.org/officeDocument/2006/relationships/hyperlink" Target="http://pbs.twimg.com/profile_images/2547787016/OOMIU7Ph_normal" TargetMode="External" /><Relationship Id="rId217" Type="http://schemas.openxmlformats.org/officeDocument/2006/relationships/hyperlink" Target="http://pbs.twimg.com/profile_images/1081953479990669312/Gbv--ZCl_normal.jpg" TargetMode="External" /><Relationship Id="rId218" Type="http://schemas.openxmlformats.org/officeDocument/2006/relationships/hyperlink" Target="http://pbs.twimg.com/profile_images/2547787016/OOMIU7Ph_normal" TargetMode="External" /><Relationship Id="rId219" Type="http://schemas.openxmlformats.org/officeDocument/2006/relationships/hyperlink" Target="http://pbs.twimg.com/profile_images/2547787016/OOMIU7Ph_normal" TargetMode="External" /><Relationship Id="rId220" Type="http://schemas.openxmlformats.org/officeDocument/2006/relationships/hyperlink" Target="http://pbs.twimg.com/profile_images/682775901491343360/iEEk68JP_normal.jpg" TargetMode="External" /><Relationship Id="rId221" Type="http://schemas.openxmlformats.org/officeDocument/2006/relationships/hyperlink" Target="http://pbs.twimg.com/profile_images/1053833846632910848/Skp42jQ4_normal.jpg" TargetMode="External" /><Relationship Id="rId222" Type="http://schemas.openxmlformats.org/officeDocument/2006/relationships/hyperlink" Target="http://pbs.twimg.com/profile_images/2156861200/z09EBOd9_normal" TargetMode="External" /><Relationship Id="rId223" Type="http://schemas.openxmlformats.org/officeDocument/2006/relationships/hyperlink" Target="http://pbs.twimg.com/profile_images/2156861200/z09EBOd9_normal" TargetMode="External" /><Relationship Id="rId224" Type="http://schemas.openxmlformats.org/officeDocument/2006/relationships/hyperlink" Target="http://pbs.twimg.com/profile_images/2156861200/z09EBOd9_normal" TargetMode="External" /><Relationship Id="rId225" Type="http://schemas.openxmlformats.org/officeDocument/2006/relationships/hyperlink" Target="http://pbs.twimg.com/profile_images/2156861200/z09EBOd9_normal" TargetMode="External" /><Relationship Id="rId226" Type="http://schemas.openxmlformats.org/officeDocument/2006/relationships/hyperlink" Target="http://pbs.twimg.com/profile_images/2156861200/z09EBOd9_normal" TargetMode="External" /><Relationship Id="rId227" Type="http://schemas.openxmlformats.org/officeDocument/2006/relationships/hyperlink" Target="https://pbs.twimg.com/media/DybF08tXcAEhHFS.jpg" TargetMode="External" /><Relationship Id="rId228" Type="http://schemas.openxmlformats.org/officeDocument/2006/relationships/hyperlink" Target="https://pbs.twimg.com/media/DybF08tXcAEhHFS.jpg" TargetMode="External" /><Relationship Id="rId229" Type="http://schemas.openxmlformats.org/officeDocument/2006/relationships/hyperlink" Target="http://pbs.twimg.com/profile_images/628699990848770048/-iJc4Frz_normal.jpg" TargetMode="External" /><Relationship Id="rId230" Type="http://schemas.openxmlformats.org/officeDocument/2006/relationships/hyperlink" Target="http://pbs.twimg.com/profile_images/628699990848770048/-iJc4Frz_normal.jpg" TargetMode="External" /><Relationship Id="rId231" Type="http://schemas.openxmlformats.org/officeDocument/2006/relationships/hyperlink" Target="http://pbs.twimg.com/profile_images/1088476885972119558/9lPmQF_a_normal.jpg" TargetMode="External" /><Relationship Id="rId232" Type="http://schemas.openxmlformats.org/officeDocument/2006/relationships/hyperlink" Target="http://pbs.twimg.com/profile_images/672359867072557056/oXNUV0TS_normal.jpg" TargetMode="External" /><Relationship Id="rId233" Type="http://schemas.openxmlformats.org/officeDocument/2006/relationships/hyperlink" Target="http://pbs.twimg.com/profile_images/672359867072557056/oXNUV0TS_normal.jpg" TargetMode="External" /><Relationship Id="rId234" Type="http://schemas.openxmlformats.org/officeDocument/2006/relationships/hyperlink" Target="https://pbs.twimg.com/media/DyfCC_BW0AAb8nj.jpg" TargetMode="External" /><Relationship Id="rId235" Type="http://schemas.openxmlformats.org/officeDocument/2006/relationships/hyperlink" Target="http://pbs.twimg.com/profile_images/378800000616044742/7fab1c2f49e3ced283a4b48e4a3fea0e_normal.jpeg" TargetMode="External" /><Relationship Id="rId236" Type="http://schemas.openxmlformats.org/officeDocument/2006/relationships/hyperlink" Target="http://pbs.twimg.com/profile_images/672404853021351936/VdHCRH3F_normal.jpg" TargetMode="External" /><Relationship Id="rId237" Type="http://schemas.openxmlformats.org/officeDocument/2006/relationships/hyperlink" Target="http://pbs.twimg.com/profile_images/1089149349412724736/kvOwoVHN_normal.jpg" TargetMode="External" /><Relationship Id="rId238" Type="http://schemas.openxmlformats.org/officeDocument/2006/relationships/hyperlink" Target="http://pbs.twimg.com/profile_images/1088780404591607808/eLUvW4MI_normal.jpg" TargetMode="External" /><Relationship Id="rId239" Type="http://schemas.openxmlformats.org/officeDocument/2006/relationships/hyperlink" Target="http://pbs.twimg.com/profile_images/1079857972136865793/1FOIsx6e_normal.jpg" TargetMode="External" /><Relationship Id="rId240" Type="http://schemas.openxmlformats.org/officeDocument/2006/relationships/hyperlink" Target="https://pbs.twimg.com/media/DykHN7LWwAEduVA.jpg" TargetMode="External" /><Relationship Id="rId241" Type="http://schemas.openxmlformats.org/officeDocument/2006/relationships/hyperlink" Target="http://pbs.twimg.com/profile_images/1093655630349561856/GRzlBHgI_normal.jpg" TargetMode="External" /><Relationship Id="rId242" Type="http://schemas.openxmlformats.org/officeDocument/2006/relationships/hyperlink" Target="http://pbs.twimg.com/profile_images/1093655630349561856/GRzlBHgI_normal.jpg" TargetMode="External" /><Relationship Id="rId243" Type="http://schemas.openxmlformats.org/officeDocument/2006/relationships/hyperlink" Target="http://pbs.twimg.com/profile_images/1093655630349561856/GRzlBHgI_normal.jpg" TargetMode="External" /><Relationship Id="rId244" Type="http://schemas.openxmlformats.org/officeDocument/2006/relationships/hyperlink" Target="http://pbs.twimg.com/profile_images/1085214285998030853/WZ_YGUi1_normal.jpg" TargetMode="External" /><Relationship Id="rId245" Type="http://schemas.openxmlformats.org/officeDocument/2006/relationships/hyperlink" Target="http://pbs.twimg.com/profile_images/1049342888864358405/JgQYnYFg_normal.jpg" TargetMode="External" /><Relationship Id="rId246" Type="http://schemas.openxmlformats.org/officeDocument/2006/relationships/hyperlink" Target="http://pbs.twimg.com/profile_images/3571352234/59276ad005131ece3fd3efd458b309a9_normal.jpe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abs.twimg.com/sticky/default_profile_images/default_profile_normal.pn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abs.twimg.com/sticky/default_profile_images/default_profile_normal.png" TargetMode="External" /><Relationship Id="rId251" Type="http://schemas.openxmlformats.org/officeDocument/2006/relationships/hyperlink" Target="http://abs.twimg.com/sticky/default_profile_images/default_profile_normal.png" TargetMode="External" /><Relationship Id="rId252" Type="http://schemas.openxmlformats.org/officeDocument/2006/relationships/hyperlink" Target="http://pbs.twimg.com/profile_images/1016391133558132739/BD63AlXq_normal.jpg" TargetMode="External" /><Relationship Id="rId253" Type="http://schemas.openxmlformats.org/officeDocument/2006/relationships/hyperlink" Target="http://pbs.twimg.com/profile_images/378800000309913856/44a436eaaab2bad64b127dd0cb191bc5_normal.jpeg" TargetMode="External" /><Relationship Id="rId254" Type="http://schemas.openxmlformats.org/officeDocument/2006/relationships/hyperlink" Target="http://pbs.twimg.com/profile_images/1068835709736443905/yebRAFly_normal.jpg" TargetMode="External" /><Relationship Id="rId255" Type="http://schemas.openxmlformats.org/officeDocument/2006/relationships/hyperlink" Target="http://pbs.twimg.com/profile_images/1080175400121032705/Ql1IEDIZ_normal.jpg" TargetMode="External" /><Relationship Id="rId256" Type="http://schemas.openxmlformats.org/officeDocument/2006/relationships/hyperlink" Target="http://pbs.twimg.com/profile_images/1080175400121032705/Ql1IEDIZ_normal.jpg" TargetMode="External" /><Relationship Id="rId257" Type="http://schemas.openxmlformats.org/officeDocument/2006/relationships/hyperlink" Target="http://pbs.twimg.com/profile_images/1080175400121032705/Ql1IEDIZ_normal.jpg" TargetMode="External" /><Relationship Id="rId258" Type="http://schemas.openxmlformats.org/officeDocument/2006/relationships/hyperlink" Target="http://pbs.twimg.com/profile_images/960368142240202752/R6VYhnOj_normal.jpg" TargetMode="External" /><Relationship Id="rId259" Type="http://schemas.openxmlformats.org/officeDocument/2006/relationships/hyperlink" Target="http://pbs.twimg.com/profile_images/960368142240202752/R6VYhnOj_normal.jpg" TargetMode="External" /><Relationship Id="rId260" Type="http://schemas.openxmlformats.org/officeDocument/2006/relationships/hyperlink" Target="http://pbs.twimg.com/profile_images/960368142240202752/R6VYhnOj_normal.jpg" TargetMode="External" /><Relationship Id="rId261" Type="http://schemas.openxmlformats.org/officeDocument/2006/relationships/hyperlink" Target="http://pbs.twimg.com/profile_images/660846576387153920/vpsEyQXQ_normal.jpg" TargetMode="External" /><Relationship Id="rId262" Type="http://schemas.openxmlformats.org/officeDocument/2006/relationships/hyperlink" Target="http://pbs.twimg.com/profile_images/660846576387153920/vpsEyQXQ_normal.jpg" TargetMode="External" /><Relationship Id="rId263" Type="http://schemas.openxmlformats.org/officeDocument/2006/relationships/hyperlink" Target="http://pbs.twimg.com/profile_images/1080496294848880640/aZO-JYDQ_normal.jpg" TargetMode="External" /><Relationship Id="rId264" Type="http://schemas.openxmlformats.org/officeDocument/2006/relationships/hyperlink" Target="http://pbs.twimg.com/profile_images/1080496294848880640/aZO-JYDQ_normal.jpg" TargetMode="External" /><Relationship Id="rId265" Type="http://schemas.openxmlformats.org/officeDocument/2006/relationships/hyperlink" Target="http://pbs.twimg.com/profile_images/660846576387153920/vpsEyQXQ_normal.jpg" TargetMode="External" /><Relationship Id="rId266" Type="http://schemas.openxmlformats.org/officeDocument/2006/relationships/hyperlink" Target="http://pbs.twimg.com/profile_images/660846576387153920/vpsEyQXQ_normal.jpg" TargetMode="External" /><Relationship Id="rId267" Type="http://schemas.openxmlformats.org/officeDocument/2006/relationships/hyperlink" Target="http://pbs.twimg.com/profile_images/1080496294848880640/aZO-JYDQ_normal.jpg" TargetMode="External" /><Relationship Id="rId268" Type="http://schemas.openxmlformats.org/officeDocument/2006/relationships/hyperlink" Target="http://pbs.twimg.com/profile_images/1080496294848880640/aZO-JYDQ_normal.jpg" TargetMode="External" /><Relationship Id="rId269" Type="http://schemas.openxmlformats.org/officeDocument/2006/relationships/hyperlink" Target="http://pbs.twimg.com/profile_images/660846576387153920/vpsEyQXQ_normal.jpg" TargetMode="External" /><Relationship Id="rId270" Type="http://schemas.openxmlformats.org/officeDocument/2006/relationships/hyperlink" Target="http://pbs.twimg.com/profile_images/660846576387153920/vpsEyQXQ_normal.jpg" TargetMode="External" /><Relationship Id="rId271" Type="http://schemas.openxmlformats.org/officeDocument/2006/relationships/hyperlink" Target="http://pbs.twimg.com/profile_images/1080496294848880640/aZO-JYDQ_normal.jpg" TargetMode="External" /><Relationship Id="rId272" Type="http://schemas.openxmlformats.org/officeDocument/2006/relationships/hyperlink" Target="http://pbs.twimg.com/profile_images/1080496294848880640/aZO-JYDQ_normal.jpg" TargetMode="External" /><Relationship Id="rId273" Type="http://schemas.openxmlformats.org/officeDocument/2006/relationships/hyperlink" Target="http://pbs.twimg.com/profile_images/660846576387153920/vpsEyQXQ_normal.jpg" TargetMode="External" /><Relationship Id="rId274" Type="http://schemas.openxmlformats.org/officeDocument/2006/relationships/hyperlink" Target="http://pbs.twimg.com/profile_images/660846576387153920/vpsEyQXQ_normal.jpg" TargetMode="External" /><Relationship Id="rId275" Type="http://schemas.openxmlformats.org/officeDocument/2006/relationships/hyperlink" Target="http://pbs.twimg.com/profile_images/660846576387153920/vpsEyQXQ_normal.jpg" TargetMode="External" /><Relationship Id="rId276" Type="http://schemas.openxmlformats.org/officeDocument/2006/relationships/hyperlink" Target="http://pbs.twimg.com/profile_images/660846576387153920/vpsEyQXQ_normal.jpg" TargetMode="External" /><Relationship Id="rId277" Type="http://schemas.openxmlformats.org/officeDocument/2006/relationships/hyperlink" Target="http://pbs.twimg.com/profile_images/1080496294848880640/aZO-JYDQ_normal.jpg" TargetMode="External" /><Relationship Id="rId278" Type="http://schemas.openxmlformats.org/officeDocument/2006/relationships/hyperlink" Target="http://pbs.twimg.com/profile_images/1080496294848880640/aZO-JYDQ_normal.jpg" TargetMode="External" /><Relationship Id="rId279" Type="http://schemas.openxmlformats.org/officeDocument/2006/relationships/hyperlink" Target="http://pbs.twimg.com/profile_images/1080496294848880640/aZO-JYDQ_normal.jpg" TargetMode="External" /><Relationship Id="rId280" Type="http://schemas.openxmlformats.org/officeDocument/2006/relationships/hyperlink" Target="http://pbs.twimg.com/profile_images/1080496294848880640/aZO-JYDQ_normal.jpg" TargetMode="External" /><Relationship Id="rId281" Type="http://schemas.openxmlformats.org/officeDocument/2006/relationships/hyperlink" Target="http://pbs.twimg.com/profile_images/342997556/tanya_0609_icon_normal.png" TargetMode="External" /><Relationship Id="rId282" Type="http://schemas.openxmlformats.org/officeDocument/2006/relationships/hyperlink" Target="http://pbs.twimg.com/profile_images/342997556/tanya_0609_icon_normal.png" TargetMode="External" /><Relationship Id="rId283" Type="http://schemas.openxmlformats.org/officeDocument/2006/relationships/hyperlink" Target="http://pbs.twimg.com/profile_images/856682975370420224/3vAiuX3S_normal.jpg" TargetMode="External" /><Relationship Id="rId284" Type="http://schemas.openxmlformats.org/officeDocument/2006/relationships/hyperlink" Target="http://pbs.twimg.com/profile_images/856682975370420224/3vAiuX3S_normal.jpg" TargetMode="External" /><Relationship Id="rId285" Type="http://schemas.openxmlformats.org/officeDocument/2006/relationships/hyperlink" Target="http://pbs.twimg.com/profile_images/856682975370420224/3vAiuX3S_normal.jpg" TargetMode="External" /><Relationship Id="rId286" Type="http://schemas.openxmlformats.org/officeDocument/2006/relationships/hyperlink" Target="http://pbs.twimg.com/profile_images/687116752455532544/s5LT-aQZ_normal.jpg" TargetMode="External" /><Relationship Id="rId287" Type="http://schemas.openxmlformats.org/officeDocument/2006/relationships/hyperlink" Target="http://pbs.twimg.com/profile_images/687116752455532544/s5LT-aQZ_normal.jpg" TargetMode="External" /><Relationship Id="rId288" Type="http://schemas.openxmlformats.org/officeDocument/2006/relationships/hyperlink" Target="http://pbs.twimg.com/profile_images/687116752455532544/s5LT-aQZ_normal.jpg" TargetMode="External" /><Relationship Id="rId289" Type="http://schemas.openxmlformats.org/officeDocument/2006/relationships/hyperlink" Target="http://pbs.twimg.com/profile_images/687116752455532544/s5LT-aQZ_normal.jpg" TargetMode="External" /><Relationship Id="rId290" Type="http://schemas.openxmlformats.org/officeDocument/2006/relationships/hyperlink" Target="http://pbs.twimg.com/profile_images/1079699622493335552/ZqcWtxk7_normal.jpg" TargetMode="External" /><Relationship Id="rId291" Type="http://schemas.openxmlformats.org/officeDocument/2006/relationships/hyperlink" Target="http://pbs.twimg.com/profile_images/1079699622493335552/ZqcWtxk7_normal.jpg" TargetMode="External" /><Relationship Id="rId292" Type="http://schemas.openxmlformats.org/officeDocument/2006/relationships/hyperlink" Target="http://pbs.twimg.com/profile_images/1079699622493335552/ZqcWtxk7_normal.jpg" TargetMode="External" /><Relationship Id="rId293" Type="http://schemas.openxmlformats.org/officeDocument/2006/relationships/hyperlink" Target="http://pbs.twimg.com/profile_images/3102666273/9c5609bc5dd074511898aed9a5f6a39d_normal.jpeg" TargetMode="External" /><Relationship Id="rId294" Type="http://schemas.openxmlformats.org/officeDocument/2006/relationships/hyperlink" Target="http://pbs.twimg.com/profile_images/726226781926252544/Fx9ubD48_normal.jpg" TargetMode="External" /><Relationship Id="rId295" Type="http://schemas.openxmlformats.org/officeDocument/2006/relationships/hyperlink" Target="https://pbs.twimg.com/tweet_video_thumb/DyvHqrkWoAIxmB0.jpg" TargetMode="External" /><Relationship Id="rId296" Type="http://schemas.openxmlformats.org/officeDocument/2006/relationships/hyperlink" Target="https://pbs.twimg.com/tweet_video_thumb/DyvHqrkWoAIxmB0.jpg" TargetMode="External" /><Relationship Id="rId297" Type="http://schemas.openxmlformats.org/officeDocument/2006/relationships/hyperlink" Target="https://pbs.twimg.com/tweet_video_thumb/DyvHqrkWoAIxmB0.jpg" TargetMode="External" /><Relationship Id="rId298" Type="http://schemas.openxmlformats.org/officeDocument/2006/relationships/hyperlink" Target="https://pbs.twimg.com/tweet_video_thumb/DyvHqrkWoAIxmB0.jpg" TargetMode="External" /><Relationship Id="rId299" Type="http://schemas.openxmlformats.org/officeDocument/2006/relationships/hyperlink" Target="https://pbs.twimg.com/tweet_video_thumb/DyvHqrkWoAIxmB0.jpg" TargetMode="External" /><Relationship Id="rId300" Type="http://schemas.openxmlformats.org/officeDocument/2006/relationships/hyperlink" Target="https://pbs.twimg.com/tweet_video_thumb/DyvHqrkWoAIxmB0.jpg" TargetMode="External" /><Relationship Id="rId301" Type="http://schemas.openxmlformats.org/officeDocument/2006/relationships/hyperlink" Target="https://pbs.twimg.com/tweet_video_thumb/DyvHqrkWoAIxmB0.jpg" TargetMode="External" /><Relationship Id="rId302" Type="http://schemas.openxmlformats.org/officeDocument/2006/relationships/hyperlink" Target="https://pbs.twimg.com/tweet_video_thumb/DyvHqrkWoAIxmB0.jpg" TargetMode="External" /><Relationship Id="rId303" Type="http://schemas.openxmlformats.org/officeDocument/2006/relationships/hyperlink" Target="https://pbs.twimg.com/tweet_video_thumb/DyvHqrkWoAIxmB0.jpg" TargetMode="External" /><Relationship Id="rId304" Type="http://schemas.openxmlformats.org/officeDocument/2006/relationships/hyperlink" Target="https://pbs.twimg.com/tweet_video_thumb/DyvHqrkWoAIxmB0.jpg" TargetMode="External" /><Relationship Id="rId305" Type="http://schemas.openxmlformats.org/officeDocument/2006/relationships/hyperlink" Target="https://pbs.twimg.com/tweet_video_thumb/DyvHqrkWoAIxmB0.jpg" TargetMode="External" /><Relationship Id="rId306" Type="http://schemas.openxmlformats.org/officeDocument/2006/relationships/hyperlink" Target="https://pbs.twimg.com/tweet_video_thumb/DyvHqrkWoAIxmB0.jpg" TargetMode="External" /><Relationship Id="rId307" Type="http://schemas.openxmlformats.org/officeDocument/2006/relationships/hyperlink" Target="http://pbs.twimg.com/profile_images/1095829022540529666/kb-MjP3v_normal.jpg" TargetMode="External" /><Relationship Id="rId308" Type="http://schemas.openxmlformats.org/officeDocument/2006/relationships/hyperlink" Target="http://pbs.twimg.com/profile_images/1095829022540529666/kb-MjP3v_normal.jpg" TargetMode="External" /><Relationship Id="rId309" Type="http://schemas.openxmlformats.org/officeDocument/2006/relationships/hyperlink" Target="http://pbs.twimg.com/profile_images/378800000535280585/76bd939724f8af380e76839b02fc083b_normal.jpeg" TargetMode="External" /><Relationship Id="rId310" Type="http://schemas.openxmlformats.org/officeDocument/2006/relationships/hyperlink" Target="http://pbs.twimg.com/profile_images/924718512253177856/9rlWgHUn_normal.jpg" TargetMode="External" /><Relationship Id="rId311" Type="http://schemas.openxmlformats.org/officeDocument/2006/relationships/hyperlink" Target="http://pbs.twimg.com/profile_images/1059363899072376832/ZlqgbBFJ_normal.jpg" TargetMode="External" /><Relationship Id="rId312" Type="http://schemas.openxmlformats.org/officeDocument/2006/relationships/hyperlink" Target="http://pbs.twimg.com/profile_images/1059363899072376832/ZlqgbBFJ_normal.jpg" TargetMode="External" /><Relationship Id="rId313" Type="http://schemas.openxmlformats.org/officeDocument/2006/relationships/hyperlink" Target="http://pbs.twimg.com/profile_images/1059363899072376832/ZlqgbBFJ_normal.jpg" TargetMode="External" /><Relationship Id="rId314" Type="http://schemas.openxmlformats.org/officeDocument/2006/relationships/hyperlink" Target="http://pbs.twimg.com/profile_images/2838565302/9ebf87e753cc0a6b584f483a53b9130c_normal.jpeg" TargetMode="External" /><Relationship Id="rId315" Type="http://schemas.openxmlformats.org/officeDocument/2006/relationships/hyperlink" Target="http://pbs.twimg.com/profile_images/2838565302/9ebf87e753cc0a6b584f483a53b9130c_normal.jpeg" TargetMode="External" /><Relationship Id="rId316" Type="http://schemas.openxmlformats.org/officeDocument/2006/relationships/hyperlink" Target="http://pbs.twimg.com/profile_images/2838565302/9ebf87e753cc0a6b584f483a53b9130c_normal.jpeg" TargetMode="External" /><Relationship Id="rId317" Type="http://schemas.openxmlformats.org/officeDocument/2006/relationships/hyperlink" Target="http://abs.twimg.com/sticky/default_profile_images/default_profile_normal.png" TargetMode="External" /><Relationship Id="rId318" Type="http://schemas.openxmlformats.org/officeDocument/2006/relationships/hyperlink" Target="http://abs.twimg.com/sticky/default_profile_images/default_profile_normal.png" TargetMode="External" /><Relationship Id="rId319" Type="http://schemas.openxmlformats.org/officeDocument/2006/relationships/hyperlink" Target="http://pbs.twimg.com/profile_images/1072623099999338496/qDFYbyht_normal.jpg" TargetMode="External" /><Relationship Id="rId320" Type="http://schemas.openxmlformats.org/officeDocument/2006/relationships/hyperlink" Target="http://pbs.twimg.com/profile_images/1072623099999338496/qDFYbyht_normal.jpg" TargetMode="External" /><Relationship Id="rId321" Type="http://schemas.openxmlformats.org/officeDocument/2006/relationships/hyperlink" Target="http://pbs.twimg.com/profile_images/967808929005649921/cVZizPo6_normal.jpg" TargetMode="External" /><Relationship Id="rId322" Type="http://schemas.openxmlformats.org/officeDocument/2006/relationships/hyperlink" Target="http://pbs.twimg.com/profile_images/967808929005649921/cVZizPo6_normal.jpg" TargetMode="External" /><Relationship Id="rId323" Type="http://schemas.openxmlformats.org/officeDocument/2006/relationships/hyperlink" Target="http://pbs.twimg.com/profile_images/967808929005649921/cVZizPo6_normal.jpg" TargetMode="External" /><Relationship Id="rId324" Type="http://schemas.openxmlformats.org/officeDocument/2006/relationships/hyperlink" Target="http://pbs.twimg.com/profile_images/967808929005649921/cVZizPo6_normal.jpg" TargetMode="External" /><Relationship Id="rId325" Type="http://schemas.openxmlformats.org/officeDocument/2006/relationships/hyperlink" Target="http://pbs.twimg.com/profile_images/967808929005649921/cVZizPo6_normal.jpg" TargetMode="External" /><Relationship Id="rId326" Type="http://schemas.openxmlformats.org/officeDocument/2006/relationships/hyperlink" Target="http://pbs.twimg.com/profile_images/456910321957863425/elcrW9gV_normal.png" TargetMode="External" /><Relationship Id="rId327" Type="http://schemas.openxmlformats.org/officeDocument/2006/relationships/hyperlink" Target="http://pbs.twimg.com/profile_images/456910321957863425/elcrW9gV_normal.png" TargetMode="External" /><Relationship Id="rId328" Type="http://schemas.openxmlformats.org/officeDocument/2006/relationships/hyperlink" Target="https://pbs.twimg.com/media/Dy0j0qwVAAA5dLV.jpg" TargetMode="External" /><Relationship Id="rId329" Type="http://schemas.openxmlformats.org/officeDocument/2006/relationships/hyperlink" Target="https://pbs.twimg.com/media/Dy0j0qwVAAA5dLV.jpg" TargetMode="External" /><Relationship Id="rId330" Type="http://schemas.openxmlformats.org/officeDocument/2006/relationships/hyperlink" Target="http://pbs.twimg.com/profile_images/963545446810517505/9aExyo3h_normal.jpg" TargetMode="External" /><Relationship Id="rId331" Type="http://schemas.openxmlformats.org/officeDocument/2006/relationships/hyperlink" Target="http://pbs.twimg.com/profile_images/628382781152849920/p13KJEma_normal.jpg" TargetMode="External" /><Relationship Id="rId332" Type="http://schemas.openxmlformats.org/officeDocument/2006/relationships/hyperlink" Target="http://pbs.twimg.com/profile_images/1016391133558132739/BD63AlXq_normal.jpg" TargetMode="External" /><Relationship Id="rId333" Type="http://schemas.openxmlformats.org/officeDocument/2006/relationships/hyperlink" Target="http://pbs.twimg.com/profile_images/628382781152849920/p13KJEma_normal.jpg" TargetMode="External" /><Relationship Id="rId334" Type="http://schemas.openxmlformats.org/officeDocument/2006/relationships/hyperlink" Target="https://pbs.twimg.com/media/DymRAFAU8AAYDKo.jpg" TargetMode="External" /><Relationship Id="rId335" Type="http://schemas.openxmlformats.org/officeDocument/2006/relationships/hyperlink" Target="http://pbs.twimg.com/profile_images/1016391133558132739/BD63AlXq_normal.jpg" TargetMode="External" /><Relationship Id="rId336" Type="http://schemas.openxmlformats.org/officeDocument/2006/relationships/hyperlink" Target="http://pbs.twimg.com/profile_images/1016391133558132739/BD63AlXq_normal.jpg" TargetMode="External" /><Relationship Id="rId337" Type="http://schemas.openxmlformats.org/officeDocument/2006/relationships/hyperlink" Target="http://pbs.twimg.com/profile_images/1016391133558132739/BD63AlXq_normal.jpg" TargetMode="External" /><Relationship Id="rId338" Type="http://schemas.openxmlformats.org/officeDocument/2006/relationships/hyperlink" Target="https://pbs.twimg.com/media/DymRAFAU8AAYDKo.jpg" TargetMode="External" /><Relationship Id="rId339" Type="http://schemas.openxmlformats.org/officeDocument/2006/relationships/hyperlink" Target="https://pbs.twimg.com/media/DymRAFAU8AAYDKo.jpg" TargetMode="External" /><Relationship Id="rId340" Type="http://schemas.openxmlformats.org/officeDocument/2006/relationships/hyperlink" Target="https://pbs.twimg.com/media/Dy4cqDnWwAEvkxz.jpg" TargetMode="External" /><Relationship Id="rId341" Type="http://schemas.openxmlformats.org/officeDocument/2006/relationships/hyperlink" Target="https://pbs.twimg.com/media/Dy4cqDnWwAEvkxz.jpg" TargetMode="External" /><Relationship Id="rId342" Type="http://schemas.openxmlformats.org/officeDocument/2006/relationships/hyperlink" Target="https://pbs.twimg.com/tweet_video_thumb/Dy42O4XW0AAjZwQ.jpg" TargetMode="External" /><Relationship Id="rId343" Type="http://schemas.openxmlformats.org/officeDocument/2006/relationships/hyperlink" Target="http://pbs.twimg.com/profile_images/835169226591715333/1TGdBwxs_normal.jpg" TargetMode="External" /><Relationship Id="rId344" Type="http://schemas.openxmlformats.org/officeDocument/2006/relationships/hyperlink" Target="http://pbs.twimg.com/profile_images/1081328036484509696/zUIdneiz_normal.jpg" TargetMode="External" /><Relationship Id="rId345" Type="http://schemas.openxmlformats.org/officeDocument/2006/relationships/hyperlink" Target="http://pbs.twimg.com/profile_images/835169226591715333/1TGdBwxs_normal.jpg" TargetMode="External" /><Relationship Id="rId346" Type="http://schemas.openxmlformats.org/officeDocument/2006/relationships/hyperlink" Target="http://pbs.twimg.com/profile_images/1081328036484509696/zUIdneiz_normal.jpg" TargetMode="External" /><Relationship Id="rId347" Type="http://schemas.openxmlformats.org/officeDocument/2006/relationships/hyperlink" Target="http://pbs.twimg.com/profile_images/835169226591715333/1TGdBwxs_normal.jpg" TargetMode="External" /><Relationship Id="rId348" Type="http://schemas.openxmlformats.org/officeDocument/2006/relationships/hyperlink" Target="http://pbs.twimg.com/profile_images/1081328036484509696/zUIdneiz_normal.jpg" TargetMode="External" /><Relationship Id="rId349" Type="http://schemas.openxmlformats.org/officeDocument/2006/relationships/hyperlink" Target="http://pbs.twimg.com/profile_images/1081328036484509696/zUIdneiz_normal.jpg" TargetMode="External" /><Relationship Id="rId350" Type="http://schemas.openxmlformats.org/officeDocument/2006/relationships/hyperlink" Target="http://pbs.twimg.com/profile_images/1002473712380252160/xEFva5TE_normal.jpg" TargetMode="External" /><Relationship Id="rId351" Type="http://schemas.openxmlformats.org/officeDocument/2006/relationships/hyperlink" Target="http://pbs.twimg.com/profile_images/1002473712380252160/xEFva5TE_normal.jpg" TargetMode="External" /><Relationship Id="rId352" Type="http://schemas.openxmlformats.org/officeDocument/2006/relationships/hyperlink" Target="http://pbs.twimg.com/profile_images/924718512253177856/9rlWgHUn_normal.jpg" TargetMode="External" /><Relationship Id="rId353" Type="http://schemas.openxmlformats.org/officeDocument/2006/relationships/hyperlink" Target="http://pbs.twimg.com/profile_images/1192916255/8627_1600x1200-wallpaper-cb1267712855_normal.jpg" TargetMode="External" /><Relationship Id="rId354" Type="http://schemas.openxmlformats.org/officeDocument/2006/relationships/hyperlink" Target="http://pbs.twimg.com/profile_images/924718512253177856/9rlWgHUn_normal.jpg" TargetMode="External" /><Relationship Id="rId355" Type="http://schemas.openxmlformats.org/officeDocument/2006/relationships/hyperlink" Target="http://pbs.twimg.com/profile_images/1192916255/8627_1600x1200-wallpaper-cb1267712855_normal.jpg" TargetMode="External" /><Relationship Id="rId356" Type="http://schemas.openxmlformats.org/officeDocument/2006/relationships/hyperlink" Target="http://pbs.twimg.com/profile_images/924718512253177856/9rlWgHUn_normal.jpg" TargetMode="External" /><Relationship Id="rId357" Type="http://schemas.openxmlformats.org/officeDocument/2006/relationships/hyperlink" Target="http://pbs.twimg.com/profile_images/1192916255/8627_1600x1200-wallpaper-cb1267712855_normal.jpg" TargetMode="External" /><Relationship Id="rId358" Type="http://schemas.openxmlformats.org/officeDocument/2006/relationships/hyperlink" Target="http://pbs.twimg.com/profile_images/924718512253177856/9rlWgHUn_normal.jpg" TargetMode="External" /><Relationship Id="rId359" Type="http://schemas.openxmlformats.org/officeDocument/2006/relationships/hyperlink" Target="http://pbs.twimg.com/profile_images/1192916255/8627_1600x1200-wallpaper-cb1267712855_normal.jpg" TargetMode="External" /><Relationship Id="rId360" Type="http://schemas.openxmlformats.org/officeDocument/2006/relationships/hyperlink" Target="http://pbs.twimg.com/profile_images/1192916255/8627_1600x1200-wallpaper-cb1267712855_normal.jpg" TargetMode="External" /><Relationship Id="rId361" Type="http://schemas.openxmlformats.org/officeDocument/2006/relationships/hyperlink" Target="http://pbs.twimg.com/profile_images/1089707776518090753/9zP-FljK_normal.jpg" TargetMode="External" /><Relationship Id="rId362" Type="http://schemas.openxmlformats.org/officeDocument/2006/relationships/hyperlink" Target="http://pbs.twimg.com/profile_images/3426898312/3b417a8e85ad3e38d8efe24371a6e42b_normal.jpeg" TargetMode="External" /><Relationship Id="rId363" Type="http://schemas.openxmlformats.org/officeDocument/2006/relationships/hyperlink" Target="http://pbs.twimg.com/profile_images/1129625403/Headshot_Linkedin_2x3_4935_1___2__normal.jpg" TargetMode="External" /><Relationship Id="rId364" Type="http://schemas.openxmlformats.org/officeDocument/2006/relationships/hyperlink" Target="http://pbs.twimg.com/profile_images/1129625403/Headshot_Linkedin_2x3_4935_1___2__normal.jpg" TargetMode="External" /><Relationship Id="rId365" Type="http://schemas.openxmlformats.org/officeDocument/2006/relationships/hyperlink" Target="https://pbs.twimg.com/ext_tw_video_thumb/1094218843231305728/pu/img/VGr6X7_p5008tPkt.jpg" TargetMode="External" /><Relationship Id="rId366" Type="http://schemas.openxmlformats.org/officeDocument/2006/relationships/hyperlink" Target="http://pbs.twimg.com/profile_images/938468687782260737/jJLiZiVG_normal.jpg" TargetMode="External" /><Relationship Id="rId367" Type="http://schemas.openxmlformats.org/officeDocument/2006/relationships/hyperlink" Target="http://pbs.twimg.com/profile_images/938468687782260737/jJLiZiVG_normal.jpg" TargetMode="External" /><Relationship Id="rId368" Type="http://schemas.openxmlformats.org/officeDocument/2006/relationships/hyperlink" Target="https://pbs.twimg.com/media/Dy-FFT8W0AEZiUo.jpg" TargetMode="External" /><Relationship Id="rId369" Type="http://schemas.openxmlformats.org/officeDocument/2006/relationships/hyperlink" Target="http://pbs.twimg.com/profile_images/938468687782260737/jJLiZiVG_normal.jpg" TargetMode="External" /><Relationship Id="rId370" Type="http://schemas.openxmlformats.org/officeDocument/2006/relationships/hyperlink" Target="http://pbs.twimg.com/profile_images/938468687782260737/jJLiZiVG_normal.jpg" TargetMode="External" /><Relationship Id="rId371" Type="http://schemas.openxmlformats.org/officeDocument/2006/relationships/hyperlink" Target="http://pbs.twimg.com/profile_images/938468687782260737/jJLiZiVG_normal.jpg" TargetMode="External" /><Relationship Id="rId372" Type="http://schemas.openxmlformats.org/officeDocument/2006/relationships/hyperlink" Target="https://pbs.twimg.com/media/Dy-FFT8W0AEZiUo.jpg" TargetMode="External" /><Relationship Id="rId373" Type="http://schemas.openxmlformats.org/officeDocument/2006/relationships/hyperlink" Target="http://pbs.twimg.com/profile_images/1094249764642873352/nlWqipZG_normal.jpg" TargetMode="External" /><Relationship Id="rId374" Type="http://schemas.openxmlformats.org/officeDocument/2006/relationships/hyperlink" Target="http://pbs.twimg.com/profile_images/1094249764642873352/nlWqipZG_normal.jpg" TargetMode="External" /><Relationship Id="rId375" Type="http://schemas.openxmlformats.org/officeDocument/2006/relationships/hyperlink" Target="http://pbs.twimg.com/profile_images/1094249764642873352/nlWqipZG_normal.jpg" TargetMode="External" /><Relationship Id="rId376" Type="http://schemas.openxmlformats.org/officeDocument/2006/relationships/hyperlink" Target="http://pbs.twimg.com/profile_images/1094249764642873352/nlWqipZG_normal.jpg" TargetMode="External" /><Relationship Id="rId377" Type="http://schemas.openxmlformats.org/officeDocument/2006/relationships/hyperlink" Target="http://pbs.twimg.com/profile_images/722250194184757248/jf8LgnK8_normal.jpg" TargetMode="External" /><Relationship Id="rId378" Type="http://schemas.openxmlformats.org/officeDocument/2006/relationships/hyperlink" Target="http://pbs.twimg.com/profile_images/971556615726993408/iKKK8EbZ_normal.jpg" TargetMode="External" /><Relationship Id="rId379" Type="http://schemas.openxmlformats.org/officeDocument/2006/relationships/hyperlink" Target="http://pbs.twimg.com/profile_images/965756527909982208/CPAVi1-g_normal.jpg" TargetMode="External" /><Relationship Id="rId380" Type="http://schemas.openxmlformats.org/officeDocument/2006/relationships/hyperlink" Target="http://pbs.twimg.com/profile_images/826645453995438080/X4bDqAAp_normal.jpg" TargetMode="External" /><Relationship Id="rId381" Type="http://schemas.openxmlformats.org/officeDocument/2006/relationships/hyperlink" Target="http://pbs.twimg.com/profile_images/544930898735812608/-Hnv4vP6_normal.jpeg" TargetMode="External" /><Relationship Id="rId382" Type="http://schemas.openxmlformats.org/officeDocument/2006/relationships/hyperlink" Target="http://pbs.twimg.com/profile_images/1078881805846151168/cbGZ-OWz_normal.jpg" TargetMode="External" /><Relationship Id="rId383" Type="http://schemas.openxmlformats.org/officeDocument/2006/relationships/hyperlink" Target="http://pbs.twimg.com/profile_images/1078881805846151168/cbGZ-OWz_normal.jpg" TargetMode="External" /><Relationship Id="rId384" Type="http://schemas.openxmlformats.org/officeDocument/2006/relationships/hyperlink" Target="http://pbs.twimg.com/profile_images/1052483953263751168/msdWUb-q_normal.jpg" TargetMode="External" /><Relationship Id="rId385" Type="http://schemas.openxmlformats.org/officeDocument/2006/relationships/hyperlink" Target="http://pbs.twimg.com/profile_images/1052483953263751168/msdWUb-q_normal.jpg" TargetMode="External" /><Relationship Id="rId386" Type="http://schemas.openxmlformats.org/officeDocument/2006/relationships/hyperlink" Target="http://pbs.twimg.com/profile_images/1001858524715110417/CVjNTamM_normal.jpg" TargetMode="External" /><Relationship Id="rId387" Type="http://schemas.openxmlformats.org/officeDocument/2006/relationships/hyperlink" Target="http://pbs.twimg.com/profile_images/1048897940994117632/MpNhD5wl_normal.jpg" TargetMode="External" /><Relationship Id="rId388" Type="http://schemas.openxmlformats.org/officeDocument/2006/relationships/hyperlink" Target="http://pbs.twimg.com/profile_images/1048897940994117632/MpNhD5wl_normal.jpg" TargetMode="External" /><Relationship Id="rId389" Type="http://schemas.openxmlformats.org/officeDocument/2006/relationships/hyperlink" Target="http://pbs.twimg.com/profile_images/1020523810171379712/KoMhFLLu_normal.jpg" TargetMode="External" /><Relationship Id="rId390" Type="http://schemas.openxmlformats.org/officeDocument/2006/relationships/hyperlink" Target="http://pbs.twimg.com/profile_images/1020523810171379712/KoMhFLLu_normal.jpg" TargetMode="External" /><Relationship Id="rId391" Type="http://schemas.openxmlformats.org/officeDocument/2006/relationships/hyperlink" Target="http://pbs.twimg.com/profile_images/378800000856982780/p8lI2ZFQ_normal.jpeg" TargetMode="External" /><Relationship Id="rId392" Type="http://schemas.openxmlformats.org/officeDocument/2006/relationships/hyperlink" Target="http://pbs.twimg.com/profile_images/1095624272029143040/RYFHlHLF_normal.jpg" TargetMode="External" /><Relationship Id="rId393" Type="http://schemas.openxmlformats.org/officeDocument/2006/relationships/hyperlink" Target="https://pbs.twimg.com/media/DzJlnhxXgAQ0Tqz.jpg" TargetMode="External" /><Relationship Id="rId394" Type="http://schemas.openxmlformats.org/officeDocument/2006/relationships/hyperlink" Target="http://pbs.twimg.com/profile_images/2846209688/92cf5aa6570dd4857166237b6ec54f27_normal.png" TargetMode="External" /><Relationship Id="rId395" Type="http://schemas.openxmlformats.org/officeDocument/2006/relationships/hyperlink" Target="http://pbs.twimg.com/profile_images/2846209688/92cf5aa6570dd4857166237b6ec54f27_normal.png" TargetMode="External" /><Relationship Id="rId396" Type="http://schemas.openxmlformats.org/officeDocument/2006/relationships/hyperlink" Target="http://pbs.twimg.com/profile_images/2111751591/me_loc_twitter_normal.jpg" TargetMode="External" /><Relationship Id="rId397" Type="http://schemas.openxmlformats.org/officeDocument/2006/relationships/hyperlink" Target="http://pbs.twimg.com/profile_images/2111751591/me_loc_twitter_normal.jpg" TargetMode="External" /><Relationship Id="rId398" Type="http://schemas.openxmlformats.org/officeDocument/2006/relationships/hyperlink" Target="http://pbs.twimg.com/profile_images/1095531585942757376/N-B5GXEC_normal.jpg" TargetMode="External" /><Relationship Id="rId399" Type="http://schemas.openxmlformats.org/officeDocument/2006/relationships/hyperlink" Target="http://pbs.twimg.com/profile_images/1095531585942757376/N-B5GXEC_normal.jpg" TargetMode="External" /><Relationship Id="rId400" Type="http://schemas.openxmlformats.org/officeDocument/2006/relationships/hyperlink" Target="http://pbs.twimg.com/profile_images/1095531585942757376/N-B5GXEC_normal.jpg" TargetMode="External" /><Relationship Id="rId401" Type="http://schemas.openxmlformats.org/officeDocument/2006/relationships/hyperlink" Target="http://pbs.twimg.com/profile_images/1093713375979290624/j8CSm9mP_normal.jpg" TargetMode="External" /><Relationship Id="rId402" Type="http://schemas.openxmlformats.org/officeDocument/2006/relationships/hyperlink" Target="http://pbs.twimg.com/profile_images/1093713375979290624/j8CSm9mP_normal.jpg" TargetMode="External" /><Relationship Id="rId403" Type="http://schemas.openxmlformats.org/officeDocument/2006/relationships/hyperlink" Target="http://pbs.twimg.com/profile_images/1093713375979290624/j8CSm9mP_normal.jpg" TargetMode="External" /><Relationship Id="rId404" Type="http://schemas.openxmlformats.org/officeDocument/2006/relationships/hyperlink" Target="http://pbs.twimg.com/profile_images/825420255031758848/72z-m9aq_normal.jpg" TargetMode="External" /><Relationship Id="rId405" Type="http://schemas.openxmlformats.org/officeDocument/2006/relationships/hyperlink" Target="http://pbs.twimg.com/profile_images/825420255031758848/72z-m9aq_normal.jpg" TargetMode="External" /><Relationship Id="rId406" Type="http://schemas.openxmlformats.org/officeDocument/2006/relationships/hyperlink" Target="http://pbs.twimg.com/profile_images/825420255031758848/72z-m9aq_normal.jpg" TargetMode="External" /><Relationship Id="rId407" Type="http://schemas.openxmlformats.org/officeDocument/2006/relationships/hyperlink" Target="https://pbs.twimg.com/tweet_video_thumb/DzLU_o_UcAAsE21.jpg" TargetMode="External" /><Relationship Id="rId408" Type="http://schemas.openxmlformats.org/officeDocument/2006/relationships/hyperlink" Target="https://pbs.twimg.com/tweet_video_thumb/DzLU_o_UcAAsE21.jpg" TargetMode="External" /><Relationship Id="rId409" Type="http://schemas.openxmlformats.org/officeDocument/2006/relationships/hyperlink" Target="http://pbs.twimg.com/profile_images/1476824760/41536_100000436077381_1133888_n_normal.jpg" TargetMode="External" /><Relationship Id="rId410" Type="http://schemas.openxmlformats.org/officeDocument/2006/relationships/hyperlink" Target="http://pbs.twimg.com/profile_images/1476824760/41536_100000436077381_1133888_n_normal.jpg" TargetMode="External" /><Relationship Id="rId411" Type="http://schemas.openxmlformats.org/officeDocument/2006/relationships/hyperlink" Target="http://pbs.twimg.com/profile_images/990394513960075264/zelHphGE_normal.jpg" TargetMode="External" /><Relationship Id="rId412" Type="http://schemas.openxmlformats.org/officeDocument/2006/relationships/hyperlink" Target="http://pbs.twimg.com/profile_images/990394513960075264/zelHphGE_normal.jpg" TargetMode="External" /><Relationship Id="rId413" Type="http://schemas.openxmlformats.org/officeDocument/2006/relationships/hyperlink" Target="http://pbs.twimg.com/profile_images/641691832766869504/dpKRm0Qe_normal.jpg" TargetMode="External" /><Relationship Id="rId414" Type="http://schemas.openxmlformats.org/officeDocument/2006/relationships/hyperlink" Target="http://pbs.twimg.com/profile_images/641691832766869504/dpKRm0Qe_normal.jpg" TargetMode="External" /><Relationship Id="rId415" Type="http://schemas.openxmlformats.org/officeDocument/2006/relationships/hyperlink" Target="http://pbs.twimg.com/profile_images/641691832766869504/dpKRm0Qe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abs.twimg.com/sticky/default_profile_images/default_profile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abs.twimg.com/sticky/default_profile_images/default_profile_normal.png" TargetMode="External" /><Relationship Id="rId420" Type="http://schemas.openxmlformats.org/officeDocument/2006/relationships/hyperlink" Target="http://abs.twimg.com/sticky/default_profile_images/default_profile_normal.png" TargetMode="External" /><Relationship Id="rId421" Type="http://schemas.openxmlformats.org/officeDocument/2006/relationships/hyperlink" Target="http://pbs.twimg.com/profile_images/1057479627604705280/A8ZZGZA1_normal.jpg" TargetMode="External" /><Relationship Id="rId422" Type="http://schemas.openxmlformats.org/officeDocument/2006/relationships/hyperlink" Target="http://pbs.twimg.com/profile_images/1057479627604705280/A8ZZGZA1_normal.jpg" TargetMode="External" /><Relationship Id="rId423" Type="http://schemas.openxmlformats.org/officeDocument/2006/relationships/hyperlink" Target="http://pbs.twimg.com/profile_images/1081228629164654592/KSWKlXVM_normal.jpg" TargetMode="External" /><Relationship Id="rId424" Type="http://schemas.openxmlformats.org/officeDocument/2006/relationships/hyperlink" Target="http://pbs.twimg.com/profile_images/1081228629164654592/KSWKlXVM_normal.jpg" TargetMode="External" /><Relationship Id="rId425" Type="http://schemas.openxmlformats.org/officeDocument/2006/relationships/hyperlink" Target="http://pbs.twimg.com/profile_images/1081228629164654592/KSWKlXVM_normal.jpg" TargetMode="External" /><Relationship Id="rId426" Type="http://schemas.openxmlformats.org/officeDocument/2006/relationships/hyperlink" Target="http://pbs.twimg.com/profile_images/1093686434198929411/0oFHyXSj_normal.jpg" TargetMode="External" /><Relationship Id="rId427" Type="http://schemas.openxmlformats.org/officeDocument/2006/relationships/hyperlink" Target="http://pbs.twimg.com/profile_images/1093686434198929411/0oFHyXSj_normal.jpg" TargetMode="External" /><Relationship Id="rId428" Type="http://schemas.openxmlformats.org/officeDocument/2006/relationships/hyperlink" Target="http://pbs.twimg.com/profile_images/1095286500516917248/_XpQeP9P_normal.jpg" TargetMode="External" /><Relationship Id="rId429" Type="http://schemas.openxmlformats.org/officeDocument/2006/relationships/hyperlink" Target="http://pbs.twimg.com/profile_images/930117519729405963/5p6FvPDM_normal.jpg" TargetMode="External" /><Relationship Id="rId430" Type="http://schemas.openxmlformats.org/officeDocument/2006/relationships/hyperlink" Target="http://pbs.twimg.com/profile_images/930117519729405963/5p6FvPDM_normal.jpg" TargetMode="External" /><Relationship Id="rId431" Type="http://schemas.openxmlformats.org/officeDocument/2006/relationships/hyperlink" Target="http://pbs.twimg.com/profile_images/930117519729405963/5p6FvPDM_normal.jpg" TargetMode="External" /><Relationship Id="rId432" Type="http://schemas.openxmlformats.org/officeDocument/2006/relationships/hyperlink" Target="http://pbs.twimg.com/profile_images/930117519729405963/5p6FvPDM_normal.jpg" TargetMode="External" /><Relationship Id="rId433" Type="http://schemas.openxmlformats.org/officeDocument/2006/relationships/hyperlink" Target="http://pbs.twimg.com/profile_images/930117519729405963/5p6FvPDM_normal.jpg" TargetMode="External" /><Relationship Id="rId434" Type="http://schemas.openxmlformats.org/officeDocument/2006/relationships/hyperlink" Target="http://pbs.twimg.com/profile_images/1095186517021085696/jhk5CjWX_normal.jpg" TargetMode="External" /><Relationship Id="rId435" Type="http://schemas.openxmlformats.org/officeDocument/2006/relationships/hyperlink" Target="http://pbs.twimg.com/profile_images/960546314906996736/0Lu14RMu_normal.jpg" TargetMode="External" /><Relationship Id="rId436" Type="http://schemas.openxmlformats.org/officeDocument/2006/relationships/hyperlink" Target="http://pbs.twimg.com/profile_images/1095186517021085696/jhk5CjWX_normal.jpg" TargetMode="External" /><Relationship Id="rId437" Type="http://schemas.openxmlformats.org/officeDocument/2006/relationships/hyperlink" Target="http://pbs.twimg.com/profile_images/1095186517021085696/jhk5CjWX_normal.jpg" TargetMode="External" /><Relationship Id="rId438" Type="http://schemas.openxmlformats.org/officeDocument/2006/relationships/hyperlink" Target="http://pbs.twimg.com/profile_images/960546314906996736/0Lu14RMu_normal.jpg" TargetMode="External" /><Relationship Id="rId439" Type="http://schemas.openxmlformats.org/officeDocument/2006/relationships/hyperlink" Target="http://pbs.twimg.com/profile_images/960546314906996736/0Lu14RMu_normal.jpg" TargetMode="External" /><Relationship Id="rId440" Type="http://schemas.openxmlformats.org/officeDocument/2006/relationships/hyperlink" Target="http://pbs.twimg.com/profile_images/960546314906996736/0Lu14RMu_normal.jpg" TargetMode="External" /><Relationship Id="rId441" Type="http://schemas.openxmlformats.org/officeDocument/2006/relationships/hyperlink" Target="http://pbs.twimg.com/profile_images/1321061292/winning_normal.jpg" TargetMode="External" /><Relationship Id="rId442" Type="http://schemas.openxmlformats.org/officeDocument/2006/relationships/hyperlink" Target="http://pbs.twimg.com/profile_images/630872002409140224/7XgI8sBf_normal.jpg" TargetMode="External" /><Relationship Id="rId443" Type="http://schemas.openxmlformats.org/officeDocument/2006/relationships/hyperlink" Target="http://pbs.twimg.com/profile_images/630872002409140224/7XgI8sBf_normal.jpg" TargetMode="External" /><Relationship Id="rId444" Type="http://schemas.openxmlformats.org/officeDocument/2006/relationships/hyperlink" Target="https://pbs.twimg.com/media/DzNemGTXQAIZyg9.jpg" TargetMode="External" /><Relationship Id="rId445" Type="http://schemas.openxmlformats.org/officeDocument/2006/relationships/hyperlink" Target="http://pbs.twimg.com/profile_images/937831780199096320/thfHnLYe_normal.jpg" TargetMode="External" /><Relationship Id="rId446" Type="http://schemas.openxmlformats.org/officeDocument/2006/relationships/hyperlink" Target="http://pbs.twimg.com/profile_images/937831780199096320/thfHnLYe_normal.jpg" TargetMode="External" /><Relationship Id="rId447" Type="http://schemas.openxmlformats.org/officeDocument/2006/relationships/hyperlink" Target="http://pbs.twimg.com/profile_images/937831780199096320/thfHnLYe_normal.jpg" TargetMode="External" /><Relationship Id="rId448" Type="http://schemas.openxmlformats.org/officeDocument/2006/relationships/hyperlink" Target="http://pbs.twimg.com/profile_images/1045395149260574720/2L9-AfuL_normal.jpg" TargetMode="External" /><Relationship Id="rId449" Type="http://schemas.openxmlformats.org/officeDocument/2006/relationships/hyperlink" Target="http://pbs.twimg.com/profile_images/1095624272029143040/RYFHlHLF_normal.jpg" TargetMode="External" /><Relationship Id="rId450" Type="http://schemas.openxmlformats.org/officeDocument/2006/relationships/hyperlink" Target="http://pbs.twimg.com/profile_images/1095624272029143040/RYFHlHLF_normal.jpg" TargetMode="External" /><Relationship Id="rId451" Type="http://schemas.openxmlformats.org/officeDocument/2006/relationships/hyperlink" Target="http://pbs.twimg.com/profile_images/890578768108150784/6HdVnEln_normal.jpg" TargetMode="External" /><Relationship Id="rId452" Type="http://schemas.openxmlformats.org/officeDocument/2006/relationships/hyperlink" Target="http://pbs.twimg.com/profile_images/890578768108150784/6HdVnEln_normal.jpg" TargetMode="External" /><Relationship Id="rId453" Type="http://schemas.openxmlformats.org/officeDocument/2006/relationships/hyperlink" Target="http://pbs.twimg.com/profile_images/1062763093799981069/d8ErP81__normal.jpg" TargetMode="External" /><Relationship Id="rId454" Type="http://schemas.openxmlformats.org/officeDocument/2006/relationships/hyperlink" Target="https://pbs.twimg.com/media/DzOa-dTW0AAC4l7.jpg" TargetMode="External" /><Relationship Id="rId455" Type="http://schemas.openxmlformats.org/officeDocument/2006/relationships/hyperlink" Target="https://pbs.twimg.com/media/DzOa-dTW0AAC4l7.jpg" TargetMode="External" /><Relationship Id="rId456" Type="http://schemas.openxmlformats.org/officeDocument/2006/relationships/hyperlink" Target="https://pbs.twimg.com/media/DzOa-dTW0AAC4l7.jpg" TargetMode="External" /><Relationship Id="rId457" Type="http://schemas.openxmlformats.org/officeDocument/2006/relationships/hyperlink" Target="https://pbs.twimg.com/media/DzOa-dTW0AAC4l7.jpg" TargetMode="External" /><Relationship Id="rId458" Type="http://schemas.openxmlformats.org/officeDocument/2006/relationships/hyperlink" Target="https://pbs.twimg.com/media/DzOa-dTW0AAC4l7.jpg" TargetMode="External" /><Relationship Id="rId459" Type="http://schemas.openxmlformats.org/officeDocument/2006/relationships/hyperlink" Target="https://pbs.twimg.com/media/DzOa-dTW0AAC4l7.jpg" TargetMode="External" /><Relationship Id="rId460" Type="http://schemas.openxmlformats.org/officeDocument/2006/relationships/hyperlink" Target="https://pbs.twimg.com/media/DzOa-dTW0AAC4l7.jpg" TargetMode="External" /><Relationship Id="rId461" Type="http://schemas.openxmlformats.org/officeDocument/2006/relationships/hyperlink" Target="https://pbs.twimg.com/media/DzOa-dTW0AAC4l7.jpg" TargetMode="External" /><Relationship Id="rId462" Type="http://schemas.openxmlformats.org/officeDocument/2006/relationships/hyperlink" Target="https://pbs.twimg.com/media/DzOa-dTW0AAC4l7.jpg" TargetMode="External" /><Relationship Id="rId463" Type="http://schemas.openxmlformats.org/officeDocument/2006/relationships/hyperlink" Target="http://pbs.twimg.com/profile_images/1365062422/GSP_logo_Black_normal.jpg" TargetMode="External" /><Relationship Id="rId464" Type="http://schemas.openxmlformats.org/officeDocument/2006/relationships/hyperlink" Target="https://pbs.twimg.com/media/DzOa-dTW0AAC4l7.jpg" TargetMode="External" /><Relationship Id="rId465" Type="http://schemas.openxmlformats.org/officeDocument/2006/relationships/hyperlink" Target="http://pbs.twimg.com/profile_images/1365062422/GSP_logo_Black_normal.jpg" TargetMode="External" /><Relationship Id="rId466" Type="http://schemas.openxmlformats.org/officeDocument/2006/relationships/hyperlink" Target="http://pbs.twimg.com/profile_images/1365062422/GSP_logo_Black_normal.jpg" TargetMode="External" /><Relationship Id="rId467" Type="http://schemas.openxmlformats.org/officeDocument/2006/relationships/hyperlink" Target="https://pbs.twimg.com/media/DzOa-dTW0AAC4l7.jpg" TargetMode="External" /><Relationship Id="rId468" Type="http://schemas.openxmlformats.org/officeDocument/2006/relationships/hyperlink" Target="http://pbs.twimg.com/profile_images/1365062422/GSP_logo_Black_normal.jpg" TargetMode="External" /><Relationship Id="rId469" Type="http://schemas.openxmlformats.org/officeDocument/2006/relationships/hyperlink" Target="http://pbs.twimg.com/profile_images/1365062422/GSP_logo_Black_normal.jpg" TargetMode="External" /><Relationship Id="rId470" Type="http://schemas.openxmlformats.org/officeDocument/2006/relationships/hyperlink" Target="https://pbs.twimg.com/media/DzOa-dTW0AAC4l7.jpg" TargetMode="External" /><Relationship Id="rId471" Type="http://schemas.openxmlformats.org/officeDocument/2006/relationships/hyperlink" Target="http://pbs.twimg.com/profile_images/1365062422/GSP_logo_Black_normal.jpg" TargetMode="External" /><Relationship Id="rId472" Type="http://schemas.openxmlformats.org/officeDocument/2006/relationships/hyperlink" Target="http://pbs.twimg.com/profile_images/1365062422/GSP_logo_Black_normal.jpg" TargetMode="External" /><Relationship Id="rId473" Type="http://schemas.openxmlformats.org/officeDocument/2006/relationships/hyperlink" Target="https://pbs.twimg.com/media/DzOa-dTW0AAC4l7.jpg" TargetMode="External" /><Relationship Id="rId474" Type="http://schemas.openxmlformats.org/officeDocument/2006/relationships/hyperlink" Target="http://pbs.twimg.com/profile_images/1365062422/GSP_logo_Black_normal.jpg" TargetMode="External" /><Relationship Id="rId475" Type="http://schemas.openxmlformats.org/officeDocument/2006/relationships/hyperlink" Target="http://pbs.twimg.com/profile_images/1365062422/GSP_logo_Black_normal.jpg" TargetMode="External" /><Relationship Id="rId476" Type="http://schemas.openxmlformats.org/officeDocument/2006/relationships/hyperlink" Target="https://pbs.twimg.com/media/DzOa-dTW0AAC4l7.jpg" TargetMode="External" /><Relationship Id="rId477" Type="http://schemas.openxmlformats.org/officeDocument/2006/relationships/hyperlink" Target="http://pbs.twimg.com/profile_images/1365062422/GSP_logo_Black_normal.jpg" TargetMode="External" /><Relationship Id="rId478" Type="http://schemas.openxmlformats.org/officeDocument/2006/relationships/hyperlink" Target="http://pbs.twimg.com/profile_images/1365062422/GSP_logo_Black_normal.jpg" TargetMode="External" /><Relationship Id="rId479" Type="http://schemas.openxmlformats.org/officeDocument/2006/relationships/hyperlink" Target="https://pbs.twimg.com/media/DzOa-dTW0AAC4l7.jpg" TargetMode="External" /><Relationship Id="rId480" Type="http://schemas.openxmlformats.org/officeDocument/2006/relationships/hyperlink" Target="http://pbs.twimg.com/profile_images/1365062422/GSP_logo_Black_normal.jpg" TargetMode="External" /><Relationship Id="rId481" Type="http://schemas.openxmlformats.org/officeDocument/2006/relationships/hyperlink" Target="http://pbs.twimg.com/profile_images/1365062422/GSP_logo_Black_normal.jpg" TargetMode="External" /><Relationship Id="rId482" Type="http://schemas.openxmlformats.org/officeDocument/2006/relationships/hyperlink" Target="https://pbs.twimg.com/media/DzOa-dTW0AAC4l7.jpg" TargetMode="External" /><Relationship Id="rId483" Type="http://schemas.openxmlformats.org/officeDocument/2006/relationships/hyperlink" Target="https://pbs.twimg.com/media/DzOa-dTW0AAC4l7.jpg" TargetMode="External" /><Relationship Id="rId484" Type="http://schemas.openxmlformats.org/officeDocument/2006/relationships/hyperlink" Target="https://pbs.twimg.com/media/DzOa-dTW0AAC4l7.jpg" TargetMode="External" /><Relationship Id="rId485" Type="http://schemas.openxmlformats.org/officeDocument/2006/relationships/hyperlink" Target="http://pbs.twimg.com/profile_images/1365062422/GSP_logo_Black_normal.jpg" TargetMode="External" /><Relationship Id="rId486" Type="http://schemas.openxmlformats.org/officeDocument/2006/relationships/hyperlink" Target="http://pbs.twimg.com/profile_images/1077869946267492352/iVvioDv1_normal.jpg" TargetMode="External" /><Relationship Id="rId487" Type="http://schemas.openxmlformats.org/officeDocument/2006/relationships/hyperlink" Target="http://pbs.twimg.com/profile_images/465345627598372864/zSGEyPph_normal.jpeg" TargetMode="External" /><Relationship Id="rId488" Type="http://schemas.openxmlformats.org/officeDocument/2006/relationships/hyperlink" Target="http://pbs.twimg.com/profile_images/465345627598372864/zSGEyPph_normal.jpeg" TargetMode="External" /><Relationship Id="rId489" Type="http://schemas.openxmlformats.org/officeDocument/2006/relationships/hyperlink" Target="http://pbs.twimg.com/profile_images/465345627598372864/zSGEyPph_normal.jpeg" TargetMode="External" /><Relationship Id="rId490" Type="http://schemas.openxmlformats.org/officeDocument/2006/relationships/hyperlink" Target="http://pbs.twimg.com/profile_images/465345627598372864/zSGEyPph_normal.jpeg" TargetMode="External" /><Relationship Id="rId491" Type="http://schemas.openxmlformats.org/officeDocument/2006/relationships/hyperlink" Target="http://pbs.twimg.com/profile_images/917740492082892801/R0EvhTe9_normal.jpg" TargetMode="External" /><Relationship Id="rId492" Type="http://schemas.openxmlformats.org/officeDocument/2006/relationships/hyperlink" Target="https://pbs.twimg.com/media/DzPPU7eVYAElKji.jpg" TargetMode="External" /><Relationship Id="rId493" Type="http://schemas.openxmlformats.org/officeDocument/2006/relationships/hyperlink" Target="http://pbs.twimg.com/profile_images/917740492082892801/R0EvhTe9_normal.jpg" TargetMode="External" /><Relationship Id="rId494" Type="http://schemas.openxmlformats.org/officeDocument/2006/relationships/hyperlink" Target="http://pbs.twimg.com/profile_images/917740492082892801/R0EvhTe9_normal.jpg" TargetMode="External" /><Relationship Id="rId495" Type="http://schemas.openxmlformats.org/officeDocument/2006/relationships/hyperlink" Target="http://pbs.twimg.com/profile_images/1080013241504411648/0hQY01Xp_normal.jpg" TargetMode="External" /><Relationship Id="rId496" Type="http://schemas.openxmlformats.org/officeDocument/2006/relationships/hyperlink" Target="http://pbs.twimg.com/profile_images/1080013241504411648/0hQY01Xp_normal.jpg" TargetMode="External" /><Relationship Id="rId497" Type="http://schemas.openxmlformats.org/officeDocument/2006/relationships/hyperlink" Target="http://pbs.twimg.com/profile_images/1080013241504411648/0hQY01Xp_normal.jpg" TargetMode="External" /><Relationship Id="rId498" Type="http://schemas.openxmlformats.org/officeDocument/2006/relationships/hyperlink" Target="https://pbs.twimg.com/ext_tw_video_thumb/1095756126849622016/pu/img/gsC-RAwazIsnNip7.jpg" TargetMode="External" /><Relationship Id="rId499" Type="http://schemas.openxmlformats.org/officeDocument/2006/relationships/hyperlink" Target="http://pbs.twimg.com/profile_images/972095101446098944/d3F0riwt_normal.jpg" TargetMode="External" /><Relationship Id="rId500" Type="http://schemas.openxmlformats.org/officeDocument/2006/relationships/hyperlink" Target="http://pbs.twimg.com/profile_images/1092780684446523393/hp-iw4YN_normal.jpg" TargetMode="External" /><Relationship Id="rId501" Type="http://schemas.openxmlformats.org/officeDocument/2006/relationships/hyperlink" Target="http://pbs.twimg.com/profile_images/1092780684446523393/hp-iw4YN_normal.jpg" TargetMode="External" /><Relationship Id="rId502" Type="http://schemas.openxmlformats.org/officeDocument/2006/relationships/hyperlink" Target="http://pbs.twimg.com/profile_images/1092780684446523393/hp-iw4YN_normal.jpg" TargetMode="External" /><Relationship Id="rId503" Type="http://schemas.openxmlformats.org/officeDocument/2006/relationships/hyperlink" Target="https://pbs.twimg.com/tweet_video_thumb/Dy-g5z9W0AE2zDA.jpg" TargetMode="External" /><Relationship Id="rId504" Type="http://schemas.openxmlformats.org/officeDocument/2006/relationships/hyperlink" Target="https://pbs.twimg.com/tweet_video_thumb/Dy_kMBRXcAAnQBG.jpg" TargetMode="External" /><Relationship Id="rId505" Type="http://schemas.openxmlformats.org/officeDocument/2006/relationships/hyperlink" Target="http://pbs.twimg.com/profile_images/876855385000337408/g4v-tHTN_normal.jpg" TargetMode="External" /><Relationship Id="rId506" Type="http://schemas.openxmlformats.org/officeDocument/2006/relationships/hyperlink" Target="https://pbs.twimg.com/tweet_video_thumb/DzS2c88WsAA8Zbs.jpg" TargetMode="External" /><Relationship Id="rId507" Type="http://schemas.openxmlformats.org/officeDocument/2006/relationships/hyperlink" Target="http://pbs.twimg.com/profile_images/378800000822310348/5c945e960e09a2db659d5bceed7df322_normal.jpeg" TargetMode="External" /><Relationship Id="rId508" Type="http://schemas.openxmlformats.org/officeDocument/2006/relationships/hyperlink" Target="http://pbs.twimg.com/profile_images/876855385000337408/g4v-tHTN_normal.jpg" TargetMode="External" /><Relationship Id="rId509" Type="http://schemas.openxmlformats.org/officeDocument/2006/relationships/hyperlink" Target="http://pbs.twimg.com/profile_images/876855385000337408/g4v-tHTN_normal.jpg" TargetMode="External" /><Relationship Id="rId510" Type="http://schemas.openxmlformats.org/officeDocument/2006/relationships/hyperlink" Target="https://pbs.twimg.com/tweet_video_thumb/DzS2c88WsAA8Zbs.jpg" TargetMode="External" /><Relationship Id="rId511" Type="http://schemas.openxmlformats.org/officeDocument/2006/relationships/hyperlink" Target="http://pbs.twimg.com/profile_images/378800000822310348/5c945e960e09a2db659d5bceed7df322_normal.jpeg" TargetMode="External" /><Relationship Id="rId512" Type="http://schemas.openxmlformats.org/officeDocument/2006/relationships/hyperlink" Target="http://pbs.twimg.com/profile_images/1087340554587783168/Nb0EiK6m_normal.jpg" TargetMode="External" /><Relationship Id="rId513" Type="http://schemas.openxmlformats.org/officeDocument/2006/relationships/hyperlink" Target="http://pbs.twimg.com/profile_images/1087340554587783168/Nb0EiK6m_normal.jpg" TargetMode="External" /><Relationship Id="rId514" Type="http://schemas.openxmlformats.org/officeDocument/2006/relationships/hyperlink" Target="http://pbs.twimg.com/profile_images/761274563430871040/BilXoHz1_normal.jpg" TargetMode="External" /><Relationship Id="rId515" Type="http://schemas.openxmlformats.org/officeDocument/2006/relationships/hyperlink" Target="http://pbs.twimg.com/profile_images/761274563430871040/BilXoHz1_normal.jpg" TargetMode="External" /><Relationship Id="rId516" Type="http://schemas.openxmlformats.org/officeDocument/2006/relationships/hyperlink" Target="http://pbs.twimg.com/profile_images/975338281150885890/HjRtxy9e_normal.jpg" TargetMode="External" /><Relationship Id="rId517" Type="http://schemas.openxmlformats.org/officeDocument/2006/relationships/hyperlink" Target="http://pbs.twimg.com/profile_images/975338281150885890/HjRtxy9e_normal.jpg" TargetMode="External" /><Relationship Id="rId518" Type="http://schemas.openxmlformats.org/officeDocument/2006/relationships/hyperlink" Target="http://pbs.twimg.com/profile_images/975338281150885890/HjRtxy9e_normal.jpg" TargetMode="External" /><Relationship Id="rId519" Type="http://schemas.openxmlformats.org/officeDocument/2006/relationships/hyperlink" Target="http://pbs.twimg.com/profile_images/975338281150885890/HjRtxy9e_normal.jpg" TargetMode="External" /><Relationship Id="rId520" Type="http://schemas.openxmlformats.org/officeDocument/2006/relationships/hyperlink" Target="http://pbs.twimg.com/profile_images/975338281150885890/HjRtxy9e_normal.jpg" TargetMode="External" /><Relationship Id="rId521" Type="http://schemas.openxmlformats.org/officeDocument/2006/relationships/hyperlink" Target="http://pbs.twimg.com/profile_images/975338281150885890/HjRtxy9e_normal.jpg" TargetMode="External" /><Relationship Id="rId522" Type="http://schemas.openxmlformats.org/officeDocument/2006/relationships/hyperlink" Target="http://pbs.twimg.com/profile_images/975338281150885890/HjRtxy9e_normal.jpg" TargetMode="External" /><Relationship Id="rId523" Type="http://schemas.openxmlformats.org/officeDocument/2006/relationships/hyperlink" Target="http://pbs.twimg.com/profile_images/975338281150885890/HjRtxy9e_normal.jpg" TargetMode="External" /><Relationship Id="rId524" Type="http://schemas.openxmlformats.org/officeDocument/2006/relationships/hyperlink" Target="http://pbs.twimg.com/profile_images/975338281150885890/HjRtxy9e_normal.jpg" TargetMode="External" /><Relationship Id="rId525" Type="http://schemas.openxmlformats.org/officeDocument/2006/relationships/hyperlink" Target="http://pbs.twimg.com/profile_images/975338281150885890/HjRtxy9e_normal.jpg" TargetMode="External" /><Relationship Id="rId526" Type="http://schemas.openxmlformats.org/officeDocument/2006/relationships/hyperlink" Target="http://pbs.twimg.com/profile_images/975338281150885890/HjRtxy9e_normal.jpg" TargetMode="External" /><Relationship Id="rId527" Type="http://schemas.openxmlformats.org/officeDocument/2006/relationships/hyperlink" Target="http://pbs.twimg.com/profile_images/975338281150885890/HjRtxy9e_normal.jpg" TargetMode="External" /><Relationship Id="rId528" Type="http://schemas.openxmlformats.org/officeDocument/2006/relationships/hyperlink" Target="http://pbs.twimg.com/profile_images/975338281150885890/HjRtxy9e_normal.jpg" TargetMode="External" /><Relationship Id="rId529" Type="http://schemas.openxmlformats.org/officeDocument/2006/relationships/hyperlink" Target="http://pbs.twimg.com/profile_images/951458515448721408/Tbyj5x_9_normal.jpg" TargetMode="External" /><Relationship Id="rId530" Type="http://schemas.openxmlformats.org/officeDocument/2006/relationships/hyperlink" Target="http://pbs.twimg.com/profile_images/3335527516/9371d16595f407f7ae643e69cb251ab3_normal.jpeg" TargetMode="External" /><Relationship Id="rId531" Type="http://schemas.openxmlformats.org/officeDocument/2006/relationships/hyperlink" Target="http://pbs.twimg.com/profile_images/378800000768272628/c7525b1708d3ff7448999ea72495d8a6_normal.jpeg" TargetMode="External" /><Relationship Id="rId532" Type="http://schemas.openxmlformats.org/officeDocument/2006/relationships/hyperlink" Target="http://pbs.twimg.com/profile_images/378800000768272628/c7525b1708d3ff7448999ea72495d8a6_normal.jpeg" TargetMode="External" /><Relationship Id="rId533" Type="http://schemas.openxmlformats.org/officeDocument/2006/relationships/hyperlink" Target="http://pbs.twimg.com/profile_images/378800000768272628/c7525b1708d3ff7448999ea72495d8a6_normal.jpeg" TargetMode="External" /><Relationship Id="rId534" Type="http://schemas.openxmlformats.org/officeDocument/2006/relationships/hyperlink" Target="http://pbs.twimg.com/profile_images/378800000768272628/c7525b1708d3ff7448999ea72495d8a6_normal.jpeg" TargetMode="External" /><Relationship Id="rId535" Type="http://schemas.openxmlformats.org/officeDocument/2006/relationships/hyperlink" Target="http://pbs.twimg.com/profile_images/378800000768272628/c7525b1708d3ff7448999ea72495d8a6_normal.jpeg" TargetMode="External" /><Relationship Id="rId536" Type="http://schemas.openxmlformats.org/officeDocument/2006/relationships/hyperlink" Target="http://pbs.twimg.com/profile_images/378800000768272628/c7525b1708d3ff7448999ea72495d8a6_normal.jpeg" TargetMode="External" /><Relationship Id="rId537" Type="http://schemas.openxmlformats.org/officeDocument/2006/relationships/hyperlink" Target="http://pbs.twimg.com/profile_images/1041456884862144513/-5xGGwjq_normal.jpg" TargetMode="External" /><Relationship Id="rId538" Type="http://schemas.openxmlformats.org/officeDocument/2006/relationships/hyperlink" Target="http://pbs.twimg.com/profile_images/1041456884862144513/-5xGGwjq_normal.jpg" TargetMode="External" /><Relationship Id="rId539" Type="http://schemas.openxmlformats.org/officeDocument/2006/relationships/hyperlink" Target="http://pbs.twimg.com/profile_images/1041456884862144513/-5xGGwjq_normal.jpg" TargetMode="External" /><Relationship Id="rId540" Type="http://schemas.openxmlformats.org/officeDocument/2006/relationships/hyperlink" Target="http://pbs.twimg.com/profile_images/1041456884862144513/-5xGGwjq_normal.jpg" TargetMode="External" /><Relationship Id="rId541" Type="http://schemas.openxmlformats.org/officeDocument/2006/relationships/hyperlink" Target="http://pbs.twimg.com/profile_images/1041456884862144513/-5xGGwjq_normal.jpg" TargetMode="External" /><Relationship Id="rId542" Type="http://schemas.openxmlformats.org/officeDocument/2006/relationships/hyperlink" Target="http://pbs.twimg.com/profile_images/1095407286909059074/cP3iwGR6_normal.jpg" TargetMode="External" /><Relationship Id="rId543" Type="http://schemas.openxmlformats.org/officeDocument/2006/relationships/hyperlink" Target="http://pbs.twimg.com/profile_images/1095407286909059074/cP3iwGR6_normal.jpg" TargetMode="External" /><Relationship Id="rId544" Type="http://schemas.openxmlformats.org/officeDocument/2006/relationships/hyperlink" Target="http://pbs.twimg.com/profile_images/617312006853390337/2L_lCakT_normal.jpg" TargetMode="External" /><Relationship Id="rId545" Type="http://schemas.openxmlformats.org/officeDocument/2006/relationships/hyperlink" Target="http://pbs.twimg.com/profile_images/617312006853390337/2L_lCakT_normal.jpg" TargetMode="External" /><Relationship Id="rId546" Type="http://schemas.openxmlformats.org/officeDocument/2006/relationships/hyperlink" Target="http://pbs.twimg.com/profile_images/965819227495129088/lRJi0Dcd_normal.jpg" TargetMode="External" /><Relationship Id="rId547" Type="http://schemas.openxmlformats.org/officeDocument/2006/relationships/hyperlink" Target="http://pbs.twimg.com/profile_images/965819227495129088/lRJi0Dcd_normal.jpg" TargetMode="External" /><Relationship Id="rId548" Type="http://schemas.openxmlformats.org/officeDocument/2006/relationships/hyperlink" Target="http://pbs.twimg.com/profile_images/1422955176/c-store_normal.jpg" TargetMode="External" /><Relationship Id="rId549" Type="http://schemas.openxmlformats.org/officeDocument/2006/relationships/hyperlink" Target="http://pbs.twimg.com/profile_images/1422955176/c-store_normal.jpg" TargetMode="External" /><Relationship Id="rId550" Type="http://schemas.openxmlformats.org/officeDocument/2006/relationships/hyperlink" Target="http://pbs.twimg.com/profile_images/1422955176/c-store_normal.jpg" TargetMode="External" /><Relationship Id="rId551" Type="http://schemas.openxmlformats.org/officeDocument/2006/relationships/hyperlink" Target="https://pbs.twimg.com/ext_tw_video_thumb/1094989504753160192/pu/img/bvHBVdDqKqe0ccjD.jpg" TargetMode="External" /><Relationship Id="rId552" Type="http://schemas.openxmlformats.org/officeDocument/2006/relationships/hyperlink" Target="http://pbs.twimg.com/profile_images/1422955176/c-store_normal.jpg" TargetMode="External" /><Relationship Id="rId553" Type="http://schemas.openxmlformats.org/officeDocument/2006/relationships/hyperlink" Target="http://pbs.twimg.com/profile_images/826817043232071680/8WrYHXiE_normal.jpg" TargetMode="External" /><Relationship Id="rId554" Type="http://schemas.openxmlformats.org/officeDocument/2006/relationships/hyperlink" Target="http://pbs.twimg.com/profile_images/2683301627/c9aa1902107070e9ce87dca793e4583b_normal.jpeg" TargetMode="External" /><Relationship Id="rId555" Type="http://schemas.openxmlformats.org/officeDocument/2006/relationships/hyperlink" Target="http://pbs.twimg.com/profile_images/826817043232071680/8WrYHXiE_normal.jpg" TargetMode="External" /><Relationship Id="rId556" Type="http://schemas.openxmlformats.org/officeDocument/2006/relationships/hyperlink" Target="http://pbs.twimg.com/profile_images/972095101446098944/d3F0riwt_normal.jpg" TargetMode="External" /><Relationship Id="rId557" Type="http://schemas.openxmlformats.org/officeDocument/2006/relationships/hyperlink" Target="http://pbs.twimg.com/profile_images/826817043232071680/8WrYHXiE_normal.jpg" TargetMode="External" /><Relationship Id="rId558" Type="http://schemas.openxmlformats.org/officeDocument/2006/relationships/hyperlink" Target="https://pbs.twimg.com/media/DykHN7LWwAEduVA.jpg" TargetMode="External" /><Relationship Id="rId559" Type="http://schemas.openxmlformats.org/officeDocument/2006/relationships/hyperlink" Target="http://pbs.twimg.com/profile_images/826817043232071680/8WrYHXiE_normal.jpg" TargetMode="External" /><Relationship Id="rId560" Type="http://schemas.openxmlformats.org/officeDocument/2006/relationships/hyperlink" Target="https://pbs.twimg.com/media/Dyke6vpWsAA0cDm.jpg" TargetMode="External" /><Relationship Id="rId561" Type="http://schemas.openxmlformats.org/officeDocument/2006/relationships/hyperlink" Target="http://pbs.twimg.com/profile_images/826817043232071680/8WrYHXiE_normal.jpg" TargetMode="External" /><Relationship Id="rId562" Type="http://schemas.openxmlformats.org/officeDocument/2006/relationships/hyperlink" Target="http://pbs.twimg.com/profile_images/628382781152849920/p13KJEma_normal.jpg" TargetMode="External" /><Relationship Id="rId563" Type="http://schemas.openxmlformats.org/officeDocument/2006/relationships/hyperlink" Target="https://pbs.twimg.com/media/DymRAFAU8AAYDKo.jpg" TargetMode="External" /><Relationship Id="rId564" Type="http://schemas.openxmlformats.org/officeDocument/2006/relationships/hyperlink" Target="https://pbs.twimg.com/media/DyuiitOX0AQsApj.jpg" TargetMode="External" /><Relationship Id="rId565" Type="http://schemas.openxmlformats.org/officeDocument/2006/relationships/hyperlink" Target="https://pbs.twimg.com/tweet_video_thumb/Dy42O4XW0AAjZwQ.jpg" TargetMode="External" /><Relationship Id="rId566" Type="http://schemas.openxmlformats.org/officeDocument/2006/relationships/hyperlink" Target="http://pbs.twimg.com/profile_images/826817043232071680/8WrYHXiE_normal.jpg" TargetMode="External" /><Relationship Id="rId567" Type="http://schemas.openxmlformats.org/officeDocument/2006/relationships/hyperlink" Target="https://pbs.twimg.com/media/Dyo4rsZV4AAQdfU.jpg" TargetMode="External" /><Relationship Id="rId568" Type="http://schemas.openxmlformats.org/officeDocument/2006/relationships/hyperlink" Target="http://pbs.twimg.com/profile_images/826817043232071680/8WrYHXiE_normal.jpg" TargetMode="External" /><Relationship Id="rId569" Type="http://schemas.openxmlformats.org/officeDocument/2006/relationships/hyperlink" Target="https://pbs.twimg.com/media/DyqNV7uXcAAQHP-.jpg" TargetMode="External" /><Relationship Id="rId570" Type="http://schemas.openxmlformats.org/officeDocument/2006/relationships/hyperlink" Target="http://pbs.twimg.com/profile_images/826817043232071680/8WrYHXiE_normal.jpg" TargetMode="External" /><Relationship Id="rId571" Type="http://schemas.openxmlformats.org/officeDocument/2006/relationships/hyperlink" Target="https://pbs.twimg.com/media/DyqS_ybXQAARsKO.jpg" TargetMode="External" /><Relationship Id="rId572" Type="http://schemas.openxmlformats.org/officeDocument/2006/relationships/hyperlink" Target="http://pbs.twimg.com/profile_images/826817043232071680/8WrYHXiE_normal.jpg" TargetMode="External" /><Relationship Id="rId573" Type="http://schemas.openxmlformats.org/officeDocument/2006/relationships/hyperlink" Target="http://pbs.twimg.com/profile_images/923563138657804289/Fub1ej1j_normal.jpg" TargetMode="External" /><Relationship Id="rId574" Type="http://schemas.openxmlformats.org/officeDocument/2006/relationships/hyperlink" Target="http://pbs.twimg.com/profile_images/923563138657804289/Fub1ej1j_normal.jpg" TargetMode="External" /><Relationship Id="rId575" Type="http://schemas.openxmlformats.org/officeDocument/2006/relationships/hyperlink" Target="http://pbs.twimg.com/profile_images/826817043232071680/8WrYHXiE_normal.jpg" TargetMode="External" /><Relationship Id="rId576" Type="http://schemas.openxmlformats.org/officeDocument/2006/relationships/hyperlink" Target="https://pbs.twimg.com/media/DyrgjHZVsAESkTS.jpg" TargetMode="External" /><Relationship Id="rId577" Type="http://schemas.openxmlformats.org/officeDocument/2006/relationships/hyperlink" Target="http://pbs.twimg.com/profile_images/826817043232071680/8WrYHXiE_normal.jpg" TargetMode="External" /><Relationship Id="rId578" Type="http://schemas.openxmlformats.org/officeDocument/2006/relationships/hyperlink" Target="http://pbs.twimg.com/profile_images/1090383320553349121/sclhODPv_normal.jpg" TargetMode="External" /><Relationship Id="rId579" Type="http://schemas.openxmlformats.org/officeDocument/2006/relationships/hyperlink" Target="http://pbs.twimg.com/profile_images/1090383320553349121/sclhODPv_normal.jpg" TargetMode="External" /><Relationship Id="rId580" Type="http://schemas.openxmlformats.org/officeDocument/2006/relationships/hyperlink" Target="http://pbs.twimg.com/profile_images/826817043232071680/8WrYHXiE_normal.jpg" TargetMode="External" /><Relationship Id="rId581" Type="http://schemas.openxmlformats.org/officeDocument/2006/relationships/hyperlink" Target="http://pbs.twimg.com/profile_images/826817043232071680/8WrYHXiE_normal.jpg" TargetMode="External" /><Relationship Id="rId582" Type="http://schemas.openxmlformats.org/officeDocument/2006/relationships/hyperlink" Target="https://pbs.twimg.com/media/DyvPltlX0AAZYPr.jpg" TargetMode="External" /><Relationship Id="rId583" Type="http://schemas.openxmlformats.org/officeDocument/2006/relationships/hyperlink" Target="http://pbs.twimg.com/profile_images/1078874243922907137/n9KiYrgq_normal.jpg" TargetMode="External" /><Relationship Id="rId584" Type="http://schemas.openxmlformats.org/officeDocument/2006/relationships/hyperlink" Target="http://pbs.twimg.com/profile_images/826817043232071680/8WrYHXiE_normal.jpg" TargetMode="External" /><Relationship Id="rId585" Type="http://schemas.openxmlformats.org/officeDocument/2006/relationships/hyperlink" Target="http://pbs.twimg.com/profile_images/1000917365457072128/mBwbeVf0_normal.jpg" TargetMode="External" /><Relationship Id="rId586" Type="http://schemas.openxmlformats.org/officeDocument/2006/relationships/hyperlink" Target="http://pbs.twimg.com/profile_images/826817043232071680/8WrYHXiE_normal.jpg" TargetMode="External" /><Relationship Id="rId587" Type="http://schemas.openxmlformats.org/officeDocument/2006/relationships/hyperlink" Target="http://pbs.twimg.com/profile_images/517650109522518016/SR3E40q-_normal.jpeg" TargetMode="External" /><Relationship Id="rId588" Type="http://schemas.openxmlformats.org/officeDocument/2006/relationships/hyperlink" Target="http://pbs.twimg.com/profile_images/826817043232071680/8WrYHXiE_normal.jpg" TargetMode="External" /><Relationship Id="rId589" Type="http://schemas.openxmlformats.org/officeDocument/2006/relationships/hyperlink" Target="http://pbs.twimg.com/profile_images/810132088477204480/y2Z0haPm_normal.jpg" TargetMode="External" /><Relationship Id="rId590" Type="http://schemas.openxmlformats.org/officeDocument/2006/relationships/hyperlink" Target="http://pbs.twimg.com/profile_images/810132088477204480/y2Z0haPm_normal.jpg" TargetMode="External" /><Relationship Id="rId591" Type="http://schemas.openxmlformats.org/officeDocument/2006/relationships/hyperlink" Target="http://pbs.twimg.com/profile_images/810132088477204480/y2Z0haPm_normal.jpg" TargetMode="External" /><Relationship Id="rId592" Type="http://schemas.openxmlformats.org/officeDocument/2006/relationships/hyperlink" Target="http://pbs.twimg.com/profile_images/826817043232071680/8WrYHXiE_normal.jpg" TargetMode="External" /><Relationship Id="rId593" Type="http://schemas.openxmlformats.org/officeDocument/2006/relationships/hyperlink" Target="http://pbs.twimg.com/profile_images/826817043232071680/8WrYHXiE_normal.jpg" TargetMode="External" /><Relationship Id="rId594" Type="http://schemas.openxmlformats.org/officeDocument/2006/relationships/hyperlink" Target="http://pbs.twimg.com/profile_images/1092946300952330240/2PQYl5WF_normal.jpg" TargetMode="External" /><Relationship Id="rId595" Type="http://schemas.openxmlformats.org/officeDocument/2006/relationships/hyperlink" Target="http://pbs.twimg.com/profile_images/826817043232071680/8WrYHXiE_normal.jpg" TargetMode="External" /><Relationship Id="rId596" Type="http://schemas.openxmlformats.org/officeDocument/2006/relationships/hyperlink" Target="http://pbs.twimg.com/profile_images/826817043232071680/8WrYHXiE_normal.jpg" TargetMode="External" /><Relationship Id="rId597" Type="http://schemas.openxmlformats.org/officeDocument/2006/relationships/hyperlink" Target="http://pbs.twimg.com/profile_images/1365062422/GSP_logo_Black_normal.jpg" TargetMode="External" /><Relationship Id="rId598" Type="http://schemas.openxmlformats.org/officeDocument/2006/relationships/hyperlink" Target="http://pbs.twimg.com/profile_images/1365062422/GSP_logo_Black_normal.jpg" TargetMode="External" /><Relationship Id="rId599" Type="http://schemas.openxmlformats.org/officeDocument/2006/relationships/hyperlink" Target="http://pbs.twimg.com/profile_images/1365062422/GSP_logo_Black_normal.jpg" TargetMode="External" /><Relationship Id="rId600" Type="http://schemas.openxmlformats.org/officeDocument/2006/relationships/hyperlink" Target="http://pbs.twimg.com/profile_images/1365062422/GSP_logo_Black_normal.jpg" TargetMode="External" /><Relationship Id="rId601" Type="http://schemas.openxmlformats.org/officeDocument/2006/relationships/hyperlink" Target="http://pbs.twimg.com/profile_images/826817043232071680/8WrYHXiE_normal.jpg" TargetMode="External" /><Relationship Id="rId602" Type="http://schemas.openxmlformats.org/officeDocument/2006/relationships/hyperlink" Target="http://pbs.twimg.com/profile_images/1076544010280464385/XItLXk9j_normal.jpg" TargetMode="External" /><Relationship Id="rId603" Type="http://schemas.openxmlformats.org/officeDocument/2006/relationships/hyperlink" Target="http://pbs.twimg.com/profile_images/826817043232071680/8WrYHXiE_normal.jpg" TargetMode="External" /><Relationship Id="rId604" Type="http://schemas.openxmlformats.org/officeDocument/2006/relationships/hyperlink" Target="http://pbs.twimg.com/profile_images/378800000856982780/p8lI2ZFQ_normal.jpeg" TargetMode="External" /><Relationship Id="rId605" Type="http://schemas.openxmlformats.org/officeDocument/2006/relationships/hyperlink" Target="http://pbs.twimg.com/profile_images/378800000856982780/p8lI2ZFQ_normal.jpeg" TargetMode="External" /><Relationship Id="rId606" Type="http://schemas.openxmlformats.org/officeDocument/2006/relationships/hyperlink" Target="http://pbs.twimg.com/profile_images/378800000856982780/p8lI2ZFQ_normal.jpeg" TargetMode="External" /><Relationship Id="rId607" Type="http://schemas.openxmlformats.org/officeDocument/2006/relationships/hyperlink" Target="http://pbs.twimg.com/profile_images/378800000856982780/p8lI2ZFQ_normal.jpeg" TargetMode="External" /><Relationship Id="rId608" Type="http://schemas.openxmlformats.org/officeDocument/2006/relationships/hyperlink" Target="http://pbs.twimg.com/profile_images/826817043232071680/8WrYHXiE_normal.jpg" TargetMode="External" /><Relationship Id="rId609" Type="http://schemas.openxmlformats.org/officeDocument/2006/relationships/hyperlink" Target="https://pbs.twimg.com/ext_tw_video_thumb/1094234452362964992/pu/img/eeZVjrxx40lUDk5q.jpg" TargetMode="External" /><Relationship Id="rId610" Type="http://schemas.openxmlformats.org/officeDocument/2006/relationships/hyperlink" Target="https://pbs.twimg.com/ext_tw_video_thumb/1094234656680144898/pu/img/fapYVOZ-IdXCDLvY.jpg" TargetMode="External" /><Relationship Id="rId611" Type="http://schemas.openxmlformats.org/officeDocument/2006/relationships/hyperlink" Target="http://pbs.twimg.com/profile_images/826817043232071680/8WrYHXiE_normal.jpg" TargetMode="External" /><Relationship Id="rId612" Type="http://schemas.openxmlformats.org/officeDocument/2006/relationships/hyperlink" Target="https://pbs.twimg.com/media/Dy-iC6qWwAMQ8yT.jpg" TargetMode="External" /><Relationship Id="rId613" Type="http://schemas.openxmlformats.org/officeDocument/2006/relationships/hyperlink" Target="http://pbs.twimg.com/profile_images/826817043232071680/8WrYHXiE_normal.jpg" TargetMode="External" /><Relationship Id="rId614" Type="http://schemas.openxmlformats.org/officeDocument/2006/relationships/hyperlink" Target="https://pbs.twimg.com/media/Dy-il70WoAEbY61.jpg" TargetMode="External" /><Relationship Id="rId615" Type="http://schemas.openxmlformats.org/officeDocument/2006/relationships/hyperlink" Target="http://pbs.twimg.com/profile_images/826817043232071680/8WrYHXiE_normal.jpg" TargetMode="External" /><Relationship Id="rId616" Type="http://schemas.openxmlformats.org/officeDocument/2006/relationships/hyperlink" Target="http://pbs.twimg.com/profile_images/1093117942450008065/kbZWl6a9_normal.jpg" TargetMode="External" /><Relationship Id="rId617" Type="http://schemas.openxmlformats.org/officeDocument/2006/relationships/hyperlink" Target="http://pbs.twimg.com/profile_images/826817043232071680/8WrYHXiE_normal.jpg" TargetMode="External" /><Relationship Id="rId618" Type="http://schemas.openxmlformats.org/officeDocument/2006/relationships/hyperlink" Target="http://abs.twimg.com/sticky/default_profile_images/default_profile_normal.png" TargetMode="External" /><Relationship Id="rId619" Type="http://schemas.openxmlformats.org/officeDocument/2006/relationships/hyperlink" Target="http://pbs.twimg.com/profile_images/826817043232071680/8WrYHXiE_normal.jpg" TargetMode="External" /><Relationship Id="rId620" Type="http://schemas.openxmlformats.org/officeDocument/2006/relationships/hyperlink" Target="http://abs.twimg.com/sticky/default_profile_images/default_profile_normal.pn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pbs.twimg.com/profile_images/826817043232071680/8WrYHXiE_normal.jpg" TargetMode="External" /><Relationship Id="rId623" Type="http://schemas.openxmlformats.org/officeDocument/2006/relationships/hyperlink" Target="http://pbs.twimg.com/profile_images/1045395149260574720/2L9-AfuL_normal.jpg" TargetMode="External" /><Relationship Id="rId624" Type="http://schemas.openxmlformats.org/officeDocument/2006/relationships/hyperlink" Target="http://pbs.twimg.com/profile_images/1045395149260574720/2L9-AfuL_normal.jpg" TargetMode="External" /><Relationship Id="rId625" Type="http://schemas.openxmlformats.org/officeDocument/2006/relationships/hyperlink" Target="http://pbs.twimg.com/profile_images/1045395149260574720/2L9-AfuL_normal.jpg" TargetMode="External" /><Relationship Id="rId626" Type="http://schemas.openxmlformats.org/officeDocument/2006/relationships/hyperlink" Target="http://pbs.twimg.com/profile_images/826817043232071680/8WrYHXiE_normal.jpg" TargetMode="External" /><Relationship Id="rId627" Type="http://schemas.openxmlformats.org/officeDocument/2006/relationships/hyperlink" Target="https://pbs.twimg.com/media/DzLN3soXgAA6YWP.jpg" TargetMode="External" /><Relationship Id="rId628" Type="http://schemas.openxmlformats.org/officeDocument/2006/relationships/hyperlink" Target="http://pbs.twimg.com/profile_images/826817043232071680/8WrYHXiE_normal.jpg" TargetMode="External" /><Relationship Id="rId629" Type="http://schemas.openxmlformats.org/officeDocument/2006/relationships/hyperlink" Target="https://pbs.twimg.com/media/DyrgjHZVsAESkTS.jpg" TargetMode="External" /><Relationship Id="rId630" Type="http://schemas.openxmlformats.org/officeDocument/2006/relationships/hyperlink" Target="https://pbs.twimg.com/media/DyxlyWIWsAA6qmJ.jpg" TargetMode="External" /><Relationship Id="rId631" Type="http://schemas.openxmlformats.org/officeDocument/2006/relationships/hyperlink" Target="https://pbs.twimg.com/media/DzLN3soXgAA6YWP.jpg" TargetMode="External" /><Relationship Id="rId632" Type="http://schemas.openxmlformats.org/officeDocument/2006/relationships/hyperlink" Target="https://pbs.twimg.com/media/DzLTzB-W0AARkw4.jpg" TargetMode="External" /><Relationship Id="rId633" Type="http://schemas.openxmlformats.org/officeDocument/2006/relationships/hyperlink" Target="http://pbs.twimg.com/profile_images/826817043232071680/8WrYHXiE_normal.jpg" TargetMode="External" /><Relationship Id="rId634" Type="http://schemas.openxmlformats.org/officeDocument/2006/relationships/hyperlink" Target="http://pbs.twimg.com/profile_images/826817043232071680/8WrYHXiE_normal.jpg" TargetMode="External" /><Relationship Id="rId635" Type="http://schemas.openxmlformats.org/officeDocument/2006/relationships/hyperlink" Target="http://pbs.twimg.com/profile_images/826817043232071680/8WrYHXiE_normal.jpg" TargetMode="External" /><Relationship Id="rId636" Type="http://schemas.openxmlformats.org/officeDocument/2006/relationships/hyperlink" Target="http://pbs.twimg.com/profile_images/826817043232071680/8WrYHXiE_normal.jpg" TargetMode="External" /><Relationship Id="rId637" Type="http://schemas.openxmlformats.org/officeDocument/2006/relationships/hyperlink" Target="http://pbs.twimg.com/profile_images/605722618059177984/ls_PEmEE_normal.jpg" TargetMode="External" /><Relationship Id="rId638" Type="http://schemas.openxmlformats.org/officeDocument/2006/relationships/hyperlink" Target="http://pbs.twimg.com/profile_images/605722618059177984/ls_PEmEE_normal.jpg" TargetMode="External" /><Relationship Id="rId639" Type="http://schemas.openxmlformats.org/officeDocument/2006/relationships/hyperlink" Target="http://pbs.twimg.com/profile_images/863577926452883458/9tAhYtgX_normal.jpg" TargetMode="External" /><Relationship Id="rId640" Type="http://schemas.openxmlformats.org/officeDocument/2006/relationships/hyperlink" Target="http://pbs.twimg.com/profile_images/826817043232071680/8WrYHXiE_normal.jpg" TargetMode="External" /><Relationship Id="rId641" Type="http://schemas.openxmlformats.org/officeDocument/2006/relationships/hyperlink" Target="http://pbs.twimg.com/profile_images/863577926452883458/9tAhYtgX_normal.jpg" TargetMode="External" /><Relationship Id="rId642" Type="http://schemas.openxmlformats.org/officeDocument/2006/relationships/hyperlink" Target="http://pbs.twimg.com/profile_images/826817043232071680/8WrYHXiE_normal.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pbs.twimg.com/profile_images/826817043232071680/8WrYHXiE_normal.jpg" TargetMode="External" /><Relationship Id="rId645" Type="http://schemas.openxmlformats.org/officeDocument/2006/relationships/hyperlink" Target="http://pbs.twimg.com/profile_images/1095334985274351616/ziLkxq3Z_normal.jpg" TargetMode="External" /><Relationship Id="rId646" Type="http://schemas.openxmlformats.org/officeDocument/2006/relationships/hyperlink" Target="http://pbs.twimg.com/profile_images/826817043232071680/8WrYHXiE_normal.jpg" TargetMode="External" /><Relationship Id="rId647" Type="http://schemas.openxmlformats.org/officeDocument/2006/relationships/hyperlink" Target="http://pbs.twimg.com/profile_images/1090814287323561984/SGxyMblm_normal.jpg" TargetMode="External" /><Relationship Id="rId648" Type="http://schemas.openxmlformats.org/officeDocument/2006/relationships/hyperlink" Target="http://pbs.twimg.com/profile_images/1090814287323561984/SGxyMblm_normal.jpg" TargetMode="External" /><Relationship Id="rId649" Type="http://schemas.openxmlformats.org/officeDocument/2006/relationships/hyperlink" Target="http://pbs.twimg.com/profile_images/826817043232071680/8WrYHXiE_normal.jpg" TargetMode="External" /><Relationship Id="rId650" Type="http://schemas.openxmlformats.org/officeDocument/2006/relationships/hyperlink" Target="http://pbs.twimg.com/profile_images/826817043232071680/8WrYHXiE_normal.jpg" TargetMode="External" /><Relationship Id="rId651" Type="http://schemas.openxmlformats.org/officeDocument/2006/relationships/hyperlink" Target="http://pbs.twimg.com/profile_images/1092780684446523393/hp-iw4YN_normal.jpg" TargetMode="External" /><Relationship Id="rId652" Type="http://schemas.openxmlformats.org/officeDocument/2006/relationships/hyperlink" Target="http://pbs.twimg.com/profile_images/1092780684446523393/hp-iw4YN_normal.jpg" TargetMode="External" /><Relationship Id="rId653" Type="http://schemas.openxmlformats.org/officeDocument/2006/relationships/hyperlink" Target="http://pbs.twimg.com/profile_images/826817043232071680/8WrYHXiE_normal.jpg" TargetMode="External" /><Relationship Id="rId654" Type="http://schemas.openxmlformats.org/officeDocument/2006/relationships/hyperlink" Target="https://pbs.twimg.com/tweet_video_thumb/Dy-g5z9W0AE2zDA.jpg" TargetMode="External" /><Relationship Id="rId655" Type="http://schemas.openxmlformats.org/officeDocument/2006/relationships/hyperlink" Target="https://pbs.twimg.com/tweet_video_thumb/Dy_kMBRXcAAnQBG.jpg" TargetMode="External" /><Relationship Id="rId656" Type="http://schemas.openxmlformats.org/officeDocument/2006/relationships/hyperlink" Target="https://pbs.twimg.com/tweet_video_thumb/DzS2c88WsAA8Zbs.jpg" TargetMode="External" /><Relationship Id="rId657" Type="http://schemas.openxmlformats.org/officeDocument/2006/relationships/hyperlink" Target="http://pbs.twimg.com/profile_images/378800000822310348/5c945e960e09a2db659d5bceed7df322_normal.jpeg" TargetMode="External" /><Relationship Id="rId658" Type="http://schemas.openxmlformats.org/officeDocument/2006/relationships/hyperlink" Target="http://pbs.twimg.com/profile_images/378800000822310348/5c945e960e09a2db659d5bceed7df322_normal.jpeg" TargetMode="External" /><Relationship Id="rId659" Type="http://schemas.openxmlformats.org/officeDocument/2006/relationships/hyperlink" Target="http://pbs.twimg.com/profile_images/826817043232071680/8WrYHXiE_normal.jpg" TargetMode="External" /><Relationship Id="rId660" Type="http://schemas.openxmlformats.org/officeDocument/2006/relationships/hyperlink" Target="http://pbs.twimg.com/profile_images/826817043232071680/8WrYHXiE_normal.jpg" TargetMode="External" /><Relationship Id="rId661" Type="http://schemas.openxmlformats.org/officeDocument/2006/relationships/hyperlink" Target="http://pbs.twimg.com/profile_images/826817043232071680/8WrYHXiE_normal.jpg" TargetMode="External" /><Relationship Id="rId662" Type="http://schemas.openxmlformats.org/officeDocument/2006/relationships/hyperlink" Target="http://pbs.twimg.com/profile_images/940229901944209409/2EP_Jcdo_normal.jpg" TargetMode="External" /><Relationship Id="rId663" Type="http://schemas.openxmlformats.org/officeDocument/2006/relationships/hyperlink" Target="http://pbs.twimg.com/profile_images/826817043232071680/8WrYHXiE_normal.jpg" TargetMode="External" /><Relationship Id="rId664" Type="http://schemas.openxmlformats.org/officeDocument/2006/relationships/hyperlink" Target="http://pbs.twimg.com/profile_images/1095353762628206592/vCJZi7k__normal.jpg" TargetMode="External" /><Relationship Id="rId665" Type="http://schemas.openxmlformats.org/officeDocument/2006/relationships/hyperlink" Target="http://pbs.twimg.com/profile_images/826817043232071680/8WrYHXiE_normal.jpg" TargetMode="External" /><Relationship Id="rId666" Type="http://schemas.openxmlformats.org/officeDocument/2006/relationships/hyperlink" Target="http://pbs.twimg.com/profile_images/1025344735408480256/3vcedb2Y_normal.jpg" TargetMode="External" /><Relationship Id="rId667" Type="http://schemas.openxmlformats.org/officeDocument/2006/relationships/hyperlink" Target="http://pbs.twimg.com/profile_images/826817043232071680/8WrYHXiE_normal.jpg" TargetMode="External" /><Relationship Id="rId668" Type="http://schemas.openxmlformats.org/officeDocument/2006/relationships/hyperlink" Target="http://pbs.twimg.com/profile_images/829157432144322561/Wi4mVN2n_normal.jpg" TargetMode="External" /><Relationship Id="rId669" Type="http://schemas.openxmlformats.org/officeDocument/2006/relationships/hyperlink" Target="http://pbs.twimg.com/profile_images/829157432144322561/Wi4mVN2n_normal.jpg" TargetMode="External" /><Relationship Id="rId670" Type="http://schemas.openxmlformats.org/officeDocument/2006/relationships/hyperlink" Target="http://pbs.twimg.com/profile_images/826817043232071680/8WrYHXiE_normal.jpg" TargetMode="External" /><Relationship Id="rId671" Type="http://schemas.openxmlformats.org/officeDocument/2006/relationships/hyperlink" Target="http://pbs.twimg.com/profile_images/826817043232071680/8WrYHXiE_normal.jpg" TargetMode="External" /><Relationship Id="rId672" Type="http://schemas.openxmlformats.org/officeDocument/2006/relationships/hyperlink" Target="http://pbs.twimg.com/profile_images/827595459623518208/Qs6Le7W1_normal.jpg" TargetMode="External" /><Relationship Id="rId673" Type="http://schemas.openxmlformats.org/officeDocument/2006/relationships/hyperlink" Target="http://pbs.twimg.com/profile_images/826817043232071680/8WrYHXiE_normal.jpg" TargetMode="External" /><Relationship Id="rId674" Type="http://schemas.openxmlformats.org/officeDocument/2006/relationships/hyperlink" Target="http://pbs.twimg.com/profile_images/897856376327647236/yTW3E2RX_normal.jpg" TargetMode="External" /><Relationship Id="rId675" Type="http://schemas.openxmlformats.org/officeDocument/2006/relationships/hyperlink" Target="http://pbs.twimg.com/profile_images/826817043232071680/8WrYHXiE_normal.jpg" TargetMode="External" /><Relationship Id="rId676" Type="http://schemas.openxmlformats.org/officeDocument/2006/relationships/hyperlink" Target="http://pbs.twimg.com/profile_images/1064368779382149121/hPGl6vKT_normal.jpg" TargetMode="External" /><Relationship Id="rId677" Type="http://schemas.openxmlformats.org/officeDocument/2006/relationships/hyperlink" Target="http://pbs.twimg.com/profile_images/826817043232071680/8WrYHXiE_normal.jpg" TargetMode="External" /><Relationship Id="rId678" Type="http://schemas.openxmlformats.org/officeDocument/2006/relationships/hyperlink" Target="https://pbs.twimg.com/media/DyamzdCXQAAnuJH.jpg" TargetMode="External" /><Relationship Id="rId679" Type="http://schemas.openxmlformats.org/officeDocument/2006/relationships/hyperlink" Target="https://pbs.twimg.com/media/DyfwWYlXgAAwUsH.jpg" TargetMode="External" /><Relationship Id="rId680" Type="http://schemas.openxmlformats.org/officeDocument/2006/relationships/hyperlink" Target="https://pbs.twimg.com/media/DykXpOJWsAE0f8i.jpg" TargetMode="External" /><Relationship Id="rId681" Type="http://schemas.openxmlformats.org/officeDocument/2006/relationships/hyperlink" Target="https://pbs.twimg.com/media/DykgNSFWsAAoIqc.jpg" TargetMode="External" /><Relationship Id="rId682" Type="http://schemas.openxmlformats.org/officeDocument/2006/relationships/hyperlink" Target="https://pbs.twimg.com/media/DyphNAeX4AEkfKj.jpg" TargetMode="External" /><Relationship Id="rId683" Type="http://schemas.openxmlformats.org/officeDocument/2006/relationships/hyperlink" Target="https://pbs.twimg.com/media/DyqEls7XQAAUFWv.jpg" TargetMode="External" /><Relationship Id="rId684" Type="http://schemas.openxmlformats.org/officeDocument/2006/relationships/hyperlink" Target="https://pbs.twimg.com/media/Dyuf_WVWkAE-9ZF.jpg" TargetMode="External" /><Relationship Id="rId685" Type="http://schemas.openxmlformats.org/officeDocument/2006/relationships/hyperlink" Target="https://pbs.twimg.com/media/Dyu4h5NXcAI1M7r.jpg" TargetMode="External" /><Relationship Id="rId686" Type="http://schemas.openxmlformats.org/officeDocument/2006/relationships/hyperlink" Target="http://pbs.twimg.com/profile_images/826817043232071680/8WrYHXiE_normal.jpg" TargetMode="External" /><Relationship Id="rId687" Type="http://schemas.openxmlformats.org/officeDocument/2006/relationships/hyperlink" Target="https://pbs.twimg.com/media/Dy5havyXcAAcN09.jpg" TargetMode="External" /><Relationship Id="rId688" Type="http://schemas.openxmlformats.org/officeDocument/2006/relationships/hyperlink" Target="https://pbs.twimg.com/tweet_video_thumb/Dy-ObnVX0AMbvLA.jpg" TargetMode="External" /><Relationship Id="rId689" Type="http://schemas.openxmlformats.org/officeDocument/2006/relationships/hyperlink" Target="https://pbs.twimg.com/media/DzDzjXXXgAAL23X.jpg" TargetMode="External" /><Relationship Id="rId690" Type="http://schemas.openxmlformats.org/officeDocument/2006/relationships/hyperlink" Target="https://pbs.twimg.com/ext_tw_video_thumb/1094989504753160192/pu/img/bvHBVdDqKqe0ccjD.jpg" TargetMode="External" /><Relationship Id="rId691" Type="http://schemas.openxmlformats.org/officeDocument/2006/relationships/hyperlink" Target="https://pbs.twimg.com/tweet_video_thumb/DzNb9sLWsAoTMbI.jpg" TargetMode="External" /><Relationship Id="rId692" Type="http://schemas.openxmlformats.org/officeDocument/2006/relationships/hyperlink" Target="http://pbs.twimg.com/profile_images/826817043232071680/8WrYHXiE_normal.jpg" TargetMode="External" /><Relationship Id="rId693" Type="http://schemas.openxmlformats.org/officeDocument/2006/relationships/hyperlink" Target="http://pbs.twimg.com/profile_images/826817043232071680/8WrYHXiE_normal.jpg" TargetMode="External" /><Relationship Id="rId694" Type="http://schemas.openxmlformats.org/officeDocument/2006/relationships/hyperlink" Target="https://pbs.twimg.com/ext_tw_video_thumb/1095714795939131392/pu/img/FQDnV5WP0aA-ExM7.jpg" TargetMode="External" /><Relationship Id="rId695" Type="http://schemas.openxmlformats.org/officeDocument/2006/relationships/hyperlink" Target="https://pbs.twimg.com/ext_tw_video_thumb/1095756126849622016/pu/img/gsC-RAwazIsnNip7.jpg" TargetMode="External" /><Relationship Id="rId696" Type="http://schemas.openxmlformats.org/officeDocument/2006/relationships/hyperlink" Target="http://pbs.twimg.com/profile_images/826817043232071680/8WrYHXiE_normal.jpg" TargetMode="External" /><Relationship Id="rId697" Type="http://schemas.openxmlformats.org/officeDocument/2006/relationships/hyperlink" Target="http://pbs.twimg.com/profile_images/826817043232071680/8WrYHXiE_normal.jpg" TargetMode="External" /><Relationship Id="rId698" Type="http://schemas.openxmlformats.org/officeDocument/2006/relationships/hyperlink" Target="https://twitter.com/#!/attytmd/status/1091529821451153409" TargetMode="External" /><Relationship Id="rId699" Type="http://schemas.openxmlformats.org/officeDocument/2006/relationships/hyperlink" Target="https://twitter.com/#!/attytmd/status/1091529821451153409" TargetMode="External" /><Relationship Id="rId700" Type="http://schemas.openxmlformats.org/officeDocument/2006/relationships/hyperlink" Target="https://twitter.com/#!/smearingfeces/status/1091533467580596225" TargetMode="External" /><Relationship Id="rId701" Type="http://schemas.openxmlformats.org/officeDocument/2006/relationships/hyperlink" Target="https://twitter.com/#!/smearingfeces/status/1091533467580596225" TargetMode="External" /><Relationship Id="rId702" Type="http://schemas.openxmlformats.org/officeDocument/2006/relationships/hyperlink" Target="https://twitter.com/#!/smearingfeces/status/1091533467580596225" TargetMode="External" /><Relationship Id="rId703" Type="http://schemas.openxmlformats.org/officeDocument/2006/relationships/hyperlink" Target="https://twitter.com/#!/gerrycallahan/status/1091526294410575872" TargetMode="External" /><Relationship Id="rId704" Type="http://schemas.openxmlformats.org/officeDocument/2006/relationships/hyperlink" Target="https://twitter.com/#!/charliesc1031/status/1091536604710211585" TargetMode="External" /><Relationship Id="rId705" Type="http://schemas.openxmlformats.org/officeDocument/2006/relationships/hyperlink" Target="https://twitter.com/#!/metcalfect/status/1091542069338955776" TargetMode="External" /><Relationship Id="rId706" Type="http://schemas.openxmlformats.org/officeDocument/2006/relationships/hyperlink" Target="https://twitter.com/#!/zperk4/status/1091557232662192128" TargetMode="External" /><Relationship Id="rId707" Type="http://schemas.openxmlformats.org/officeDocument/2006/relationships/hyperlink" Target="https://twitter.com/#!/charliesc1031/status/1091536604710211585" TargetMode="External" /><Relationship Id="rId708" Type="http://schemas.openxmlformats.org/officeDocument/2006/relationships/hyperlink" Target="https://twitter.com/#!/zperk4/status/1091557232662192128" TargetMode="External" /><Relationship Id="rId709" Type="http://schemas.openxmlformats.org/officeDocument/2006/relationships/hyperlink" Target="https://twitter.com/#!/zperk4/status/1091557232662192128" TargetMode="External" /><Relationship Id="rId710" Type="http://schemas.openxmlformats.org/officeDocument/2006/relationships/hyperlink" Target="https://twitter.com/#!/mikebolinder/status/1091710046210277376" TargetMode="External" /><Relationship Id="rId711" Type="http://schemas.openxmlformats.org/officeDocument/2006/relationships/hyperlink" Target="https://twitter.com/#!/tweetkevin1/status/1091747343316250624" TargetMode="External" /><Relationship Id="rId712" Type="http://schemas.openxmlformats.org/officeDocument/2006/relationships/hyperlink" Target="https://twitter.com/#!/jmbaumer/status/1091768837215866880" TargetMode="External" /><Relationship Id="rId713" Type="http://schemas.openxmlformats.org/officeDocument/2006/relationships/hyperlink" Target="https://twitter.com/#!/jmbaumer/status/1091768837215866880" TargetMode="External" /><Relationship Id="rId714" Type="http://schemas.openxmlformats.org/officeDocument/2006/relationships/hyperlink" Target="https://twitter.com/#!/jmbaumer/status/1091768837215866880" TargetMode="External" /><Relationship Id="rId715" Type="http://schemas.openxmlformats.org/officeDocument/2006/relationships/hyperlink" Target="https://twitter.com/#!/jmbaumer/status/1091768837215866880" TargetMode="External" /><Relationship Id="rId716" Type="http://schemas.openxmlformats.org/officeDocument/2006/relationships/hyperlink" Target="https://twitter.com/#!/jmbaumer/status/1091768837215866880" TargetMode="External" /><Relationship Id="rId717" Type="http://schemas.openxmlformats.org/officeDocument/2006/relationships/hyperlink" Target="https://twitter.com/#!/droucasaurus/status/1091777551016648704" TargetMode="External" /><Relationship Id="rId718" Type="http://schemas.openxmlformats.org/officeDocument/2006/relationships/hyperlink" Target="https://twitter.com/#!/droucasaurus/status/1091777551016648704" TargetMode="External" /><Relationship Id="rId719" Type="http://schemas.openxmlformats.org/officeDocument/2006/relationships/hyperlink" Target="https://twitter.com/#!/droucasaurus/status/1091777778788257793" TargetMode="External" /><Relationship Id="rId720" Type="http://schemas.openxmlformats.org/officeDocument/2006/relationships/hyperlink" Target="https://twitter.com/#!/droucasaurus/status/1091777778788257793" TargetMode="External" /><Relationship Id="rId721" Type="http://schemas.openxmlformats.org/officeDocument/2006/relationships/hyperlink" Target="https://twitter.com/#!/positivi_b/status/1091813428736405504" TargetMode="External" /><Relationship Id="rId722" Type="http://schemas.openxmlformats.org/officeDocument/2006/relationships/hyperlink" Target="https://twitter.com/#!/tjbpatriot/status/1091824882399305730" TargetMode="External" /><Relationship Id="rId723" Type="http://schemas.openxmlformats.org/officeDocument/2006/relationships/hyperlink" Target="https://twitter.com/#!/tjbpatriot/status/1091824882399305730" TargetMode="External" /><Relationship Id="rId724" Type="http://schemas.openxmlformats.org/officeDocument/2006/relationships/hyperlink" Target="https://twitter.com/#!/vfinch/status/1092054799858757633" TargetMode="External" /><Relationship Id="rId725" Type="http://schemas.openxmlformats.org/officeDocument/2006/relationships/hyperlink" Target="https://twitter.com/#!/jimcarlson16/status/1092107946295726081" TargetMode="External" /><Relationship Id="rId726" Type="http://schemas.openxmlformats.org/officeDocument/2006/relationships/hyperlink" Target="https://twitter.com/#!/patrici08722814/status/1092219874804490240" TargetMode="External" /><Relationship Id="rId727" Type="http://schemas.openxmlformats.org/officeDocument/2006/relationships/hyperlink" Target="https://twitter.com/#!/mark_mcdonough/status/1092308739997216768" TargetMode="External" /><Relationship Id="rId728" Type="http://schemas.openxmlformats.org/officeDocument/2006/relationships/hyperlink" Target="https://twitter.com/#!/anationofmoms/status/1092433444943085568" TargetMode="External" /><Relationship Id="rId729" Type="http://schemas.openxmlformats.org/officeDocument/2006/relationships/hyperlink" Target="https://twitter.com/#!/sano873/status/1092444225260736512" TargetMode="External" /><Relationship Id="rId730" Type="http://schemas.openxmlformats.org/officeDocument/2006/relationships/hyperlink" Target="https://twitter.com/#!/localhostdemon/status/1092412335539531776" TargetMode="External" /><Relationship Id="rId731" Type="http://schemas.openxmlformats.org/officeDocument/2006/relationships/hyperlink" Target="https://twitter.com/#!/clarence_bowe/status/1092474844418097152" TargetMode="External" /><Relationship Id="rId732" Type="http://schemas.openxmlformats.org/officeDocument/2006/relationships/hyperlink" Target="https://twitter.com/#!/clarence_bowe/status/1092474844418097152" TargetMode="External" /><Relationship Id="rId733" Type="http://schemas.openxmlformats.org/officeDocument/2006/relationships/hyperlink" Target="https://twitter.com/#!/clarence_bowe/status/1092474844418097152" TargetMode="External" /><Relationship Id="rId734" Type="http://schemas.openxmlformats.org/officeDocument/2006/relationships/hyperlink" Target="https://twitter.com/#!/robchristina/status/1092496082498711554" TargetMode="External" /><Relationship Id="rId735" Type="http://schemas.openxmlformats.org/officeDocument/2006/relationships/hyperlink" Target="https://twitter.com/#!/gretchenbostrom/status/1092539643051102208" TargetMode="External" /><Relationship Id="rId736" Type="http://schemas.openxmlformats.org/officeDocument/2006/relationships/hyperlink" Target="https://twitter.com/#!/rgn0030/status/1092600620396232706" TargetMode="External" /><Relationship Id="rId737" Type="http://schemas.openxmlformats.org/officeDocument/2006/relationships/hyperlink" Target="https://twitter.com/#!/nobarista/status/1092636225012404224" TargetMode="External" /><Relationship Id="rId738" Type="http://schemas.openxmlformats.org/officeDocument/2006/relationships/hyperlink" Target="https://twitter.com/#!/nobarista/status/1092636225012404224" TargetMode="External" /><Relationship Id="rId739" Type="http://schemas.openxmlformats.org/officeDocument/2006/relationships/hyperlink" Target="https://twitter.com/#!/nobarista/status/1092636225012404224" TargetMode="External" /><Relationship Id="rId740" Type="http://schemas.openxmlformats.org/officeDocument/2006/relationships/hyperlink" Target="https://twitter.com/#!/nobarista/status/1092636225012404224" TargetMode="External" /><Relationship Id="rId741" Type="http://schemas.openxmlformats.org/officeDocument/2006/relationships/hyperlink" Target="https://twitter.com/#!/nobarista/status/1092636225012404224" TargetMode="External" /><Relationship Id="rId742" Type="http://schemas.openxmlformats.org/officeDocument/2006/relationships/hyperlink" Target="https://twitter.com/#!/addictedtodd/status/1092778851439202306" TargetMode="External" /><Relationship Id="rId743" Type="http://schemas.openxmlformats.org/officeDocument/2006/relationships/hyperlink" Target="https://twitter.com/#!/sean_sommers/status/1092832894219894787" TargetMode="External" /><Relationship Id="rId744" Type="http://schemas.openxmlformats.org/officeDocument/2006/relationships/hyperlink" Target="https://twitter.com/#!/kingspookypkls/status/1092839817283624961" TargetMode="External" /><Relationship Id="rId745" Type="http://schemas.openxmlformats.org/officeDocument/2006/relationships/hyperlink" Target="https://twitter.com/#!/pastorannisha2/status/1092933033576067072" TargetMode="External" /><Relationship Id="rId746" Type="http://schemas.openxmlformats.org/officeDocument/2006/relationships/hyperlink" Target="https://twitter.com/#!/pastorannisha2/status/1092933033576067072" TargetMode="External" /><Relationship Id="rId747" Type="http://schemas.openxmlformats.org/officeDocument/2006/relationships/hyperlink" Target="https://twitter.com/#!/pastorannisha2/status/1092933033576067072" TargetMode="External" /><Relationship Id="rId748" Type="http://schemas.openxmlformats.org/officeDocument/2006/relationships/hyperlink" Target="https://twitter.com/#!/kram93291/status/1092934434763038720" TargetMode="External" /><Relationship Id="rId749" Type="http://schemas.openxmlformats.org/officeDocument/2006/relationships/hyperlink" Target="https://twitter.com/#!/kram93291/status/1092934434763038720" TargetMode="External" /><Relationship Id="rId750" Type="http://schemas.openxmlformats.org/officeDocument/2006/relationships/hyperlink" Target="https://twitter.com/#!/kram93291/status/1092934434763038720" TargetMode="External" /><Relationship Id="rId751" Type="http://schemas.openxmlformats.org/officeDocument/2006/relationships/hyperlink" Target="https://twitter.com/#!/chipsy231/status/1092977303859195904" TargetMode="External" /><Relationship Id="rId752" Type="http://schemas.openxmlformats.org/officeDocument/2006/relationships/hyperlink" Target="https://twitter.com/#!/chipsy231/status/1092977849856942080" TargetMode="External" /><Relationship Id="rId753" Type="http://schemas.openxmlformats.org/officeDocument/2006/relationships/hyperlink" Target="https://twitter.com/#!/jmhardinboston/status/1092977588585353219" TargetMode="External" /><Relationship Id="rId754" Type="http://schemas.openxmlformats.org/officeDocument/2006/relationships/hyperlink" Target="https://twitter.com/#!/jmhardinboston/status/1092978980632870912" TargetMode="External" /><Relationship Id="rId755" Type="http://schemas.openxmlformats.org/officeDocument/2006/relationships/hyperlink" Target="https://twitter.com/#!/chipsy231/status/1092977303859195904" TargetMode="External" /><Relationship Id="rId756" Type="http://schemas.openxmlformats.org/officeDocument/2006/relationships/hyperlink" Target="https://twitter.com/#!/chipsy231/status/1092977849856942080" TargetMode="External" /><Relationship Id="rId757" Type="http://schemas.openxmlformats.org/officeDocument/2006/relationships/hyperlink" Target="https://twitter.com/#!/jmhardinboston/status/1092977588585353219" TargetMode="External" /><Relationship Id="rId758" Type="http://schemas.openxmlformats.org/officeDocument/2006/relationships/hyperlink" Target="https://twitter.com/#!/jmhardinboston/status/1092978980632870912" TargetMode="External" /><Relationship Id="rId759" Type="http://schemas.openxmlformats.org/officeDocument/2006/relationships/hyperlink" Target="https://twitter.com/#!/chipsy231/status/1092977303859195904" TargetMode="External" /><Relationship Id="rId760" Type="http://schemas.openxmlformats.org/officeDocument/2006/relationships/hyperlink" Target="https://twitter.com/#!/chipsy231/status/1092977849856942080" TargetMode="External" /><Relationship Id="rId761" Type="http://schemas.openxmlformats.org/officeDocument/2006/relationships/hyperlink" Target="https://twitter.com/#!/jmhardinboston/status/1092977588585353219" TargetMode="External" /><Relationship Id="rId762" Type="http://schemas.openxmlformats.org/officeDocument/2006/relationships/hyperlink" Target="https://twitter.com/#!/jmhardinboston/status/1092978980632870912" TargetMode="External" /><Relationship Id="rId763" Type="http://schemas.openxmlformats.org/officeDocument/2006/relationships/hyperlink" Target="https://twitter.com/#!/chipsy231/status/1092977303859195904" TargetMode="External" /><Relationship Id="rId764" Type="http://schemas.openxmlformats.org/officeDocument/2006/relationships/hyperlink" Target="https://twitter.com/#!/chipsy231/status/1092977303859195904" TargetMode="External" /><Relationship Id="rId765" Type="http://schemas.openxmlformats.org/officeDocument/2006/relationships/hyperlink" Target="https://twitter.com/#!/chipsy231/status/1092977849856942080" TargetMode="External" /><Relationship Id="rId766" Type="http://schemas.openxmlformats.org/officeDocument/2006/relationships/hyperlink" Target="https://twitter.com/#!/chipsy231/status/1092977849856942080" TargetMode="External" /><Relationship Id="rId767" Type="http://schemas.openxmlformats.org/officeDocument/2006/relationships/hyperlink" Target="https://twitter.com/#!/jmhardinboston/status/1092977588585353219" TargetMode="External" /><Relationship Id="rId768" Type="http://schemas.openxmlformats.org/officeDocument/2006/relationships/hyperlink" Target="https://twitter.com/#!/jmhardinboston/status/1092978980632870912" TargetMode="External" /><Relationship Id="rId769" Type="http://schemas.openxmlformats.org/officeDocument/2006/relationships/hyperlink" Target="https://twitter.com/#!/jmhardinboston/status/1092977588585353219" TargetMode="External" /><Relationship Id="rId770" Type="http://schemas.openxmlformats.org/officeDocument/2006/relationships/hyperlink" Target="https://twitter.com/#!/jmhardinboston/status/1092978980632870912" TargetMode="External" /><Relationship Id="rId771" Type="http://schemas.openxmlformats.org/officeDocument/2006/relationships/hyperlink" Target="https://twitter.com/#!/tanyaweiman/status/1092981763566194690" TargetMode="External" /><Relationship Id="rId772" Type="http://schemas.openxmlformats.org/officeDocument/2006/relationships/hyperlink" Target="https://twitter.com/#!/tanyaweiman/status/1092981763566194690" TargetMode="External" /><Relationship Id="rId773" Type="http://schemas.openxmlformats.org/officeDocument/2006/relationships/hyperlink" Target="https://twitter.com/#!/jahmaalbox/status/1092947248768577536" TargetMode="External" /><Relationship Id="rId774" Type="http://schemas.openxmlformats.org/officeDocument/2006/relationships/hyperlink" Target="https://twitter.com/#!/jahmaalbox/status/1092947248768577536" TargetMode="External" /><Relationship Id="rId775" Type="http://schemas.openxmlformats.org/officeDocument/2006/relationships/hyperlink" Target="https://twitter.com/#!/jahmaalbox/status/1092947248768577536" TargetMode="External" /><Relationship Id="rId776" Type="http://schemas.openxmlformats.org/officeDocument/2006/relationships/hyperlink" Target="https://twitter.com/#!/orleereal/status/1092982976885837825" TargetMode="External" /><Relationship Id="rId777" Type="http://schemas.openxmlformats.org/officeDocument/2006/relationships/hyperlink" Target="https://twitter.com/#!/orleereal/status/1092982976885837825" TargetMode="External" /><Relationship Id="rId778" Type="http://schemas.openxmlformats.org/officeDocument/2006/relationships/hyperlink" Target="https://twitter.com/#!/orleereal/status/1092982976885837825" TargetMode="External" /><Relationship Id="rId779" Type="http://schemas.openxmlformats.org/officeDocument/2006/relationships/hyperlink" Target="https://twitter.com/#!/orleereal/status/1092982976885837825" TargetMode="External" /><Relationship Id="rId780" Type="http://schemas.openxmlformats.org/officeDocument/2006/relationships/hyperlink" Target="https://twitter.com/#!/don89205146/status/1093101474446565377" TargetMode="External" /><Relationship Id="rId781" Type="http://schemas.openxmlformats.org/officeDocument/2006/relationships/hyperlink" Target="https://twitter.com/#!/don89205146/status/1093101474446565377" TargetMode="External" /><Relationship Id="rId782" Type="http://schemas.openxmlformats.org/officeDocument/2006/relationships/hyperlink" Target="https://twitter.com/#!/don89205146/status/1093101474446565377" TargetMode="External" /><Relationship Id="rId783" Type="http://schemas.openxmlformats.org/officeDocument/2006/relationships/hyperlink" Target="https://twitter.com/#!/bruins0070/status/1093144576897019906" TargetMode="External" /><Relationship Id="rId784" Type="http://schemas.openxmlformats.org/officeDocument/2006/relationships/hyperlink" Target="https://twitter.com/#!/sfd0387/status/1093156755322867713" TargetMode="External" /><Relationship Id="rId785" Type="http://schemas.openxmlformats.org/officeDocument/2006/relationships/hyperlink" Target="https://twitter.com/#!/hooray/status/1093186878508068865" TargetMode="External" /><Relationship Id="rId786" Type="http://schemas.openxmlformats.org/officeDocument/2006/relationships/hyperlink" Target="https://twitter.com/#!/hooray/status/1093186878508068865" TargetMode="External" /><Relationship Id="rId787" Type="http://schemas.openxmlformats.org/officeDocument/2006/relationships/hyperlink" Target="https://twitter.com/#!/hooray/status/1093186878508068865" TargetMode="External" /><Relationship Id="rId788" Type="http://schemas.openxmlformats.org/officeDocument/2006/relationships/hyperlink" Target="https://twitter.com/#!/hooray/status/1093186878508068865" TargetMode="External" /><Relationship Id="rId789" Type="http://schemas.openxmlformats.org/officeDocument/2006/relationships/hyperlink" Target="https://twitter.com/#!/hooray/status/1093186878508068865" TargetMode="External" /><Relationship Id="rId790" Type="http://schemas.openxmlformats.org/officeDocument/2006/relationships/hyperlink" Target="https://twitter.com/#!/hooray/status/1093186878508068865" TargetMode="External" /><Relationship Id="rId791" Type="http://schemas.openxmlformats.org/officeDocument/2006/relationships/hyperlink" Target="https://twitter.com/#!/hooray/status/1093186878508068865" TargetMode="External" /><Relationship Id="rId792" Type="http://schemas.openxmlformats.org/officeDocument/2006/relationships/hyperlink" Target="https://twitter.com/#!/hooray/status/1093186878508068865" TargetMode="External" /><Relationship Id="rId793" Type="http://schemas.openxmlformats.org/officeDocument/2006/relationships/hyperlink" Target="https://twitter.com/#!/hooray/status/1093186878508068865" TargetMode="External" /><Relationship Id="rId794" Type="http://schemas.openxmlformats.org/officeDocument/2006/relationships/hyperlink" Target="https://twitter.com/#!/hooray/status/1093186878508068865" TargetMode="External" /><Relationship Id="rId795" Type="http://schemas.openxmlformats.org/officeDocument/2006/relationships/hyperlink" Target="https://twitter.com/#!/hooray/status/1093186878508068865" TargetMode="External" /><Relationship Id="rId796" Type="http://schemas.openxmlformats.org/officeDocument/2006/relationships/hyperlink" Target="https://twitter.com/#!/hooray/status/1093186878508068865" TargetMode="External" /><Relationship Id="rId797" Type="http://schemas.openxmlformats.org/officeDocument/2006/relationships/hyperlink" Target="https://twitter.com/#!/ryanegraney/status/1093195897322778626" TargetMode="External" /><Relationship Id="rId798" Type="http://schemas.openxmlformats.org/officeDocument/2006/relationships/hyperlink" Target="https://twitter.com/#!/ryanegraney/status/1093195897322778626" TargetMode="External" /><Relationship Id="rId799" Type="http://schemas.openxmlformats.org/officeDocument/2006/relationships/hyperlink" Target="https://twitter.com/#!/pbhappening/status/1093235303287009283" TargetMode="External" /><Relationship Id="rId800" Type="http://schemas.openxmlformats.org/officeDocument/2006/relationships/hyperlink" Target="https://twitter.com/#!/ragemutansky/status/1093337433804959744" TargetMode="External" /><Relationship Id="rId801" Type="http://schemas.openxmlformats.org/officeDocument/2006/relationships/hyperlink" Target="https://twitter.com/#!/nailbiter13/status/1093361448783294464" TargetMode="External" /><Relationship Id="rId802" Type="http://schemas.openxmlformats.org/officeDocument/2006/relationships/hyperlink" Target="https://twitter.com/#!/nailbiter13/status/1093361448783294464" TargetMode="External" /><Relationship Id="rId803" Type="http://schemas.openxmlformats.org/officeDocument/2006/relationships/hyperlink" Target="https://twitter.com/#!/nailbiter13/status/1093361448783294464" TargetMode="External" /><Relationship Id="rId804" Type="http://schemas.openxmlformats.org/officeDocument/2006/relationships/hyperlink" Target="https://twitter.com/#!/tommyokktane/status/1093368161200676869" TargetMode="External" /><Relationship Id="rId805" Type="http://schemas.openxmlformats.org/officeDocument/2006/relationships/hyperlink" Target="https://twitter.com/#!/tommyokktane/status/1093368161200676869" TargetMode="External" /><Relationship Id="rId806" Type="http://schemas.openxmlformats.org/officeDocument/2006/relationships/hyperlink" Target="https://twitter.com/#!/tommyokktane/status/1093368161200676869" TargetMode="External" /><Relationship Id="rId807" Type="http://schemas.openxmlformats.org/officeDocument/2006/relationships/hyperlink" Target="https://twitter.com/#!/sportsguy_rich/status/1093493896552820738" TargetMode="External" /><Relationship Id="rId808" Type="http://schemas.openxmlformats.org/officeDocument/2006/relationships/hyperlink" Target="https://twitter.com/#!/sportsguy_rich/status/1093493896552820738" TargetMode="External" /><Relationship Id="rId809" Type="http://schemas.openxmlformats.org/officeDocument/2006/relationships/hyperlink" Target="https://twitter.com/#!/ryderuff/status/1093521001848152064" TargetMode="External" /><Relationship Id="rId810" Type="http://schemas.openxmlformats.org/officeDocument/2006/relationships/hyperlink" Target="https://twitter.com/#!/ryderuff/status/1093521001848152064" TargetMode="External" /><Relationship Id="rId811" Type="http://schemas.openxmlformats.org/officeDocument/2006/relationships/hyperlink" Target="https://twitter.com/#!/prayfordale/status/1093547952872730625" TargetMode="External" /><Relationship Id="rId812" Type="http://schemas.openxmlformats.org/officeDocument/2006/relationships/hyperlink" Target="https://twitter.com/#!/prayfordale/status/1093547952872730625" TargetMode="External" /><Relationship Id="rId813" Type="http://schemas.openxmlformats.org/officeDocument/2006/relationships/hyperlink" Target="https://twitter.com/#!/prayfordale/status/1093547952872730625" TargetMode="External" /><Relationship Id="rId814" Type="http://schemas.openxmlformats.org/officeDocument/2006/relationships/hyperlink" Target="https://twitter.com/#!/prayfordale/status/1093547952872730625" TargetMode="External" /><Relationship Id="rId815" Type="http://schemas.openxmlformats.org/officeDocument/2006/relationships/hyperlink" Target="https://twitter.com/#!/prayfordale/status/1093547952872730625" TargetMode="External" /><Relationship Id="rId816" Type="http://schemas.openxmlformats.org/officeDocument/2006/relationships/hyperlink" Target="https://twitter.com/#!/growthenergy/status/1093555894430896128" TargetMode="External" /><Relationship Id="rId817" Type="http://schemas.openxmlformats.org/officeDocument/2006/relationships/hyperlink" Target="https://twitter.com/#!/growthenergy/status/1093560705557712896" TargetMode="External" /><Relationship Id="rId818" Type="http://schemas.openxmlformats.org/officeDocument/2006/relationships/hyperlink" Target="https://twitter.com/#!/growthenergy/status/1093569831381528577" TargetMode="External" /><Relationship Id="rId819" Type="http://schemas.openxmlformats.org/officeDocument/2006/relationships/hyperlink" Target="https://twitter.com/#!/growthenergy/status/1093569831381528577" TargetMode="External" /><Relationship Id="rId820" Type="http://schemas.openxmlformats.org/officeDocument/2006/relationships/hyperlink" Target="https://twitter.com/#!/leighclaffey/status/1093570055801958400" TargetMode="External" /><Relationship Id="rId821" Type="http://schemas.openxmlformats.org/officeDocument/2006/relationships/hyperlink" Target="https://twitter.com/#!/kirk_mccray/status/1092413157992292352" TargetMode="External" /><Relationship Id="rId822" Type="http://schemas.openxmlformats.org/officeDocument/2006/relationships/hyperlink" Target="https://twitter.com/#!/addictedtodd/status/1092778851439202306" TargetMode="External" /><Relationship Id="rId823" Type="http://schemas.openxmlformats.org/officeDocument/2006/relationships/hyperlink" Target="https://twitter.com/#!/kirk_mccray/status/1092413157992292352" TargetMode="External" /><Relationship Id="rId824" Type="http://schemas.openxmlformats.org/officeDocument/2006/relationships/hyperlink" Target="https://twitter.com/#!/kirk_mccray/status/1092563820676071424" TargetMode="External" /><Relationship Id="rId825" Type="http://schemas.openxmlformats.org/officeDocument/2006/relationships/hyperlink" Target="https://twitter.com/#!/addictedtodd/status/1092778851439202306" TargetMode="External" /><Relationship Id="rId826" Type="http://schemas.openxmlformats.org/officeDocument/2006/relationships/hyperlink" Target="https://twitter.com/#!/addictedtodd/status/1092778851439202306" TargetMode="External" /><Relationship Id="rId827" Type="http://schemas.openxmlformats.org/officeDocument/2006/relationships/hyperlink" Target="https://twitter.com/#!/addictedtodd/status/1092778851439202306" TargetMode="External" /><Relationship Id="rId828" Type="http://schemas.openxmlformats.org/officeDocument/2006/relationships/hyperlink" Target="https://twitter.com/#!/kirk_mccray/status/1092563820676071424" TargetMode="External" /><Relationship Id="rId829" Type="http://schemas.openxmlformats.org/officeDocument/2006/relationships/hyperlink" Target="https://twitter.com/#!/kirk_mccray/status/1092563820676071424" TargetMode="External" /><Relationship Id="rId830" Type="http://schemas.openxmlformats.org/officeDocument/2006/relationships/hyperlink" Target="https://twitter.com/#!/craig_hobson1/status/1093843275193171968" TargetMode="External" /><Relationship Id="rId831" Type="http://schemas.openxmlformats.org/officeDocument/2006/relationships/hyperlink" Target="https://twitter.com/#!/craig_hobson1/status/1093843275193171968" TargetMode="External" /><Relationship Id="rId832" Type="http://schemas.openxmlformats.org/officeDocument/2006/relationships/hyperlink" Target="https://twitter.com/#!/kirk_mccray/status/1093871403118530560" TargetMode="External" /><Relationship Id="rId833" Type="http://schemas.openxmlformats.org/officeDocument/2006/relationships/hyperlink" Target="https://twitter.com/#!/thejman5626/status/1093873143184322560" TargetMode="External" /><Relationship Id="rId834" Type="http://schemas.openxmlformats.org/officeDocument/2006/relationships/hyperlink" Target="https://twitter.com/#!/6758k/status/1093873396834684928" TargetMode="External" /><Relationship Id="rId835" Type="http://schemas.openxmlformats.org/officeDocument/2006/relationships/hyperlink" Target="https://twitter.com/#!/thejman5626/status/1093873143184322560" TargetMode="External" /><Relationship Id="rId836" Type="http://schemas.openxmlformats.org/officeDocument/2006/relationships/hyperlink" Target="https://twitter.com/#!/6758k/status/1093873396834684928" TargetMode="External" /><Relationship Id="rId837" Type="http://schemas.openxmlformats.org/officeDocument/2006/relationships/hyperlink" Target="https://twitter.com/#!/thejman5626/status/1093873143184322560" TargetMode="External" /><Relationship Id="rId838" Type="http://schemas.openxmlformats.org/officeDocument/2006/relationships/hyperlink" Target="https://twitter.com/#!/6758k/status/1093873396834684928" TargetMode="External" /><Relationship Id="rId839" Type="http://schemas.openxmlformats.org/officeDocument/2006/relationships/hyperlink" Target="https://twitter.com/#!/6758k/status/1093873396834684928" TargetMode="External" /><Relationship Id="rId840" Type="http://schemas.openxmlformats.org/officeDocument/2006/relationships/hyperlink" Target="https://twitter.com/#!/xo_rilee/status/1093880918882877440" TargetMode="External" /><Relationship Id="rId841" Type="http://schemas.openxmlformats.org/officeDocument/2006/relationships/hyperlink" Target="https://twitter.com/#!/xo_rilee/status/1093880918882877440" TargetMode="External" /><Relationship Id="rId842" Type="http://schemas.openxmlformats.org/officeDocument/2006/relationships/hyperlink" Target="https://twitter.com/#!/ragemutansky/status/1093337433804959744" TargetMode="External" /><Relationship Id="rId843" Type="http://schemas.openxmlformats.org/officeDocument/2006/relationships/hyperlink" Target="https://twitter.com/#!/vandelaycorr/status/1093920220698292224" TargetMode="External" /><Relationship Id="rId844" Type="http://schemas.openxmlformats.org/officeDocument/2006/relationships/hyperlink" Target="https://twitter.com/#!/ragemutansky/status/1093337433804959744" TargetMode="External" /><Relationship Id="rId845" Type="http://schemas.openxmlformats.org/officeDocument/2006/relationships/hyperlink" Target="https://twitter.com/#!/vandelaycorr/status/1093920220698292224" TargetMode="External" /><Relationship Id="rId846" Type="http://schemas.openxmlformats.org/officeDocument/2006/relationships/hyperlink" Target="https://twitter.com/#!/ragemutansky/status/1093337433804959744" TargetMode="External" /><Relationship Id="rId847" Type="http://schemas.openxmlformats.org/officeDocument/2006/relationships/hyperlink" Target="https://twitter.com/#!/vandelaycorr/status/1093920220698292224" TargetMode="External" /><Relationship Id="rId848" Type="http://schemas.openxmlformats.org/officeDocument/2006/relationships/hyperlink" Target="https://twitter.com/#!/ragemutansky/status/1093337433804959744" TargetMode="External" /><Relationship Id="rId849" Type="http://schemas.openxmlformats.org/officeDocument/2006/relationships/hyperlink" Target="https://twitter.com/#!/vandelaycorr/status/1093920220698292224" TargetMode="External" /><Relationship Id="rId850" Type="http://schemas.openxmlformats.org/officeDocument/2006/relationships/hyperlink" Target="https://twitter.com/#!/vandelaycorr/status/1093920220698292224" TargetMode="External" /><Relationship Id="rId851" Type="http://schemas.openxmlformats.org/officeDocument/2006/relationships/hyperlink" Target="https://twitter.com/#!/gemini8511/status/1093979273029926913" TargetMode="External" /><Relationship Id="rId852" Type="http://schemas.openxmlformats.org/officeDocument/2006/relationships/hyperlink" Target="https://twitter.com/#!/mrgames2/status/1094044142274035712" TargetMode="External" /><Relationship Id="rId853" Type="http://schemas.openxmlformats.org/officeDocument/2006/relationships/hyperlink" Target="https://twitter.com/#!/budlarosa/status/1092091742357196800" TargetMode="External" /><Relationship Id="rId854" Type="http://schemas.openxmlformats.org/officeDocument/2006/relationships/hyperlink" Target="https://twitter.com/#!/budlarosa/status/1094215534164525057" TargetMode="External" /><Relationship Id="rId855" Type="http://schemas.openxmlformats.org/officeDocument/2006/relationships/hyperlink" Target="https://twitter.com/#!/hawplay/status/1094218881080659968" TargetMode="External" /><Relationship Id="rId856" Type="http://schemas.openxmlformats.org/officeDocument/2006/relationships/hyperlink" Target="https://twitter.com/#!/ktree508/status/1094025788930879491" TargetMode="External" /><Relationship Id="rId857" Type="http://schemas.openxmlformats.org/officeDocument/2006/relationships/hyperlink" Target="https://twitter.com/#!/ktree508/status/1094025789169942528" TargetMode="External" /><Relationship Id="rId858" Type="http://schemas.openxmlformats.org/officeDocument/2006/relationships/hyperlink" Target="https://twitter.com/#!/ktree508/status/1094239567887155202" TargetMode="External" /><Relationship Id="rId859" Type="http://schemas.openxmlformats.org/officeDocument/2006/relationships/hyperlink" Target="https://twitter.com/#!/ktree508/status/1094025788930879491" TargetMode="External" /><Relationship Id="rId860" Type="http://schemas.openxmlformats.org/officeDocument/2006/relationships/hyperlink" Target="https://twitter.com/#!/ktree508/status/1094025789169942528" TargetMode="External" /><Relationship Id="rId861" Type="http://schemas.openxmlformats.org/officeDocument/2006/relationships/hyperlink" Target="https://twitter.com/#!/ktree508/status/1094026479732736000" TargetMode="External" /><Relationship Id="rId862" Type="http://schemas.openxmlformats.org/officeDocument/2006/relationships/hyperlink" Target="https://twitter.com/#!/ktree508/status/1094239567887155202" TargetMode="External" /><Relationship Id="rId863" Type="http://schemas.openxmlformats.org/officeDocument/2006/relationships/hyperlink" Target="https://twitter.com/#!/loganslogg11/status/1094250448058494977" TargetMode="External" /><Relationship Id="rId864" Type="http://schemas.openxmlformats.org/officeDocument/2006/relationships/hyperlink" Target="https://twitter.com/#!/loganslogg11/status/564725752147738624" TargetMode="External" /><Relationship Id="rId865" Type="http://schemas.openxmlformats.org/officeDocument/2006/relationships/hyperlink" Target="https://twitter.com/#!/loganslogg11/status/1094247495847292930" TargetMode="External" /><Relationship Id="rId866" Type="http://schemas.openxmlformats.org/officeDocument/2006/relationships/hyperlink" Target="https://twitter.com/#!/loganslogg11/status/1094250448058494977" TargetMode="External" /><Relationship Id="rId867" Type="http://schemas.openxmlformats.org/officeDocument/2006/relationships/hyperlink" Target="https://twitter.com/#!/hnybny/status/1094484876034785280" TargetMode="External" /><Relationship Id="rId868" Type="http://schemas.openxmlformats.org/officeDocument/2006/relationships/hyperlink" Target="https://twitter.com/#!/oursfan7619/status/1094581892442144768" TargetMode="External" /><Relationship Id="rId869" Type="http://schemas.openxmlformats.org/officeDocument/2006/relationships/hyperlink" Target="https://twitter.com/#!/amiewatchestv/status/1094661399685578752" TargetMode="External" /><Relationship Id="rId870" Type="http://schemas.openxmlformats.org/officeDocument/2006/relationships/hyperlink" Target="https://twitter.com/#!/nataliaczoch/status/1094663946034921472" TargetMode="External" /><Relationship Id="rId871" Type="http://schemas.openxmlformats.org/officeDocument/2006/relationships/hyperlink" Target="https://twitter.com/#!/renee_albert/status/1094711305053757440" TargetMode="External" /><Relationship Id="rId872" Type="http://schemas.openxmlformats.org/officeDocument/2006/relationships/hyperlink" Target="https://twitter.com/#!/hellofelicia14/status/1094982304328572928" TargetMode="External" /><Relationship Id="rId873" Type="http://schemas.openxmlformats.org/officeDocument/2006/relationships/hyperlink" Target="https://twitter.com/#!/hellofelicia14/status/1094982304328572928" TargetMode="External" /><Relationship Id="rId874" Type="http://schemas.openxmlformats.org/officeDocument/2006/relationships/hyperlink" Target="https://twitter.com/#!/mickru79/status/1094982745288306689" TargetMode="External" /><Relationship Id="rId875" Type="http://schemas.openxmlformats.org/officeDocument/2006/relationships/hyperlink" Target="https://twitter.com/#!/mickru79/status/1094982745288306689" TargetMode="External" /><Relationship Id="rId876" Type="http://schemas.openxmlformats.org/officeDocument/2006/relationships/hyperlink" Target="https://twitter.com/#!/hashtopix/status/1094982045535744000" TargetMode="External" /><Relationship Id="rId877" Type="http://schemas.openxmlformats.org/officeDocument/2006/relationships/hyperlink" Target="https://twitter.com/#!/mr_guywise/status/1094987943519928320" TargetMode="External" /><Relationship Id="rId878" Type="http://schemas.openxmlformats.org/officeDocument/2006/relationships/hyperlink" Target="https://twitter.com/#!/mr_guywise/status/1094987943519928320" TargetMode="External" /><Relationship Id="rId879" Type="http://schemas.openxmlformats.org/officeDocument/2006/relationships/hyperlink" Target="https://twitter.com/#!/tpave_13/status/1094055041475010560" TargetMode="External" /><Relationship Id="rId880" Type="http://schemas.openxmlformats.org/officeDocument/2006/relationships/hyperlink" Target="https://twitter.com/#!/tpave_13/status/1094055041475010560" TargetMode="External" /><Relationship Id="rId881" Type="http://schemas.openxmlformats.org/officeDocument/2006/relationships/hyperlink" Target="https://twitter.com/#!/laura21968/status/1094073716064038912" TargetMode="External" /><Relationship Id="rId882" Type="http://schemas.openxmlformats.org/officeDocument/2006/relationships/hyperlink" Target="https://twitter.com/#!/leightonoc/status/1095035714641612800" TargetMode="External" /><Relationship Id="rId883" Type="http://schemas.openxmlformats.org/officeDocument/2006/relationships/hyperlink" Target="https://twitter.com/#!/victortorres_/status/1095049390698438656" TargetMode="External" /><Relationship Id="rId884" Type="http://schemas.openxmlformats.org/officeDocument/2006/relationships/hyperlink" Target="https://twitter.com/#!/blueswirls/status/1095049784967266305" TargetMode="External" /><Relationship Id="rId885" Type="http://schemas.openxmlformats.org/officeDocument/2006/relationships/hyperlink" Target="https://twitter.com/#!/blueswirls/status/1095049784967266305" TargetMode="External" /><Relationship Id="rId886" Type="http://schemas.openxmlformats.org/officeDocument/2006/relationships/hyperlink" Target="https://twitter.com/#!/leightonoconnor/status/1095049862326947842" TargetMode="External" /><Relationship Id="rId887" Type="http://schemas.openxmlformats.org/officeDocument/2006/relationships/hyperlink" Target="https://twitter.com/#!/leightonoconnor/status/1095049862326947842" TargetMode="External" /><Relationship Id="rId888" Type="http://schemas.openxmlformats.org/officeDocument/2006/relationships/hyperlink" Target="https://twitter.com/#!/superiordynasty/status/1095164178275409921" TargetMode="External" /><Relationship Id="rId889" Type="http://schemas.openxmlformats.org/officeDocument/2006/relationships/hyperlink" Target="https://twitter.com/#!/superiordynasty/status/1095164178275409921" TargetMode="External" /><Relationship Id="rId890" Type="http://schemas.openxmlformats.org/officeDocument/2006/relationships/hyperlink" Target="https://twitter.com/#!/superiordynasty/status/1095164178275409921" TargetMode="External" /><Relationship Id="rId891" Type="http://schemas.openxmlformats.org/officeDocument/2006/relationships/hyperlink" Target="https://twitter.com/#!/ovimuniz/status/1095165249014190080" TargetMode="External" /><Relationship Id="rId892" Type="http://schemas.openxmlformats.org/officeDocument/2006/relationships/hyperlink" Target="https://twitter.com/#!/ovimuniz/status/1095165249014190080" TargetMode="External" /><Relationship Id="rId893" Type="http://schemas.openxmlformats.org/officeDocument/2006/relationships/hyperlink" Target="https://twitter.com/#!/ovimuniz/status/1095165249014190080" TargetMode="External" /><Relationship Id="rId894" Type="http://schemas.openxmlformats.org/officeDocument/2006/relationships/hyperlink" Target="https://twitter.com/#!/glorialaw5/status/1095167604581326849" TargetMode="External" /><Relationship Id="rId895" Type="http://schemas.openxmlformats.org/officeDocument/2006/relationships/hyperlink" Target="https://twitter.com/#!/glorialaw5/status/1095167604581326849" TargetMode="External" /><Relationship Id="rId896" Type="http://schemas.openxmlformats.org/officeDocument/2006/relationships/hyperlink" Target="https://twitter.com/#!/glorialaw5/status/1095167604581326849" TargetMode="External" /><Relationship Id="rId897" Type="http://schemas.openxmlformats.org/officeDocument/2006/relationships/hyperlink" Target="https://twitter.com/#!/bostonproud311/status/1095171857509240832" TargetMode="External" /><Relationship Id="rId898" Type="http://schemas.openxmlformats.org/officeDocument/2006/relationships/hyperlink" Target="https://twitter.com/#!/bostonproud311/status/1095171857509240832" TargetMode="External" /><Relationship Id="rId899" Type="http://schemas.openxmlformats.org/officeDocument/2006/relationships/hyperlink" Target="https://twitter.com/#!/texstyles23/status/1095172635086987264" TargetMode="External" /><Relationship Id="rId900" Type="http://schemas.openxmlformats.org/officeDocument/2006/relationships/hyperlink" Target="https://twitter.com/#!/texstyles23/status/1095172635086987264" TargetMode="External" /><Relationship Id="rId901" Type="http://schemas.openxmlformats.org/officeDocument/2006/relationships/hyperlink" Target="https://twitter.com/#!/michael63569079/status/1095174286824886272" TargetMode="External" /><Relationship Id="rId902" Type="http://schemas.openxmlformats.org/officeDocument/2006/relationships/hyperlink" Target="https://twitter.com/#!/michael63569079/status/1095174286824886272" TargetMode="External" /><Relationship Id="rId903" Type="http://schemas.openxmlformats.org/officeDocument/2006/relationships/hyperlink" Target="https://twitter.com/#!/byroncopp19/status/1095174946626641920" TargetMode="External" /><Relationship Id="rId904" Type="http://schemas.openxmlformats.org/officeDocument/2006/relationships/hyperlink" Target="https://twitter.com/#!/byroncopp19/status/1095174946626641920" TargetMode="External" /><Relationship Id="rId905" Type="http://schemas.openxmlformats.org/officeDocument/2006/relationships/hyperlink" Target="https://twitter.com/#!/byroncopp19/status/1095174946626641920" TargetMode="External" /><Relationship Id="rId906" Type="http://schemas.openxmlformats.org/officeDocument/2006/relationships/hyperlink" Target="https://twitter.com/#!/sheila_voyles/status/1095174932642828288" TargetMode="External" /><Relationship Id="rId907" Type="http://schemas.openxmlformats.org/officeDocument/2006/relationships/hyperlink" Target="https://twitter.com/#!/sheila_voyles/status/1095174932642828288" TargetMode="External" /><Relationship Id="rId908" Type="http://schemas.openxmlformats.org/officeDocument/2006/relationships/hyperlink" Target="https://twitter.com/#!/sheila_voyles/status/1095174932642828288" TargetMode="External" /><Relationship Id="rId909" Type="http://schemas.openxmlformats.org/officeDocument/2006/relationships/hyperlink" Target="https://twitter.com/#!/sheila_voyles/status/1095174932642828288" TargetMode="External" /><Relationship Id="rId910" Type="http://schemas.openxmlformats.org/officeDocument/2006/relationships/hyperlink" Target="https://twitter.com/#!/sheila_voyles/status/1095175096174604288" TargetMode="External" /><Relationship Id="rId911" Type="http://schemas.openxmlformats.org/officeDocument/2006/relationships/hyperlink" Target="https://twitter.com/#!/lvrf1/status/1095190799007002624" TargetMode="External" /><Relationship Id="rId912" Type="http://schemas.openxmlformats.org/officeDocument/2006/relationships/hyperlink" Target="https://twitter.com/#!/lvrf1/status/1095190799007002624" TargetMode="External" /><Relationship Id="rId913" Type="http://schemas.openxmlformats.org/officeDocument/2006/relationships/hyperlink" Target="https://twitter.com/#!/yendo28/status/1095246306812051457" TargetMode="External" /><Relationship Id="rId914" Type="http://schemas.openxmlformats.org/officeDocument/2006/relationships/hyperlink" Target="https://twitter.com/#!/yendo28/status/1095246306812051457" TargetMode="External" /><Relationship Id="rId915" Type="http://schemas.openxmlformats.org/officeDocument/2006/relationships/hyperlink" Target="https://twitter.com/#!/yendo28/status/1095246306812051457" TargetMode="External" /><Relationship Id="rId916" Type="http://schemas.openxmlformats.org/officeDocument/2006/relationships/hyperlink" Target="https://twitter.com/#!/escobarnick3511/status/1095282507849846786" TargetMode="External" /><Relationship Id="rId917" Type="http://schemas.openxmlformats.org/officeDocument/2006/relationships/hyperlink" Target="https://twitter.com/#!/escobarnick3511/status/1095282507849846786" TargetMode="External" /><Relationship Id="rId918" Type="http://schemas.openxmlformats.org/officeDocument/2006/relationships/hyperlink" Target="https://twitter.com/#!/meliss53543322/status/1095289341054730240" TargetMode="External" /><Relationship Id="rId919" Type="http://schemas.openxmlformats.org/officeDocument/2006/relationships/hyperlink" Target="https://twitter.com/#!/nbcsboston/status/1095173110658158592" TargetMode="External" /><Relationship Id="rId920" Type="http://schemas.openxmlformats.org/officeDocument/2006/relationships/hyperlink" Target="https://twitter.com/#!/nbcsboston/status/1095173110658158592" TargetMode="External" /><Relationship Id="rId921" Type="http://schemas.openxmlformats.org/officeDocument/2006/relationships/hyperlink" Target="https://twitter.com/#!/nbcsboston/status/1095173317168898055" TargetMode="External" /><Relationship Id="rId922" Type="http://schemas.openxmlformats.org/officeDocument/2006/relationships/hyperlink" Target="https://twitter.com/#!/nbcsboston/status/1095173317168898055" TargetMode="External" /><Relationship Id="rId923" Type="http://schemas.openxmlformats.org/officeDocument/2006/relationships/hyperlink" Target="https://twitter.com/#!/nbcsboston/status/1095173317168898055" TargetMode="External" /><Relationship Id="rId924" Type="http://schemas.openxmlformats.org/officeDocument/2006/relationships/hyperlink" Target="https://twitter.com/#!/iankach/status/1095191698022563840" TargetMode="External" /><Relationship Id="rId925" Type="http://schemas.openxmlformats.org/officeDocument/2006/relationships/hyperlink" Target="https://twitter.com/#!/cordiellorandy/status/1095316015355969536" TargetMode="External" /><Relationship Id="rId926" Type="http://schemas.openxmlformats.org/officeDocument/2006/relationships/hyperlink" Target="https://twitter.com/#!/iankach/status/1095191698022563840" TargetMode="External" /><Relationship Id="rId927" Type="http://schemas.openxmlformats.org/officeDocument/2006/relationships/hyperlink" Target="https://twitter.com/#!/iankach/status/1095191698022563840" TargetMode="External" /><Relationship Id="rId928" Type="http://schemas.openxmlformats.org/officeDocument/2006/relationships/hyperlink" Target="https://twitter.com/#!/cordiellorandy/status/1095316015355969536" TargetMode="External" /><Relationship Id="rId929" Type="http://schemas.openxmlformats.org/officeDocument/2006/relationships/hyperlink" Target="https://twitter.com/#!/cordiellorandy/status/1095316015355969536" TargetMode="External" /><Relationship Id="rId930" Type="http://schemas.openxmlformats.org/officeDocument/2006/relationships/hyperlink" Target="https://twitter.com/#!/cordiellorandy/status/1095316015355969536" TargetMode="External" /><Relationship Id="rId931" Type="http://schemas.openxmlformats.org/officeDocument/2006/relationships/hyperlink" Target="https://twitter.com/#!/diamondfly/status/1095318531573510145" TargetMode="External" /><Relationship Id="rId932" Type="http://schemas.openxmlformats.org/officeDocument/2006/relationships/hyperlink" Target="https://twitter.com/#!/freire1906/status/1095321559764553729" TargetMode="External" /><Relationship Id="rId933" Type="http://schemas.openxmlformats.org/officeDocument/2006/relationships/hyperlink" Target="https://twitter.com/#!/freire1906/status/1095321559764553729" TargetMode="External" /><Relationship Id="rId934" Type="http://schemas.openxmlformats.org/officeDocument/2006/relationships/hyperlink" Target="https://twitter.com/#!/jaymchugh/status/1095323144510943233" TargetMode="External" /><Relationship Id="rId935" Type="http://schemas.openxmlformats.org/officeDocument/2006/relationships/hyperlink" Target="https://twitter.com/#!/kylebowman725/status/1095333342873088000" TargetMode="External" /><Relationship Id="rId936" Type="http://schemas.openxmlformats.org/officeDocument/2006/relationships/hyperlink" Target="https://twitter.com/#!/kylebowman725/status/1095333342873088000" TargetMode="External" /><Relationship Id="rId937" Type="http://schemas.openxmlformats.org/officeDocument/2006/relationships/hyperlink" Target="https://twitter.com/#!/kylebowman725/status/1095333342873088000" TargetMode="External" /><Relationship Id="rId938" Type="http://schemas.openxmlformats.org/officeDocument/2006/relationships/hyperlink" Target="https://twitter.com/#!/alecdsilva/status/1095331163424604160" TargetMode="External" /><Relationship Id="rId939" Type="http://schemas.openxmlformats.org/officeDocument/2006/relationships/hyperlink" Target="https://twitter.com/#!/leightonoc/status/1095035341541502976" TargetMode="External" /><Relationship Id="rId940" Type="http://schemas.openxmlformats.org/officeDocument/2006/relationships/hyperlink" Target="https://twitter.com/#!/leightonoc/status/1095035714641612800" TargetMode="External" /><Relationship Id="rId941" Type="http://schemas.openxmlformats.org/officeDocument/2006/relationships/hyperlink" Target="https://twitter.com/#!/goodhopeincorp/status/1095351852558938112" TargetMode="External" /><Relationship Id="rId942" Type="http://schemas.openxmlformats.org/officeDocument/2006/relationships/hyperlink" Target="https://twitter.com/#!/goodhopeincorp/status/1095351852558938112" TargetMode="External" /><Relationship Id="rId943" Type="http://schemas.openxmlformats.org/officeDocument/2006/relationships/hyperlink" Target="https://twitter.com/#!/cumbysjobs/status/1095388123956215808" TargetMode="External" /><Relationship Id="rId944" Type="http://schemas.openxmlformats.org/officeDocument/2006/relationships/hyperlink" Target="https://twitter.com/#!/yeswaystores/status/1095389560102629377" TargetMode="External" /><Relationship Id="rId945" Type="http://schemas.openxmlformats.org/officeDocument/2006/relationships/hyperlink" Target="https://twitter.com/#!/yeswaystores/status/1095389560102629377" TargetMode="External" /><Relationship Id="rId946" Type="http://schemas.openxmlformats.org/officeDocument/2006/relationships/hyperlink" Target="https://twitter.com/#!/yeswaystores/status/1095389560102629377" TargetMode="External" /><Relationship Id="rId947" Type="http://schemas.openxmlformats.org/officeDocument/2006/relationships/hyperlink" Target="https://twitter.com/#!/yeswaystores/status/1095389560102629377" TargetMode="External" /><Relationship Id="rId948" Type="http://schemas.openxmlformats.org/officeDocument/2006/relationships/hyperlink" Target="https://twitter.com/#!/yeswaystores/status/1095389560102629377" TargetMode="External" /><Relationship Id="rId949" Type="http://schemas.openxmlformats.org/officeDocument/2006/relationships/hyperlink" Target="https://twitter.com/#!/yeswaystores/status/1095389560102629377" TargetMode="External" /><Relationship Id="rId950" Type="http://schemas.openxmlformats.org/officeDocument/2006/relationships/hyperlink" Target="https://twitter.com/#!/yeswaystores/status/1095389560102629377" TargetMode="External" /><Relationship Id="rId951" Type="http://schemas.openxmlformats.org/officeDocument/2006/relationships/hyperlink" Target="https://twitter.com/#!/yeswaystores/status/1095389560102629377" TargetMode="External" /><Relationship Id="rId952" Type="http://schemas.openxmlformats.org/officeDocument/2006/relationships/hyperlink" Target="https://twitter.com/#!/yeswaystores/status/1095389560102629377" TargetMode="External" /><Relationship Id="rId953" Type="http://schemas.openxmlformats.org/officeDocument/2006/relationships/hyperlink" Target="https://twitter.com/#!/retailbetter/status/1095345815265136645" TargetMode="External" /><Relationship Id="rId954" Type="http://schemas.openxmlformats.org/officeDocument/2006/relationships/hyperlink" Target="https://twitter.com/#!/yeswaystores/status/1095389560102629377" TargetMode="External" /><Relationship Id="rId955" Type="http://schemas.openxmlformats.org/officeDocument/2006/relationships/hyperlink" Target="https://twitter.com/#!/retailbetter/status/1095345815265136645" TargetMode="External" /><Relationship Id="rId956" Type="http://schemas.openxmlformats.org/officeDocument/2006/relationships/hyperlink" Target="https://twitter.com/#!/retailbetter/status/1095394909828378625" TargetMode="External" /><Relationship Id="rId957" Type="http://schemas.openxmlformats.org/officeDocument/2006/relationships/hyperlink" Target="https://twitter.com/#!/yeswaystores/status/1095389560102629377" TargetMode="External" /><Relationship Id="rId958" Type="http://schemas.openxmlformats.org/officeDocument/2006/relationships/hyperlink" Target="https://twitter.com/#!/retailbetter/status/1095345815265136645" TargetMode="External" /><Relationship Id="rId959" Type="http://schemas.openxmlformats.org/officeDocument/2006/relationships/hyperlink" Target="https://twitter.com/#!/retailbetter/status/1095394909828378625" TargetMode="External" /><Relationship Id="rId960" Type="http://schemas.openxmlformats.org/officeDocument/2006/relationships/hyperlink" Target="https://twitter.com/#!/yeswaystores/status/1095389560102629377" TargetMode="External" /><Relationship Id="rId961" Type="http://schemas.openxmlformats.org/officeDocument/2006/relationships/hyperlink" Target="https://twitter.com/#!/retailbetter/status/1095345815265136645" TargetMode="External" /><Relationship Id="rId962" Type="http://schemas.openxmlformats.org/officeDocument/2006/relationships/hyperlink" Target="https://twitter.com/#!/retailbetter/status/1095394909828378625" TargetMode="External" /><Relationship Id="rId963" Type="http://schemas.openxmlformats.org/officeDocument/2006/relationships/hyperlink" Target="https://twitter.com/#!/yeswaystores/status/1095389560102629377" TargetMode="External" /><Relationship Id="rId964" Type="http://schemas.openxmlformats.org/officeDocument/2006/relationships/hyperlink" Target="https://twitter.com/#!/retailbetter/status/1095345815265136645" TargetMode="External" /><Relationship Id="rId965" Type="http://schemas.openxmlformats.org/officeDocument/2006/relationships/hyperlink" Target="https://twitter.com/#!/retailbetter/status/1095394909828378625" TargetMode="External" /><Relationship Id="rId966" Type="http://schemas.openxmlformats.org/officeDocument/2006/relationships/hyperlink" Target="https://twitter.com/#!/yeswaystores/status/1095389560102629377" TargetMode="External" /><Relationship Id="rId967" Type="http://schemas.openxmlformats.org/officeDocument/2006/relationships/hyperlink" Target="https://twitter.com/#!/retailbetter/status/1095345815265136645" TargetMode="External" /><Relationship Id="rId968" Type="http://schemas.openxmlformats.org/officeDocument/2006/relationships/hyperlink" Target="https://twitter.com/#!/retailbetter/status/1095394909828378625" TargetMode="External" /><Relationship Id="rId969" Type="http://schemas.openxmlformats.org/officeDocument/2006/relationships/hyperlink" Target="https://twitter.com/#!/yeswaystores/status/1095389560102629377" TargetMode="External" /><Relationship Id="rId970" Type="http://schemas.openxmlformats.org/officeDocument/2006/relationships/hyperlink" Target="https://twitter.com/#!/retailbetter/status/1095345815265136645" TargetMode="External" /><Relationship Id="rId971" Type="http://schemas.openxmlformats.org/officeDocument/2006/relationships/hyperlink" Target="https://twitter.com/#!/retailbetter/status/1095394909828378625" TargetMode="External" /><Relationship Id="rId972" Type="http://schemas.openxmlformats.org/officeDocument/2006/relationships/hyperlink" Target="https://twitter.com/#!/yeswaystores/status/1095389560102629377" TargetMode="External" /><Relationship Id="rId973" Type="http://schemas.openxmlformats.org/officeDocument/2006/relationships/hyperlink" Target="https://twitter.com/#!/yeswaystores/status/1095389560102629377" TargetMode="External" /><Relationship Id="rId974" Type="http://schemas.openxmlformats.org/officeDocument/2006/relationships/hyperlink" Target="https://twitter.com/#!/yeswaystores/status/1095389560102629377" TargetMode="External" /><Relationship Id="rId975" Type="http://schemas.openxmlformats.org/officeDocument/2006/relationships/hyperlink" Target="https://twitter.com/#!/retailbetter/status/1095394909828378625" TargetMode="External" /><Relationship Id="rId976" Type="http://schemas.openxmlformats.org/officeDocument/2006/relationships/hyperlink" Target="https://twitter.com/#!/bazooka77/status/1095395630300712961" TargetMode="External" /><Relationship Id="rId977" Type="http://schemas.openxmlformats.org/officeDocument/2006/relationships/hyperlink" Target="https://twitter.com/#!/davebrz/status/1092207656222314496" TargetMode="External" /><Relationship Id="rId978" Type="http://schemas.openxmlformats.org/officeDocument/2006/relationships/hyperlink" Target="https://twitter.com/#!/davebrz/status/1092907487567728640" TargetMode="External" /><Relationship Id="rId979" Type="http://schemas.openxmlformats.org/officeDocument/2006/relationships/hyperlink" Target="https://twitter.com/#!/davebrz/status/1093977926050201600" TargetMode="External" /><Relationship Id="rId980" Type="http://schemas.openxmlformats.org/officeDocument/2006/relationships/hyperlink" Target="https://twitter.com/#!/davebrz/status/1095429911026778112" TargetMode="External" /><Relationship Id="rId981" Type="http://schemas.openxmlformats.org/officeDocument/2006/relationships/hyperlink" Target="https://twitter.com/#!/nacsonline/status/1095446381974773760" TargetMode="External" /><Relationship Id="rId982" Type="http://schemas.openxmlformats.org/officeDocument/2006/relationships/hyperlink" Target="https://twitter.com/#!/nacsonline/status/1095447191659991041" TargetMode="External" /><Relationship Id="rId983" Type="http://schemas.openxmlformats.org/officeDocument/2006/relationships/hyperlink" Target="https://twitter.com/#!/nacsonline/status/1095447820910411779" TargetMode="External" /><Relationship Id="rId984" Type="http://schemas.openxmlformats.org/officeDocument/2006/relationships/hyperlink" Target="https://twitter.com/#!/nacsonline/status/1095449313130545155" TargetMode="External" /><Relationship Id="rId985" Type="http://schemas.openxmlformats.org/officeDocument/2006/relationships/hyperlink" Target="https://twitter.com/#!/audirs5atx/status/1095484227368423426" TargetMode="External" /><Relationship Id="rId986" Type="http://schemas.openxmlformats.org/officeDocument/2006/relationships/hyperlink" Target="https://twitter.com/#!/audirs5atx/status/1095484227368423426" TargetMode="External" /><Relationship Id="rId987" Type="http://schemas.openxmlformats.org/officeDocument/2006/relationships/hyperlink" Target="https://twitter.com/#!/audirs5atx/status/1095484227368423426" TargetMode="External" /><Relationship Id="rId988" Type="http://schemas.openxmlformats.org/officeDocument/2006/relationships/hyperlink" Target="https://twitter.com/#!/pizza__mama/status/1095756362104127488" TargetMode="External" /><Relationship Id="rId989" Type="http://schemas.openxmlformats.org/officeDocument/2006/relationships/hyperlink" Target="https://twitter.com/#!/penpat20/status/1092393434575441921" TargetMode="External" /><Relationship Id="rId990" Type="http://schemas.openxmlformats.org/officeDocument/2006/relationships/hyperlink" Target="https://twitter.com/#!/ksullivannews/status/1095760654592630784" TargetMode="External" /><Relationship Id="rId991" Type="http://schemas.openxmlformats.org/officeDocument/2006/relationships/hyperlink" Target="https://twitter.com/#!/ksullivannews/status/1095760654592630784" TargetMode="External" /><Relationship Id="rId992" Type="http://schemas.openxmlformats.org/officeDocument/2006/relationships/hyperlink" Target="https://twitter.com/#!/ksullivannews/status/1095760654592630784" TargetMode="External" /><Relationship Id="rId993" Type="http://schemas.openxmlformats.org/officeDocument/2006/relationships/hyperlink" Target="https://twitter.com/#!/tman1138pm/status/1094270170703515649" TargetMode="External" /><Relationship Id="rId994" Type="http://schemas.openxmlformats.org/officeDocument/2006/relationships/hyperlink" Target="https://twitter.com/#!/tman1138pm/status/1094344144225533957" TargetMode="External" /><Relationship Id="rId995" Type="http://schemas.openxmlformats.org/officeDocument/2006/relationships/hyperlink" Target="https://twitter.com/#!/speedway/status/1095702890386210817" TargetMode="External" /><Relationship Id="rId996" Type="http://schemas.openxmlformats.org/officeDocument/2006/relationships/hyperlink" Target="https://twitter.com/#!/tman1138pm/status/1095701257036148736" TargetMode="External" /><Relationship Id="rId997" Type="http://schemas.openxmlformats.org/officeDocument/2006/relationships/hyperlink" Target="https://twitter.com/#!/tman1138pm/status/1095708290925948936" TargetMode="External" /><Relationship Id="rId998" Type="http://schemas.openxmlformats.org/officeDocument/2006/relationships/hyperlink" Target="https://twitter.com/#!/speedway/status/1095702890386210817" TargetMode="External" /><Relationship Id="rId999" Type="http://schemas.openxmlformats.org/officeDocument/2006/relationships/hyperlink" Target="https://twitter.com/#!/speedway/status/1095702890386210817" TargetMode="External" /><Relationship Id="rId1000" Type="http://schemas.openxmlformats.org/officeDocument/2006/relationships/hyperlink" Target="https://twitter.com/#!/tman1138pm/status/1095701257036148736" TargetMode="External" /><Relationship Id="rId1001" Type="http://schemas.openxmlformats.org/officeDocument/2006/relationships/hyperlink" Target="https://twitter.com/#!/tman1138pm/status/1095708290925948936" TargetMode="External" /><Relationship Id="rId1002" Type="http://schemas.openxmlformats.org/officeDocument/2006/relationships/hyperlink" Target="https://twitter.com/#!/pray_to_one/status/1095858695194456064" TargetMode="External" /><Relationship Id="rId1003" Type="http://schemas.openxmlformats.org/officeDocument/2006/relationships/hyperlink" Target="https://twitter.com/#!/pray_to_one/status/1095858695194456064" TargetMode="External" /><Relationship Id="rId1004" Type="http://schemas.openxmlformats.org/officeDocument/2006/relationships/hyperlink" Target="https://twitter.com/#!/itopizarro/status/1096025291972141058" TargetMode="External" /><Relationship Id="rId1005" Type="http://schemas.openxmlformats.org/officeDocument/2006/relationships/hyperlink" Target="https://twitter.com/#!/itopizarro/status/1096025291972141058" TargetMode="External" /><Relationship Id="rId1006" Type="http://schemas.openxmlformats.org/officeDocument/2006/relationships/hyperlink" Target="https://twitter.com/#!/ptassone17/status/1091720247017537538" TargetMode="External" /><Relationship Id="rId1007" Type="http://schemas.openxmlformats.org/officeDocument/2006/relationships/hyperlink" Target="https://twitter.com/#!/ptassone17/status/1092533923601473538" TargetMode="External" /><Relationship Id="rId1008" Type="http://schemas.openxmlformats.org/officeDocument/2006/relationships/hyperlink" Target="https://twitter.com/#!/ptassone17/status/1092900584930209792" TargetMode="External" /><Relationship Id="rId1009" Type="http://schemas.openxmlformats.org/officeDocument/2006/relationships/hyperlink" Target="https://twitter.com/#!/ptassone17/status/1093946721330057216" TargetMode="External" /><Relationship Id="rId1010" Type="http://schemas.openxmlformats.org/officeDocument/2006/relationships/hyperlink" Target="https://twitter.com/#!/ptassone17/status/1093946757925326848" TargetMode="External" /><Relationship Id="rId1011" Type="http://schemas.openxmlformats.org/officeDocument/2006/relationships/hyperlink" Target="https://twitter.com/#!/ptassone17/status/1093946788849958912" TargetMode="External" /><Relationship Id="rId1012" Type="http://schemas.openxmlformats.org/officeDocument/2006/relationships/hyperlink" Target="https://twitter.com/#!/ptassone17/status/1094285300040224768" TargetMode="External" /><Relationship Id="rId1013" Type="http://schemas.openxmlformats.org/officeDocument/2006/relationships/hyperlink" Target="https://twitter.com/#!/ptassone17/status/1094285356734722050" TargetMode="External" /><Relationship Id="rId1014" Type="http://schemas.openxmlformats.org/officeDocument/2006/relationships/hyperlink" Target="https://twitter.com/#!/ptassone17/status/1094721299891421185" TargetMode="External" /><Relationship Id="rId1015" Type="http://schemas.openxmlformats.org/officeDocument/2006/relationships/hyperlink" Target="https://twitter.com/#!/ptassone17/status/1095101947852480512" TargetMode="External" /><Relationship Id="rId1016" Type="http://schemas.openxmlformats.org/officeDocument/2006/relationships/hyperlink" Target="https://twitter.com/#!/ptassone17/status/1095351241373175808" TargetMode="External" /><Relationship Id="rId1017" Type="http://schemas.openxmlformats.org/officeDocument/2006/relationships/hyperlink" Target="https://twitter.com/#!/ptassone17/status/1095484084917133312" TargetMode="External" /><Relationship Id="rId1018" Type="http://schemas.openxmlformats.org/officeDocument/2006/relationships/hyperlink" Target="https://twitter.com/#!/ptassone17/status/1096072167773462528" TargetMode="External" /><Relationship Id="rId1019" Type="http://schemas.openxmlformats.org/officeDocument/2006/relationships/hyperlink" Target="https://twitter.com/#!/jozenaaa/status/1096115999286444033" TargetMode="External" /><Relationship Id="rId1020" Type="http://schemas.openxmlformats.org/officeDocument/2006/relationships/hyperlink" Target="https://twitter.com/#!/johnnya33/status/1096150421930954752" TargetMode="External" /><Relationship Id="rId1021" Type="http://schemas.openxmlformats.org/officeDocument/2006/relationships/hyperlink" Target="https://twitter.com/#!/kennycamille/status/1092764553987817473" TargetMode="External" /><Relationship Id="rId1022" Type="http://schemas.openxmlformats.org/officeDocument/2006/relationships/hyperlink" Target="https://twitter.com/#!/kennycamille/status/1094357303325687808" TargetMode="External" /><Relationship Id="rId1023" Type="http://schemas.openxmlformats.org/officeDocument/2006/relationships/hyperlink" Target="https://twitter.com/#!/kennycamille/status/1094357634499530752" TargetMode="External" /><Relationship Id="rId1024" Type="http://schemas.openxmlformats.org/officeDocument/2006/relationships/hyperlink" Target="https://twitter.com/#!/kennycamille/status/1094636116903227392" TargetMode="External" /><Relationship Id="rId1025" Type="http://schemas.openxmlformats.org/officeDocument/2006/relationships/hyperlink" Target="https://twitter.com/#!/kennycamille/status/1095112381976403968" TargetMode="External" /><Relationship Id="rId1026" Type="http://schemas.openxmlformats.org/officeDocument/2006/relationships/hyperlink" Target="https://twitter.com/#!/kennycamille/status/1096173184062124032" TargetMode="External" /><Relationship Id="rId1027" Type="http://schemas.openxmlformats.org/officeDocument/2006/relationships/hyperlink" Target="https://twitter.com/#!/newportlost/status/1096455505701158913" TargetMode="External" /><Relationship Id="rId1028" Type="http://schemas.openxmlformats.org/officeDocument/2006/relationships/hyperlink" Target="https://twitter.com/#!/newportlost/status/1096455505701158913" TargetMode="External" /><Relationship Id="rId1029" Type="http://schemas.openxmlformats.org/officeDocument/2006/relationships/hyperlink" Target="https://twitter.com/#!/newportlost/status/1096455505701158913" TargetMode="External" /><Relationship Id="rId1030" Type="http://schemas.openxmlformats.org/officeDocument/2006/relationships/hyperlink" Target="https://twitter.com/#!/newportlost/status/1096455505701158913" TargetMode="External" /><Relationship Id="rId1031" Type="http://schemas.openxmlformats.org/officeDocument/2006/relationships/hyperlink" Target="https://twitter.com/#!/newportlost/status/1096455505701158913" TargetMode="External" /><Relationship Id="rId1032" Type="http://schemas.openxmlformats.org/officeDocument/2006/relationships/hyperlink" Target="https://twitter.com/#!/allthingswayne/status/1095737123200819201" TargetMode="External" /><Relationship Id="rId1033" Type="http://schemas.openxmlformats.org/officeDocument/2006/relationships/hyperlink" Target="https://twitter.com/#!/allthingswayne/status/1096472371949637632" TargetMode="External" /><Relationship Id="rId1034" Type="http://schemas.openxmlformats.org/officeDocument/2006/relationships/hyperlink" Target="https://twitter.com/#!/bostsox/status/1092845023366926336" TargetMode="External" /><Relationship Id="rId1035" Type="http://schemas.openxmlformats.org/officeDocument/2006/relationships/hyperlink" Target="https://twitter.com/#!/bostsox/status/1096485780304904192" TargetMode="External" /><Relationship Id="rId1036" Type="http://schemas.openxmlformats.org/officeDocument/2006/relationships/hyperlink" Target="https://twitter.com/#!/analogbear/status/1096487423188652032" TargetMode="External" /><Relationship Id="rId1037" Type="http://schemas.openxmlformats.org/officeDocument/2006/relationships/hyperlink" Target="https://twitter.com/#!/analogbear/status/1096487620065062916" TargetMode="External" /><Relationship Id="rId1038" Type="http://schemas.openxmlformats.org/officeDocument/2006/relationships/hyperlink" Target="https://twitter.com/#!/cstorenews_/status/1096495742695424001" TargetMode="External" /><Relationship Id="rId1039" Type="http://schemas.openxmlformats.org/officeDocument/2006/relationships/hyperlink" Target="https://twitter.com/#!/cstorenews_/status/1094998863784656896" TargetMode="External" /><Relationship Id="rId1040" Type="http://schemas.openxmlformats.org/officeDocument/2006/relationships/hyperlink" Target="https://twitter.com/#!/cstorenews_/status/1094999853007020032" TargetMode="External" /><Relationship Id="rId1041" Type="http://schemas.openxmlformats.org/officeDocument/2006/relationships/hyperlink" Target="https://twitter.com/#!/cstorenews_/status/1095000674209841152" TargetMode="External" /><Relationship Id="rId1042" Type="http://schemas.openxmlformats.org/officeDocument/2006/relationships/hyperlink" Target="https://twitter.com/#!/cstorenews_/status/1095727194029129728" TargetMode="External" /><Relationship Id="rId1043" Type="http://schemas.openxmlformats.org/officeDocument/2006/relationships/hyperlink" Target="https://twitter.com/#!/cumberlandfarms/status/1092450902064201728" TargetMode="External" /><Relationship Id="rId1044" Type="http://schemas.openxmlformats.org/officeDocument/2006/relationships/hyperlink" Target="https://twitter.com/#!/metcalfect/status/1091542069338955776" TargetMode="External" /><Relationship Id="rId1045" Type="http://schemas.openxmlformats.org/officeDocument/2006/relationships/hyperlink" Target="https://twitter.com/#!/cumberlandfarms/status/1092451013519441921" TargetMode="External" /><Relationship Id="rId1046" Type="http://schemas.openxmlformats.org/officeDocument/2006/relationships/hyperlink" Target="https://twitter.com/#!/penpat20/status/1092393434575441921" TargetMode="External" /><Relationship Id="rId1047" Type="http://schemas.openxmlformats.org/officeDocument/2006/relationships/hyperlink" Target="https://twitter.com/#!/cumberlandfarms/status/1092451099754332160" TargetMode="External" /><Relationship Id="rId1048" Type="http://schemas.openxmlformats.org/officeDocument/2006/relationships/hyperlink" Target="https://twitter.com/#!/localhostdemon/status/1092412335539531776" TargetMode="External" /><Relationship Id="rId1049" Type="http://schemas.openxmlformats.org/officeDocument/2006/relationships/hyperlink" Target="https://twitter.com/#!/cumberlandfarms/status/1092451160101978112" TargetMode="External" /><Relationship Id="rId1050" Type="http://schemas.openxmlformats.org/officeDocument/2006/relationships/hyperlink" Target="https://twitter.com/#!/c2cboston/status/1092438382578450432" TargetMode="External" /><Relationship Id="rId1051" Type="http://schemas.openxmlformats.org/officeDocument/2006/relationships/hyperlink" Target="https://twitter.com/#!/cumberlandfarms/status/1092539387936755714" TargetMode="External" /><Relationship Id="rId1052" Type="http://schemas.openxmlformats.org/officeDocument/2006/relationships/hyperlink" Target="https://twitter.com/#!/kirk_mccray/status/1092413157992292352" TargetMode="External" /><Relationship Id="rId1053" Type="http://schemas.openxmlformats.org/officeDocument/2006/relationships/hyperlink" Target="https://twitter.com/#!/kirk_mccray/status/1092563820676071424" TargetMode="External" /><Relationship Id="rId1054" Type="http://schemas.openxmlformats.org/officeDocument/2006/relationships/hyperlink" Target="https://twitter.com/#!/kirk_mccray/status/1093146059843555333" TargetMode="External" /><Relationship Id="rId1055" Type="http://schemas.openxmlformats.org/officeDocument/2006/relationships/hyperlink" Target="https://twitter.com/#!/kirk_mccray/status/1093871403118530560" TargetMode="External" /><Relationship Id="rId1056" Type="http://schemas.openxmlformats.org/officeDocument/2006/relationships/hyperlink" Target="https://twitter.com/#!/cumberlandfarms/status/1092819510837555201" TargetMode="External" /><Relationship Id="rId1057" Type="http://schemas.openxmlformats.org/officeDocument/2006/relationships/hyperlink" Target="https://twitter.com/#!/lisamarasco/status/1092748189432758272" TargetMode="External" /><Relationship Id="rId1058" Type="http://schemas.openxmlformats.org/officeDocument/2006/relationships/hyperlink" Target="https://twitter.com/#!/cumberlandfarms/status/1092819564344283136" TargetMode="External" /><Relationship Id="rId1059" Type="http://schemas.openxmlformats.org/officeDocument/2006/relationships/hyperlink" Target="https://twitter.com/#!/mainefly/status/1092841274737127425" TargetMode="External" /><Relationship Id="rId1060" Type="http://schemas.openxmlformats.org/officeDocument/2006/relationships/hyperlink" Target="https://twitter.com/#!/cumberlandfarms/status/1092897404385411075" TargetMode="External" /><Relationship Id="rId1061" Type="http://schemas.openxmlformats.org/officeDocument/2006/relationships/hyperlink" Target="https://twitter.com/#!/chaseschurga/status/1092847489785438210" TargetMode="External" /><Relationship Id="rId1062" Type="http://schemas.openxmlformats.org/officeDocument/2006/relationships/hyperlink" Target="https://twitter.com/#!/cumberlandfarms/status/1092897472358350854" TargetMode="External" /><Relationship Id="rId1063" Type="http://schemas.openxmlformats.org/officeDocument/2006/relationships/hyperlink" Target="https://twitter.com/#!/tanyadmiranda/status/1092836590483836933" TargetMode="External" /><Relationship Id="rId1064" Type="http://schemas.openxmlformats.org/officeDocument/2006/relationships/hyperlink" Target="https://twitter.com/#!/tanyadmiranda/status/1092899456842899457" TargetMode="External" /><Relationship Id="rId1065" Type="http://schemas.openxmlformats.org/officeDocument/2006/relationships/hyperlink" Target="https://twitter.com/#!/cumberlandfarms/status/1092897586875453442" TargetMode="External" /><Relationship Id="rId1066" Type="http://schemas.openxmlformats.org/officeDocument/2006/relationships/hyperlink" Target="https://twitter.com/#!/nbcsceltics/status/1092932762678358016" TargetMode="External" /><Relationship Id="rId1067" Type="http://schemas.openxmlformats.org/officeDocument/2006/relationships/hyperlink" Target="https://twitter.com/#!/cumberlandfarms/status/1093143924754055168" TargetMode="External" /><Relationship Id="rId1068" Type="http://schemas.openxmlformats.org/officeDocument/2006/relationships/hyperlink" Target="https://twitter.com/#!/dzadzi55/status/1092844170681700358" TargetMode="External" /><Relationship Id="rId1069" Type="http://schemas.openxmlformats.org/officeDocument/2006/relationships/hyperlink" Target="https://twitter.com/#!/dzadzi55/status/1092901094857080834" TargetMode="External" /><Relationship Id="rId1070" Type="http://schemas.openxmlformats.org/officeDocument/2006/relationships/hyperlink" Target="https://twitter.com/#!/cumberlandfarms/status/1092897522710913024" TargetMode="External" /><Relationship Id="rId1071" Type="http://schemas.openxmlformats.org/officeDocument/2006/relationships/hyperlink" Target="https://twitter.com/#!/cumberlandfarms/status/1093149299863621632" TargetMode="External" /><Relationship Id="rId1072" Type="http://schemas.openxmlformats.org/officeDocument/2006/relationships/hyperlink" Target="https://twitter.com/#!/bottlerocket/status/1093195591830654976" TargetMode="External" /><Relationship Id="rId1073" Type="http://schemas.openxmlformats.org/officeDocument/2006/relationships/hyperlink" Target="https://twitter.com/#!/bottlerocket/status/1093255039416782848" TargetMode="External" /><Relationship Id="rId1074" Type="http://schemas.openxmlformats.org/officeDocument/2006/relationships/hyperlink" Target="https://twitter.com/#!/cumberlandfarms/status/1093249643532701696" TargetMode="External" /><Relationship Id="rId1075" Type="http://schemas.openxmlformats.org/officeDocument/2006/relationships/hyperlink" Target="https://twitter.com/#!/toyshowsue/status/1093216538444947458" TargetMode="External" /><Relationship Id="rId1076" Type="http://schemas.openxmlformats.org/officeDocument/2006/relationships/hyperlink" Target="https://twitter.com/#!/cumberlandfarms/status/1093249770402074631" TargetMode="External" /><Relationship Id="rId1077" Type="http://schemas.openxmlformats.org/officeDocument/2006/relationships/hyperlink" Target="https://twitter.com/#!/richnthering/status/1093162327950667778" TargetMode="External" /><Relationship Id="rId1078" Type="http://schemas.openxmlformats.org/officeDocument/2006/relationships/hyperlink" Target="https://twitter.com/#!/cumberlandfarms/status/1093249982998687745" TargetMode="External" /><Relationship Id="rId1079" Type="http://schemas.openxmlformats.org/officeDocument/2006/relationships/hyperlink" Target="https://twitter.com/#!/steeler1313/status/1093152150719475712" TargetMode="External" /><Relationship Id="rId1080" Type="http://schemas.openxmlformats.org/officeDocument/2006/relationships/hyperlink" Target="https://twitter.com/#!/steeler1313/status/1093346343333097472" TargetMode="External" /><Relationship Id="rId1081" Type="http://schemas.openxmlformats.org/officeDocument/2006/relationships/hyperlink" Target="https://twitter.com/#!/steeler1313/status/1093536164080951297" TargetMode="External" /><Relationship Id="rId1082" Type="http://schemas.openxmlformats.org/officeDocument/2006/relationships/hyperlink" Target="https://twitter.com/#!/cumberlandfarms/status/1093249866296446976" TargetMode="External" /><Relationship Id="rId1083" Type="http://schemas.openxmlformats.org/officeDocument/2006/relationships/hyperlink" Target="https://twitter.com/#!/cumberlandfarms/status/1093518414549827585" TargetMode="External" /><Relationship Id="rId1084" Type="http://schemas.openxmlformats.org/officeDocument/2006/relationships/hyperlink" Target="https://twitter.com/#!/casinossb/status/1093545499477635072" TargetMode="External" /><Relationship Id="rId1085" Type="http://schemas.openxmlformats.org/officeDocument/2006/relationships/hyperlink" Target="https://twitter.com/#!/cumberlandfarms/status/1093518645286895616" TargetMode="External" /><Relationship Id="rId1086" Type="http://schemas.openxmlformats.org/officeDocument/2006/relationships/hyperlink" Target="https://twitter.com/#!/cumberlandfarms/status/1093625732855750657" TargetMode="External" /><Relationship Id="rId1087" Type="http://schemas.openxmlformats.org/officeDocument/2006/relationships/hyperlink" Target="https://twitter.com/#!/retailbetter/status/1093574003892125697" TargetMode="External" /><Relationship Id="rId1088" Type="http://schemas.openxmlformats.org/officeDocument/2006/relationships/hyperlink" Target="https://twitter.com/#!/retailbetter/status/1093865541314449410" TargetMode="External" /><Relationship Id="rId1089" Type="http://schemas.openxmlformats.org/officeDocument/2006/relationships/hyperlink" Target="https://twitter.com/#!/retailbetter/status/1095345815265136645" TargetMode="External" /><Relationship Id="rId1090" Type="http://schemas.openxmlformats.org/officeDocument/2006/relationships/hyperlink" Target="https://twitter.com/#!/retailbetter/status/1095394909828378625" TargetMode="External" /><Relationship Id="rId1091" Type="http://schemas.openxmlformats.org/officeDocument/2006/relationships/hyperlink" Target="https://twitter.com/#!/cumberlandfarms/status/1093625887038279680" TargetMode="External" /><Relationship Id="rId1092" Type="http://schemas.openxmlformats.org/officeDocument/2006/relationships/hyperlink" Target="https://twitter.com/#!/joepcro/status/1093874818569719808" TargetMode="External" /><Relationship Id="rId1093" Type="http://schemas.openxmlformats.org/officeDocument/2006/relationships/hyperlink" Target="https://twitter.com/#!/cumberlandfarms/status/1093888052928360448" TargetMode="External" /><Relationship Id="rId1094" Type="http://schemas.openxmlformats.org/officeDocument/2006/relationships/hyperlink" Target="https://twitter.com/#!/laura21968/status/1093982362604580864" TargetMode="External" /><Relationship Id="rId1095" Type="http://schemas.openxmlformats.org/officeDocument/2006/relationships/hyperlink" Target="https://twitter.com/#!/laura21968/status/1094073716064038912" TargetMode="External" /><Relationship Id="rId1096" Type="http://schemas.openxmlformats.org/officeDocument/2006/relationships/hyperlink" Target="https://twitter.com/#!/laura21968/status/1094073899342544896" TargetMode="External" /><Relationship Id="rId1097" Type="http://schemas.openxmlformats.org/officeDocument/2006/relationships/hyperlink" Target="https://twitter.com/#!/laura21968/status/1095013335597240320" TargetMode="External" /><Relationship Id="rId1098" Type="http://schemas.openxmlformats.org/officeDocument/2006/relationships/hyperlink" Target="https://twitter.com/#!/cumberlandfarms/status/1094983284189290496" TargetMode="External" /><Relationship Id="rId1099" Type="http://schemas.openxmlformats.org/officeDocument/2006/relationships/hyperlink" Target="https://twitter.com/#!/mistress_ishbo/status/1094234488295575553" TargetMode="External" /><Relationship Id="rId1100" Type="http://schemas.openxmlformats.org/officeDocument/2006/relationships/hyperlink" Target="https://twitter.com/#!/mistress_ishbo/status/1094234687361433600" TargetMode="External" /><Relationship Id="rId1101" Type="http://schemas.openxmlformats.org/officeDocument/2006/relationships/hyperlink" Target="https://twitter.com/#!/cumberlandfarms/status/1094983372147908608" TargetMode="External" /><Relationship Id="rId1102" Type="http://schemas.openxmlformats.org/officeDocument/2006/relationships/hyperlink" Target="https://twitter.com/#!/rgrhm/status/1094271410028118019" TargetMode="External" /><Relationship Id="rId1103" Type="http://schemas.openxmlformats.org/officeDocument/2006/relationships/hyperlink" Target="https://twitter.com/#!/cumberlandfarms/status/1094983518717906944" TargetMode="External" /><Relationship Id="rId1104" Type="http://schemas.openxmlformats.org/officeDocument/2006/relationships/hyperlink" Target="https://twitter.com/#!/hewesnews/status/1094272070496776200" TargetMode="External" /><Relationship Id="rId1105" Type="http://schemas.openxmlformats.org/officeDocument/2006/relationships/hyperlink" Target="https://twitter.com/#!/cumberlandfarms/status/1094983581485670403" TargetMode="External" /><Relationship Id="rId1106" Type="http://schemas.openxmlformats.org/officeDocument/2006/relationships/hyperlink" Target="https://twitter.com/#!/thelilraskal/status/1094610919294947328" TargetMode="External" /><Relationship Id="rId1107" Type="http://schemas.openxmlformats.org/officeDocument/2006/relationships/hyperlink" Target="https://twitter.com/#!/cumberlandfarms/status/1094987890717806593" TargetMode="External" /><Relationship Id="rId1108" Type="http://schemas.openxmlformats.org/officeDocument/2006/relationships/hyperlink" Target="https://twitter.com/#!/montviller/status/1094689618618912768" TargetMode="External" /><Relationship Id="rId1109" Type="http://schemas.openxmlformats.org/officeDocument/2006/relationships/hyperlink" Target="https://twitter.com/#!/cumberlandfarms/status/1094987945147318273" TargetMode="External" /><Relationship Id="rId1110" Type="http://schemas.openxmlformats.org/officeDocument/2006/relationships/hyperlink" Target="https://twitter.com/#!/kdesantis96/status/1095020190356697088" TargetMode="External" /><Relationship Id="rId1111" Type="http://schemas.openxmlformats.org/officeDocument/2006/relationships/hyperlink" Target="https://twitter.com/#!/kdesantis96/status/1095070334057881600" TargetMode="External" /><Relationship Id="rId1112" Type="http://schemas.openxmlformats.org/officeDocument/2006/relationships/hyperlink" Target="https://twitter.com/#!/cumberlandfarms/status/1095064752051634177" TargetMode="External" /><Relationship Id="rId1113" Type="http://schemas.openxmlformats.org/officeDocument/2006/relationships/hyperlink" Target="https://twitter.com/#!/alecdsilva/status/1095331163424604160" TargetMode="External" /><Relationship Id="rId1114" Type="http://schemas.openxmlformats.org/officeDocument/2006/relationships/hyperlink" Target="https://twitter.com/#!/alecdsilva/status/1095331909725577216" TargetMode="External" /><Relationship Id="rId1115" Type="http://schemas.openxmlformats.org/officeDocument/2006/relationships/hyperlink" Target="https://twitter.com/#!/alecdsilva/status/1095343561015508992" TargetMode="External" /><Relationship Id="rId1116" Type="http://schemas.openxmlformats.org/officeDocument/2006/relationships/hyperlink" Target="https://twitter.com/#!/cumberlandfarms/status/1095338605428404226" TargetMode="External" /><Relationship Id="rId1117" Type="http://schemas.openxmlformats.org/officeDocument/2006/relationships/hyperlink" Target="https://twitter.com/#!/nbcsceltics/status/1095164023769837568" TargetMode="External" /><Relationship Id="rId1118" Type="http://schemas.openxmlformats.org/officeDocument/2006/relationships/hyperlink" Target="https://twitter.com/#!/cumberlandfarms/status/1095338670528184321" TargetMode="External" /><Relationship Id="rId1119" Type="http://schemas.openxmlformats.org/officeDocument/2006/relationships/hyperlink" Target="https://twitter.com/#!/nbcsceltics/status/1092932762678358016" TargetMode="External" /><Relationship Id="rId1120" Type="http://schemas.openxmlformats.org/officeDocument/2006/relationships/hyperlink" Target="https://twitter.com/#!/nbcsceltics/status/1093360730336911360" TargetMode="External" /><Relationship Id="rId1121" Type="http://schemas.openxmlformats.org/officeDocument/2006/relationships/hyperlink" Target="https://twitter.com/#!/nbcsceltics/status/1095164023769837568" TargetMode="External" /><Relationship Id="rId1122" Type="http://schemas.openxmlformats.org/officeDocument/2006/relationships/hyperlink" Target="https://twitter.com/#!/nbcsceltics/status/1095170538585182209" TargetMode="External" /><Relationship Id="rId1123" Type="http://schemas.openxmlformats.org/officeDocument/2006/relationships/hyperlink" Target="https://twitter.com/#!/cumberlandfarms/status/1093143924754055168" TargetMode="External" /><Relationship Id="rId1124" Type="http://schemas.openxmlformats.org/officeDocument/2006/relationships/hyperlink" Target="https://twitter.com/#!/cumberlandfarms/status/1093518477984444416" TargetMode="External" /><Relationship Id="rId1125" Type="http://schemas.openxmlformats.org/officeDocument/2006/relationships/hyperlink" Target="https://twitter.com/#!/cumberlandfarms/status/1095338317728514050" TargetMode="External" /><Relationship Id="rId1126" Type="http://schemas.openxmlformats.org/officeDocument/2006/relationships/hyperlink" Target="https://twitter.com/#!/cumberlandfarms/status/1095338670528184321" TargetMode="External" /><Relationship Id="rId1127" Type="http://schemas.openxmlformats.org/officeDocument/2006/relationships/hyperlink" Target="https://twitter.com/#!/brandyscorner/status/1095425319681560576" TargetMode="External" /><Relationship Id="rId1128" Type="http://schemas.openxmlformats.org/officeDocument/2006/relationships/hyperlink" Target="https://twitter.com/#!/brandyscorner/status/1095425614822158336" TargetMode="External" /><Relationship Id="rId1129" Type="http://schemas.openxmlformats.org/officeDocument/2006/relationships/hyperlink" Target="https://twitter.com/#!/niffer03801/status/1095435926002679813" TargetMode="External" /><Relationship Id="rId1130" Type="http://schemas.openxmlformats.org/officeDocument/2006/relationships/hyperlink" Target="https://twitter.com/#!/cumberlandfarms/status/1095696950186385408" TargetMode="External" /><Relationship Id="rId1131" Type="http://schemas.openxmlformats.org/officeDocument/2006/relationships/hyperlink" Target="https://twitter.com/#!/niffer03801/status/1095435926002679813" TargetMode="External" /><Relationship Id="rId1132" Type="http://schemas.openxmlformats.org/officeDocument/2006/relationships/hyperlink" Target="https://twitter.com/#!/cumberlandfarms/status/1095697267686809600" TargetMode="External" /><Relationship Id="rId1133" Type="http://schemas.openxmlformats.org/officeDocument/2006/relationships/hyperlink" Target="https://twitter.com/#!/miac0088/status/1095483148505440256" TargetMode="External" /><Relationship Id="rId1134" Type="http://schemas.openxmlformats.org/officeDocument/2006/relationships/hyperlink" Target="https://twitter.com/#!/cumberlandfarms/status/1095697429293400064" TargetMode="External" /><Relationship Id="rId1135" Type="http://schemas.openxmlformats.org/officeDocument/2006/relationships/hyperlink" Target="https://twitter.com/#!/sammiasaurus/status/1095654744775905281" TargetMode="External" /><Relationship Id="rId1136" Type="http://schemas.openxmlformats.org/officeDocument/2006/relationships/hyperlink" Target="https://twitter.com/#!/cumberlandfarms/status/1095697505956909056" TargetMode="External" /><Relationship Id="rId1137" Type="http://schemas.openxmlformats.org/officeDocument/2006/relationships/hyperlink" Target="https://twitter.com/#!/andytbone2/status/1093118882955624449" TargetMode="External" /><Relationship Id="rId1138" Type="http://schemas.openxmlformats.org/officeDocument/2006/relationships/hyperlink" Target="https://twitter.com/#!/andytbone2/status/1095674119482413057" TargetMode="External" /><Relationship Id="rId1139" Type="http://schemas.openxmlformats.org/officeDocument/2006/relationships/hyperlink" Target="https://twitter.com/#!/cumberlandfarms/status/1093149250630938624" TargetMode="External" /><Relationship Id="rId1140" Type="http://schemas.openxmlformats.org/officeDocument/2006/relationships/hyperlink" Target="https://twitter.com/#!/cumberlandfarms/status/1095697570435919872" TargetMode="External" /><Relationship Id="rId1141" Type="http://schemas.openxmlformats.org/officeDocument/2006/relationships/hyperlink" Target="https://twitter.com/#!/ksullivannews/status/1095760654592630784" TargetMode="External" /><Relationship Id="rId1142" Type="http://schemas.openxmlformats.org/officeDocument/2006/relationships/hyperlink" Target="https://twitter.com/#!/ksullivannews/status/1095793927620309008" TargetMode="External" /><Relationship Id="rId1143" Type="http://schemas.openxmlformats.org/officeDocument/2006/relationships/hyperlink" Target="https://twitter.com/#!/cumberlandfarms/status/1095793081524334601" TargetMode="External" /><Relationship Id="rId1144" Type="http://schemas.openxmlformats.org/officeDocument/2006/relationships/hyperlink" Target="https://twitter.com/#!/tman1138pm/status/1094270170703515649" TargetMode="External" /><Relationship Id="rId1145" Type="http://schemas.openxmlformats.org/officeDocument/2006/relationships/hyperlink" Target="https://twitter.com/#!/tman1138pm/status/1094344144225533957" TargetMode="External" /><Relationship Id="rId1146" Type="http://schemas.openxmlformats.org/officeDocument/2006/relationships/hyperlink" Target="https://twitter.com/#!/tman1138pm/status/1095701257036148736" TargetMode="External" /><Relationship Id="rId1147" Type="http://schemas.openxmlformats.org/officeDocument/2006/relationships/hyperlink" Target="https://twitter.com/#!/tman1138pm/status/1095708290925948936" TargetMode="External" /><Relationship Id="rId1148" Type="http://schemas.openxmlformats.org/officeDocument/2006/relationships/hyperlink" Target="https://twitter.com/#!/tman1138pm/status/1095806696721666048" TargetMode="External" /><Relationship Id="rId1149" Type="http://schemas.openxmlformats.org/officeDocument/2006/relationships/hyperlink" Target="https://twitter.com/#!/cumberlandfarms/status/1094983675249348611" TargetMode="External" /><Relationship Id="rId1150" Type="http://schemas.openxmlformats.org/officeDocument/2006/relationships/hyperlink" Target="https://twitter.com/#!/cumberlandfarms/status/1095792996342292481" TargetMode="External" /><Relationship Id="rId1151" Type="http://schemas.openxmlformats.org/officeDocument/2006/relationships/hyperlink" Target="https://twitter.com/#!/cumberlandfarms/status/1096059887262433280" TargetMode="External" /><Relationship Id="rId1152" Type="http://schemas.openxmlformats.org/officeDocument/2006/relationships/hyperlink" Target="https://twitter.com/#!/momof3princess/status/1095863148110860288" TargetMode="External" /><Relationship Id="rId1153" Type="http://schemas.openxmlformats.org/officeDocument/2006/relationships/hyperlink" Target="https://twitter.com/#!/cumberlandfarms/status/1096060228561522690" TargetMode="External" /><Relationship Id="rId1154" Type="http://schemas.openxmlformats.org/officeDocument/2006/relationships/hyperlink" Target="https://twitter.com/#!/masterblud/status/1096010479439355904" TargetMode="External" /><Relationship Id="rId1155" Type="http://schemas.openxmlformats.org/officeDocument/2006/relationships/hyperlink" Target="https://twitter.com/#!/cumberlandfarms/status/1096060672075595776" TargetMode="External" /><Relationship Id="rId1156" Type="http://schemas.openxmlformats.org/officeDocument/2006/relationships/hyperlink" Target="https://twitter.com/#!/doublea93/status/1096013385634848769" TargetMode="External" /><Relationship Id="rId1157" Type="http://schemas.openxmlformats.org/officeDocument/2006/relationships/hyperlink" Target="https://twitter.com/#!/cumberlandfarms/status/1096060727641686016" TargetMode="External" /><Relationship Id="rId1158" Type="http://schemas.openxmlformats.org/officeDocument/2006/relationships/hyperlink" Target="https://twitter.com/#!/phppoet/status/1095868595303788545" TargetMode="External" /><Relationship Id="rId1159" Type="http://schemas.openxmlformats.org/officeDocument/2006/relationships/hyperlink" Target="https://twitter.com/#!/phppoet/status/1096063899445706755" TargetMode="External" /><Relationship Id="rId1160" Type="http://schemas.openxmlformats.org/officeDocument/2006/relationships/hyperlink" Target="https://twitter.com/#!/cumberlandfarms/status/1096060307674406912" TargetMode="External" /><Relationship Id="rId1161" Type="http://schemas.openxmlformats.org/officeDocument/2006/relationships/hyperlink" Target="https://twitter.com/#!/cumberlandfarms/status/1096155066694807556" TargetMode="External" /><Relationship Id="rId1162" Type="http://schemas.openxmlformats.org/officeDocument/2006/relationships/hyperlink" Target="https://twitter.com/#!/amid11317/status/1096370866856886274" TargetMode="External" /><Relationship Id="rId1163" Type="http://schemas.openxmlformats.org/officeDocument/2006/relationships/hyperlink" Target="https://twitter.com/#!/cumberlandfarms/status/1096426933372497921" TargetMode="External" /><Relationship Id="rId1164" Type="http://schemas.openxmlformats.org/officeDocument/2006/relationships/hyperlink" Target="https://twitter.com/#!/mofycbsj/status/1096459373499559937" TargetMode="External" /><Relationship Id="rId1165" Type="http://schemas.openxmlformats.org/officeDocument/2006/relationships/hyperlink" Target="https://twitter.com/#!/cumberlandfarms/status/1096527911308455936" TargetMode="External" /><Relationship Id="rId1166" Type="http://schemas.openxmlformats.org/officeDocument/2006/relationships/hyperlink" Target="https://twitter.com/#!/dr_coady/status/1096476068444336128" TargetMode="External" /><Relationship Id="rId1167" Type="http://schemas.openxmlformats.org/officeDocument/2006/relationships/hyperlink" Target="https://twitter.com/#!/cumberlandfarms/status/1096527954086191109" TargetMode="External" /><Relationship Id="rId1168" Type="http://schemas.openxmlformats.org/officeDocument/2006/relationships/hyperlink" Target="https://twitter.com/#!/cumberlandfarms/status/1091743365107015681" TargetMode="External" /><Relationship Id="rId1169" Type="http://schemas.openxmlformats.org/officeDocument/2006/relationships/hyperlink" Target="https://twitter.com/#!/cumberlandfarms/status/1092105704234729473" TargetMode="External" /><Relationship Id="rId1170" Type="http://schemas.openxmlformats.org/officeDocument/2006/relationships/hyperlink" Target="https://twitter.com/#!/cumberlandfarms/status/1092430383789035520" TargetMode="External" /><Relationship Id="rId1171" Type="http://schemas.openxmlformats.org/officeDocument/2006/relationships/hyperlink" Target="https://twitter.com/#!/cumberlandfarms/status/1092439981040246784" TargetMode="External" /><Relationship Id="rId1172" Type="http://schemas.openxmlformats.org/officeDocument/2006/relationships/hyperlink" Target="https://twitter.com/#!/cumberlandfarms/status/1092792738960064513" TargetMode="External" /><Relationship Id="rId1173" Type="http://schemas.openxmlformats.org/officeDocument/2006/relationships/hyperlink" Target="https://twitter.com/#!/cumberlandfarms/status/1092831644812263424" TargetMode="External" /><Relationship Id="rId1174" Type="http://schemas.openxmlformats.org/officeDocument/2006/relationships/hyperlink" Target="https://twitter.com/#!/cumberlandfarms/status/1093143341842264069" TargetMode="External" /><Relationship Id="rId1175" Type="http://schemas.openxmlformats.org/officeDocument/2006/relationships/hyperlink" Target="https://twitter.com/#!/cumberlandfarms/status/1093170228782133248" TargetMode="External" /><Relationship Id="rId1176" Type="http://schemas.openxmlformats.org/officeDocument/2006/relationships/hyperlink" Target="https://twitter.com/#!/cumberlandfarms/status/1093556020687843329" TargetMode="External" /><Relationship Id="rId1177" Type="http://schemas.openxmlformats.org/officeDocument/2006/relationships/hyperlink" Target="https://twitter.com/#!/cumberlandfarms/status/1093918873563394048" TargetMode="External" /><Relationship Id="rId1178" Type="http://schemas.openxmlformats.org/officeDocument/2006/relationships/hyperlink" Target="https://twitter.com/#!/cumberlandfarms/status/1094249913498681352" TargetMode="External" /><Relationship Id="rId1179" Type="http://schemas.openxmlformats.org/officeDocument/2006/relationships/hyperlink" Target="https://twitter.com/#!/cumberlandfarms/status/1094642500474675200" TargetMode="External" /><Relationship Id="rId1180" Type="http://schemas.openxmlformats.org/officeDocument/2006/relationships/hyperlink" Target="https://twitter.com/#!/cumberlandfarms/status/1094989554564689920" TargetMode="External" /><Relationship Id="rId1181" Type="http://schemas.openxmlformats.org/officeDocument/2006/relationships/hyperlink" Target="https://twitter.com/#!/cumberlandfarms/status/1095320751790538754" TargetMode="External" /><Relationship Id="rId1182" Type="http://schemas.openxmlformats.org/officeDocument/2006/relationships/hyperlink" Target="https://twitter.com/#!/cumberlandfarms/status/1095338532183273481" TargetMode="External" /><Relationship Id="rId1183" Type="http://schemas.openxmlformats.org/officeDocument/2006/relationships/hyperlink" Target="https://twitter.com/#!/cumberlandfarms/status/1095367049373802497" TargetMode="External" /><Relationship Id="rId1184" Type="http://schemas.openxmlformats.org/officeDocument/2006/relationships/hyperlink" Target="https://twitter.com/#!/cumberlandfarms/status/1095714847415848961" TargetMode="External" /><Relationship Id="rId1185" Type="http://schemas.openxmlformats.org/officeDocument/2006/relationships/hyperlink" Target="https://twitter.com/#!/cumberlandfarms/status/1095756290364723200" TargetMode="External" /><Relationship Id="rId1186" Type="http://schemas.openxmlformats.org/officeDocument/2006/relationships/hyperlink" Target="https://twitter.com/#!/cumberlandfarms/status/1096091942658674688" TargetMode="External" /><Relationship Id="rId1187" Type="http://schemas.openxmlformats.org/officeDocument/2006/relationships/hyperlink" Target="https://twitter.com/#!/cumberlandfarms/status/1096454154434854912" TargetMode="External" /><Relationship Id="rId1188" Type="http://schemas.openxmlformats.org/officeDocument/2006/relationships/hyperlink" Target="https://api.twitter.com/1.1/geo/id/0000968729e2a991.json" TargetMode="External" /><Relationship Id="rId1189" Type="http://schemas.openxmlformats.org/officeDocument/2006/relationships/hyperlink" Target="https://api.twitter.com/1.1/geo/id/4eb16cb0a07b90b7.json" TargetMode="External" /><Relationship Id="rId1190" Type="http://schemas.openxmlformats.org/officeDocument/2006/relationships/hyperlink" Target="https://api.twitter.com/1.1/geo/id/67b98f17fdcf20be.json" TargetMode="External" /><Relationship Id="rId1191" Type="http://schemas.openxmlformats.org/officeDocument/2006/relationships/hyperlink" Target="https://api.twitter.com/1.1/geo/id/67b98f17fdcf20be.json" TargetMode="External" /><Relationship Id="rId1192" Type="http://schemas.openxmlformats.org/officeDocument/2006/relationships/hyperlink" Target="https://api.twitter.com/1.1/geo/id/67b98f17fdcf20be.json" TargetMode="External" /><Relationship Id="rId1193" Type="http://schemas.openxmlformats.org/officeDocument/2006/relationships/hyperlink" Target="https://api.twitter.com/1.1/geo/id/67b98f17fdcf20be.json" TargetMode="External" /><Relationship Id="rId1194" Type="http://schemas.openxmlformats.org/officeDocument/2006/relationships/hyperlink" Target="https://api.twitter.com/1.1/geo/id/67b98f17fdcf20be.json" TargetMode="External" /><Relationship Id="rId1195" Type="http://schemas.openxmlformats.org/officeDocument/2006/relationships/hyperlink" Target="https://api.twitter.com/1.1/geo/id/67b98f17fdcf20be.json" TargetMode="External" /><Relationship Id="rId1196" Type="http://schemas.openxmlformats.org/officeDocument/2006/relationships/hyperlink" Target="https://api.twitter.com/1.1/geo/id/67b98f17fdcf20be.json" TargetMode="External" /><Relationship Id="rId1197" Type="http://schemas.openxmlformats.org/officeDocument/2006/relationships/hyperlink" Target="https://api.twitter.com/1.1/geo/id/67b98f17fdcf20be.json" TargetMode="External" /><Relationship Id="rId1198" Type="http://schemas.openxmlformats.org/officeDocument/2006/relationships/hyperlink" Target="https://api.twitter.com/1.1/geo/id/67b98f17fdcf20be.json" TargetMode="External" /><Relationship Id="rId1199" Type="http://schemas.openxmlformats.org/officeDocument/2006/relationships/hyperlink" Target="https://api.twitter.com/1.1/geo/id/67b98f17fdcf20be.json" TargetMode="External" /><Relationship Id="rId1200" Type="http://schemas.openxmlformats.org/officeDocument/2006/relationships/hyperlink" Target="https://api.twitter.com/1.1/geo/id/01cd9bc251c1a4cc.json" TargetMode="External" /><Relationship Id="rId1201" Type="http://schemas.openxmlformats.org/officeDocument/2006/relationships/hyperlink" Target="https://api.twitter.com/1.1/geo/id/898265bec13bd843.json" TargetMode="External" /><Relationship Id="rId1202" Type="http://schemas.openxmlformats.org/officeDocument/2006/relationships/hyperlink" Target="https://api.twitter.com/1.1/geo/id/51f91ee83c9a8b40.json" TargetMode="External" /><Relationship Id="rId1203" Type="http://schemas.openxmlformats.org/officeDocument/2006/relationships/hyperlink" Target="https://api.twitter.com/1.1/geo/id/01be8aa8195ae3b6.json" TargetMode="External" /><Relationship Id="rId1204" Type="http://schemas.openxmlformats.org/officeDocument/2006/relationships/hyperlink" Target="https://api.twitter.com/1.1/geo/id/01efb4b644adb574.json" TargetMode="External" /><Relationship Id="rId1205" Type="http://schemas.openxmlformats.org/officeDocument/2006/relationships/hyperlink" Target="https://api.twitter.com/1.1/geo/id/898265bec13bd843.json" TargetMode="External" /><Relationship Id="rId1206" Type="http://schemas.openxmlformats.org/officeDocument/2006/relationships/hyperlink" Target="https://api.twitter.com/1.1/geo/id/898265bec13bd843.json" TargetMode="External" /><Relationship Id="rId1207" Type="http://schemas.openxmlformats.org/officeDocument/2006/relationships/hyperlink" Target="https://api.twitter.com/1.1/geo/id/b04794c3445e78cf.json" TargetMode="External" /><Relationship Id="rId1208" Type="http://schemas.openxmlformats.org/officeDocument/2006/relationships/hyperlink" Target="https://api.twitter.com/1.1/geo/id/b04794c3445e78cf.json" TargetMode="External" /><Relationship Id="rId1209" Type="http://schemas.openxmlformats.org/officeDocument/2006/relationships/hyperlink" Target="https://api.twitter.com/1.1/geo/id/015e664c48444066.json" TargetMode="External" /><Relationship Id="rId1210" Type="http://schemas.openxmlformats.org/officeDocument/2006/relationships/hyperlink" Target="https://api.twitter.com/1.1/geo/id/b04794c3445e78cf.json" TargetMode="External" /><Relationship Id="rId1211" Type="http://schemas.openxmlformats.org/officeDocument/2006/relationships/hyperlink" Target="https://api.twitter.com/1.1/geo/id/d6539f049c4d05e8.json" TargetMode="External" /><Relationship Id="rId1212" Type="http://schemas.openxmlformats.org/officeDocument/2006/relationships/hyperlink" Target="https://api.twitter.com/1.1/geo/id/d6539f049c4d05e8.json" TargetMode="External" /><Relationship Id="rId1213" Type="http://schemas.openxmlformats.org/officeDocument/2006/relationships/hyperlink" Target="https://api.twitter.com/1.1/geo/id/01597161672b6499.json" TargetMode="External" /><Relationship Id="rId1214" Type="http://schemas.openxmlformats.org/officeDocument/2006/relationships/hyperlink" Target="https://api.twitter.com/1.1/geo/id/01597161672b6499.json" TargetMode="External" /><Relationship Id="rId1215" Type="http://schemas.openxmlformats.org/officeDocument/2006/relationships/hyperlink" Target="https://api.twitter.com/1.1/geo/id/011edd780200b886.json" TargetMode="External" /><Relationship Id="rId1216" Type="http://schemas.openxmlformats.org/officeDocument/2006/relationships/hyperlink" Target="https://api.twitter.com/1.1/geo/id/011edd780200b886.json" TargetMode="External" /><Relationship Id="rId1217" Type="http://schemas.openxmlformats.org/officeDocument/2006/relationships/hyperlink" Target="https://api.twitter.com/1.1/geo/id/d6539f049c4d05e8.json" TargetMode="External" /><Relationship Id="rId1218" Type="http://schemas.openxmlformats.org/officeDocument/2006/relationships/hyperlink" Target="https://api.twitter.com/1.1/geo/id/d6539f049c4d05e8.json" TargetMode="External" /><Relationship Id="rId1219" Type="http://schemas.openxmlformats.org/officeDocument/2006/relationships/hyperlink" Target="https://api.twitter.com/1.1/geo/id/01597161672b6499.json" TargetMode="External" /><Relationship Id="rId1220" Type="http://schemas.openxmlformats.org/officeDocument/2006/relationships/hyperlink" Target="https://api.twitter.com/1.1/geo/id/01597161672b6499.json" TargetMode="External" /><Relationship Id="rId1221" Type="http://schemas.openxmlformats.org/officeDocument/2006/relationships/hyperlink" Target="https://api.twitter.com/1.1/geo/id/e5c24c84174dea4d.json" TargetMode="External" /><Relationship Id="rId1222" Type="http://schemas.openxmlformats.org/officeDocument/2006/relationships/comments" Target="../comments1.xml" /><Relationship Id="rId1223" Type="http://schemas.openxmlformats.org/officeDocument/2006/relationships/vmlDrawing" Target="../drawings/vmlDrawing1.vml" /><Relationship Id="rId1224" Type="http://schemas.openxmlformats.org/officeDocument/2006/relationships/table" Target="../tables/table1.xml" /><Relationship Id="rId12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WCVB/status/1091524323251286017" TargetMode="External" /><Relationship Id="rId2" Type="http://schemas.openxmlformats.org/officeDocument/2006/relationships/hyperlink" Target="https://twitter.com/i/web/status/1091533467580596225" TargetMode="External" /><Relationship Id="rId3" Type="http://schemas.openxmlformats.org/officeDocument/2006/relationships/hyperlink" Target="https://twitter.com/i/web/status/1091536604710211585" TargetMode="External" /><Relationship Id="rId4" Type="http://schemas.openxmlformats.org/officeDocument/2006/relationships/hyperlink" Target="https://twitter.com/dunkinboston/status/1090310864908046337" TargetMode="External" /><Relationship Id="rId5" Type="http://schemas.openxmlformats.org/officeDocument/2006/relationships/hyperlink" Target="https://www.swarmapp.com/c/fpyGY2B43I6" TargetMode="External" /><Relationship Id="rId6" Type="http://schemas.openxmlformats.org/officeDocument/2006/relationships/hyperlink" Target="https://twitter.com/cumberlandfarms/status/1092831644812263424" TargetMode="External" /><Relationship Id="rId7" Type="http://schemas.openxmlformats.org/officeDocument/2006/relationships/hyperlink" Target="https://twitter.com/cumberlandfarms/status/1093143341842264069" TargetMode="External" /><Relationship Id="rId8" Type="http://schemas.openxmlformats.org/officeDocument/2006/relationships/hyperlink" Target="https://www.swarmapp.com/c/a8PKqWCRAXB" TargetMode="External" /><Relationship Id="rId9" Type="http://schemas.openxmlformats.org/officeDocument/2006/relationships/hyperlink" Target="https://twitter.com/i/web/status/1093555894430896128" TargetMode="External" /><Relationship Id="rId10" Type="http://schemas.openxmlformats.org/officeDocument/2006/relationships/hyperlink" Target="https://twitter.com/i/web/status/1093560705557712896" TargetMode="External" /><Relationship Id="rId11" Type="http://schemas.openxmlformats.org/officeDocument/2006/relationships/hyperlink" Target="https://www.swarmapp.com/c/7kMr3HBVsbb" TargetMode="External" /><Relationship Id="rId12" Type="http://schemas.openxmlformats.org/officeDocument/2006/relationships/hyperlink" Target="https://www.swarmapp.com/c/aIWySQf1ZYq" TargetMode="External" /><Relationship Id="rId13" Type="http://schemas.openxmlformats.org/officeDocument/2006/relationships/hyperlink" Target="https://www.swarmapp.com/c/6Ny7JmJijsr" TargetMode="External" /><Relationship Id="rId14" Type="http://schemas.openxmlformats.org/officeDocument/2006/relationships/hyperlink" Target="https://www.swarmapp.com/c/1jeUuxNQRuY" TargetMode="External" /><Relationship Id="rId15" Type="http://schemas.openxmlformats.org/officeDocument/2006/relationships/hyperlink" Target="https://www.swarmapp.com/c/7cxYDV8d6f5" TargetMode="External" /><Relationship Id="rId16" Type="http://schemas.openxmlformats.org/officeDocument/2006/relationships/hyperlink" Target="https://www.swarmapp.com/c/g0UxCqbBUds" TargetMode="External" /><Relationship Id="rId17" Type="http://schemas.openxmlformats.org/officeDocument/2006/relationships/hyperlink" Target="https://dy.si/3CK65" TargetMode="External" /><Relationship Id="rId18" Type="http://schemas.openxmlformats.org/officeDocument/2006/relationships/hyperlink" Target="https://www.delish.com/food-news/a26255901/cumberland-farms-birthday-cake-ice-cream/" TargetMode="External" /><Relationship Id="rId19" Type="http://schemas.openxmlformats.org/officeDocument/2006/relationships/hyperlink" Target="https://www.instagram.com/p/BtwKc1XnmKv/?utm_source=ig_twitter_share&amp;igshid=1ayhqzxjg9hth" TargetMode="External" /><Relationship Id="rId20" Type="http://schemas.openxmlformats.org/officeDocument/2006/relationships/hyperlink" Target="https://www.swarmapp.com/c/bJKZkrkQQtS" TargetMode="External" /><Relationship Id="rId21" Type="http://schemas.openxmlformats.org/officeDocument/2006/relationships/hyperlink" Target="https://twitter.com/i/web/status/1095165249014190080" TargetMode="External" /><Relationship Id="rId22" Type="http://schemas.openxmlformats.org/officeDocument/2006/relationships/hyperlink" Target="https://twitter.com/i/web/status/1095174932642828288" TargetMode="External" /><Relationship Id="rId23" Type="http://schemas.openxmlformats.org/officeDocument/2006/relationships/hyperlink" Target="https://twitter.com/i/web/status/1095175096174604288" TargetMode="External" /><Relationship Id="rId24" Type="http://schemas.openxmlformats.org/officeDocument/2006/relationships/hyperlink" Target="https://twitter.com/i/web/status/1095289341054730240" TargetMode="External" /><Relationship Id="rId25" Type="http://schemas.openxmlformats.org/officeDocument/2006/relationships/hyperlink" Target="https://www.swarmapp.com/c/cVYNHAKqe9S" TargetMode="External" /><Relationship Id="rId26" Type="http://schemas.openxmlformats.org/officeDocument/2006/relationships/hyperlink" Target="https://www.swarmapp.com/c/arUfSQGuqPR" TargetMode="External" /><Relationship Id="rId27" Type="http://schemas.openxmlformats.org/officeDocument/2006/relationships/hyperlink" Target="https://twitter.com/i/web/status/1095035341541502976" TargetMode="External" /><Relationship Id="rId28" Type="http://schemas.openxmlformats.org/officeDocument/2006/relationships/hyperlink" Target="https://csnews.com/cumberland-farms-celebrates-80th-birthday-launch-exclusive-products-sweepstakes-promotions" TargetMode="External" /><Relationship Id="rId29" Type="http://schemas.openxmlformats.org/officeDocument/2006/relationships/hyperlink" Target="https://twitter.com/i/web/status/1095345815265136645" TargetMode="External" /><Relationship Id="rId30" Type="http://schemas.openxmlformats.org/officeDocument/2006/relationships/hyperlink" Target="https://twitter.com/i/web/status/1095394909828378625" TargetMode="External" /><Relationship Id="rId31" Type="http://schemas.openxmlformats.org/officeDocument/2006/relationships/hyperlink" Target="https://www.swarmapp.com/c/fJB3vZny6Wa" TargetMode="External" /><Relationship Id="rId32" Type="http://schemas.openxmlformats.org/officeDocument/2006/relationships/hyperlink" Target="https://www.swarmapp.com/c/dLMbP51lCOl" TargetMode="External" /><Relationship Id="rId33" Type="http://schemas.openxmlformats.org/officeDocument/2006/relationships/hyperlink" Target="https://www.swarmapp.com/c/kbt4Ao6ah0G" TargetMode="External" /><Relationship Id="rId34" Type="http://schemas.openxmlformats.org/officeDocument/2006/relationships/hyperlink" Target="https://www.swarmapp.com/c/2UrCn6Tfht1" TargetMode="External" /><Relationship Id="rId35" Type="http://schemas.openxmlformats.org/officeDocument/2006/relationships/hyperlink" Target="https://www.swarmapp.com/c/ltglUpN90Fl" TargetMode="External" /><Relationship Id="rId36" Type="http://schemas.openxmlformats.org/officeDocument/2006/relationships/hyperlink" Target="https://twitter.com/i/web/status/1095446381974773760" TargetMode="External" /><Relationship Id="rId37" Type="http://schemas.openxmlformats.org/officeDocument/2006/relationships/hyperlink" Target="https://twitter.com/i/web/status/1095449313130545155" TargetMode="External" /><Relationship Id="rId38" Type="http://schemas.openxmlformats.org/officeDocument/2006/relationships/hyperlink" Target="https://twitter.com/i/web/status/1095484227368423426" TargetMode="External" /><Relationship Id="rId39" Type="http://schemas.openxmlformats.org/officeDocument/2006/relationships/hyperlink" Target="https://twitter.com/i/web/status/1095702890386210817" TargetMode="External" /><Relationship Id="rId40" Type="http://schemas.openxmlformats.org/officeDocument/2006/relationships/hyperlink" Target="https://twitter.com/i/web/status/1096025291972141058" TargetMode="External" /><Relationship Id="rId41" Type="http://schemas.openxmlformats.org/officeDocument/2006/relationships/hyperlink" Target="https://dy.si/FSHiX" TargetMode="External" /><Relationship Id="rId42" Type="http://schemas.openxmlformats.org/officeDocument/2006/relationships/hyperlink" Target="https://dy.si/MFZrd" TargetMode="External" /><Relationship Id="rId43" Type="http://schemas.openxmlformats.org/officeDocument/2006/relationships/hyperlink" Target="https://dy.si/Fzsyke" TargetMode="External" /><Relationship Id="rId44" Type="http://schemas.openxmlformats.org/officeDocument/2006/relationships/hyperlink" Target="https://dy.si/5XhvL" TargetMode="External" /><Relationship Id="rId45" Type="http://schemas.openxmlformats.org/officeDocument/2006/relationships/hyperlink" Target="https://dy.si/TCKth" TargetMode="External" /><Relationship Id="rId46" Type="http://schemas.openxmlformats.org/officeDocument/2006/relationships/hyperlink" Target="https://dy.si/VunXk" TargetMode="External" /><Relationship Id="rId47" Type="http://schemas.openxmlformats.org/officeDocument/2006/relationships/hyperlink" Target="https://dy.si/h154B" TargetMode="External" /><Relationship Id="rId48" Type="http://schemas.openxmlformats.org/officeDocument/2006/relationships/hyperlink" Target="https://dy.si/TGXUV" TargetMode="External" /><Relationship Id="rId49" Type="http://schemas.openxmlformats.org/officeDocument/2006/relationships/hyperlink" Target="https://dy.si/dXy63" TargetMode="External" /><Relationship Id="rId50" Type="http://schemas.openxmlformats.org/officeDocument/2006/relationships/hyperlink" Target="https://dy.si/1KgFW" TargetMode="External" /><Relationship Id="rId51" Type="http://schemas.openxmlformats.org/officeDocument/2006/relationships/hyperlink" Target="https://dy.si/RMmYm" TargetMode="External" /><Relationship Id="rId52" Type="http://schemas.openxmlformats.org/officeDocument/2006/relationships/hyperlink" Target="https://dy.si/9ocJ9" TargetMode="External" /><Relationship Id="rId53" Type="http://schemas.openxmlformats.org/officeDocument/2006/relationships/hyperlink" Target="https://dy.si/sGyFM" TargetMode="External" /><Relationship Id="rId54" Type="http://schemas.openxmlformats.org/officeDocument/2006/relationships/hyperlink" Target="https://dy.si/5RWoH" TargetMode="External" /><Relationship Id="rId55" Type="http://schemas.openxmlformats.org/officeDocument/2006/relationships/hyperlink" Target="https://dy.si/BQmEh" TargetMode="External" /><Relationship Id="rId56" Type="http://schemas.openxmlformats.org/officeDocument/2006/relationships/hyperlink" Target="https://dy.si/Fteyaj2" TargetMode="External" /><Relationship Id="rId57" Type="http://schemas.openxmlformats.org/officeDocument/2006/relationships/hyperlink" Target="https://dy.si/jxZFJ" TargetMode="External" /><Relationship Id="rId58" Type="http://schemas.openxmlformats.org/officeDocument/2006/relationships/hyperlink" Target="https://dy.si/fQWSM" TargetMode="External" /><Relationship Id="rId59" Type="http://schemas.openxmlformats.org/officeDocument/2006/relationships/hyperlink" Target="https://dy.si/G2so" TargetMode="External" /><Relationship Id="rId60" Type="http://schemas.openxmlformats.org/officeDocument/2006/relationships/hyperlink" Target="https://twitter.com/i/web/status/1096455505701158913" TargetMode="External" /><Relationship Id="rId61" Type="http://schemas.openxmlformats.org/officeDocument/2006/relationships/hyperlink" Target="https://twitter.com/i/web/status/1096487423188652032" TargetMode="External" /><Relationship Id="rId62" Type="http://schemas.openxmlformats.org/officeDocument/2006/relationships/hyperlink" Target="https://twitter.com/i/web/status/1096487620065062916" TargetMode="External" /><Relationship Id="rId63" Type="http://schemas.openxmlformats.org/officeDocument/2006/relationships/hyperlink" Target="https://twitter.com/i/web/status/1094998863784656896" TargetMode="External" /><Relationship Id="rId64" Type="http://schemas.openxmlformats.org/officeDocument/2006/relationships/hyperlink" Target="https://twitter.com/i/web/status/1094999853007020032" TargetMode="External" /><Relationship Id="rId65" Type="http://schemas.openxmlformats.org/officeDocument/2006/relationships/hyperlink" Target="https://twitter.com/cumberlandfarms/status/1093249643532701696" TargetMode="External" /><Relationship Id="rId66" Type="http://schemas.openxmlformats.org/officeDocument/2006/relationships/hyperlink" Target="https://twitter.com/i/web/status/1093545499477635072" TargetMode="External" /><Relationship Id="rId67" Type="http://schemas.openxmlformats.org/officeDocument/2006/relationships/hyperlink" Target="https://twitter.com/i/web/status/1095331909725577216" TargetMode="External" /><Relationship Id="rId68" Type="http://schemas.openxmlformats.org/officeDocument/2006/relationships/hyperlink" Target="https://twitter.com/i/web/status/1095425319681560576" TargetMode="External" /><Relationship Id="rId69" Type="http://schemas.openxmlformats.org/officeDocument/2006/relationships/hyperlink" Target="https://twitter.com/i/web/status/1095425614822158336" TargetMode="External" /><Relationship Id="rId70" Type="http://schemas.openxmlformats.org/officeDocument/2006/relationships/hyperlink" Target="https://twitter.com/i/web/status/1095654744775905281" TargetMode="External" /><Relationship Id="rId71" Type="http://schemas.openxmlformats.org/officeDocument/2006/relationships/hyperlink" Target="https://twitter.com/i/web/status/1095674119482413057" TargetMode="External" /><Relationship Id="rId72" Type="http://schemas.openxmlformats.org/officeDocument/2006/relationships/hyperlink" Target="https://twitter.com/i/web/status/1095806696721666048" TargetMode="External" /><Relationship Id="rId73" Type="http://schemas.openxmlformats.org/officeDocument/2006/relationships/hyperlink" Target="https://twitter.com/i/web/status/1095863148110860288" TargetMode="External" /><Relationship Id="rId74" Type="http://schemas.openxmlformats.org/officeDocument/2006/relationships/hyperlink" Target="https://twitter.com/i/web/status/1095868595303788545" TargetMode="External" /><Relationship Id="rId75" Type="http://schemas.openxmlformats.org/officeDocument/2006/relationships/hyperlink" Target="https://twitter.com/i/web/status/1096063899445706755" TargetMode="External" /><Relationship Id="rId76" Type="http://schemas.openxmlformats.org/officeDocument/2006/relationships/hyperlink" Target="https://twitter.com/i/web/status/1093556020687843329" TargetMode="External" /><Relationship Id="rId77" Type="http://schemas.openxmlformats.org/officeDocument/2006/relationships/hyperlink" Target="http://www.cumberlandfarms.com/SmartPay?utm_medium=smartpay&amp;utm_source=twitter&amp;utm_campaign=kandp" TargetMode="External" /><Relationship Id="rId78" Type="http://schemas.openxmlformats.org/officeDocument/2006/relationships/hyperlink" Target="https://twitter.com/i/web/status/1095367049373802497" TargetMode="External" /><Relationship Id="rId79" Type="http://schemas.openxmlformats.org/officeDocument/2006/relationships/hyperlink" Target="https://locations.cumberlandfarms.com/?utm_medium=storelocator&amp;utm_source=twitter&amp;utm_campaign=kandp" TargetMode="External" /><Relationship Id="rId80" Type="http://schemas.openxmlformats.org/officeDocument/2006/relationships/hyperlink" Target="https://twitter.com/i/web/status/1096091942658674688" TargetMode="External" /><Relationship Id="rId81" Type="http://schemas.openxmlformats.org/officeDocument/2006/relationships/hyperlink" Target="https://twitter.com/i/web/status/1096454154434854912" TargetMode="External" /><Relationship Id="rId82" Type="http://schemas.openxmlformats.org/officeDocument/2006/relationships/hyperlink" Target="https://pbs.twimg.com/media/DybF08tXcAEhHFS.jpg" TargetMode="External" /><Relationship Id="rId83" Type="http://schemas.openxmlformats.org/officeDocument/2006/relationships/hyperlink" Target="https://pbs.twimg.com/media/DyfCC_BW0AAb8nj.jpg" TargetMode="External" /><Relationship Id="rId84" Type="http://schemas.openxmlformats.org/officeDocument/2006/relationships/hyperlink" Target="https://pbs.twimg.com/media/DykHN7LWwAEduVA.jpg" TargetMode="External" /><Relationship Id="rId85" Type="http://schemas.openxmlformats.org/officeDocument/2006/relationships/hyperlink" Target="https://pbs.twimg.com/tweet_video_thumb/DyvHqrkWoAIxmB0.jpg" TargetMode="External" /><Relationship Id="rId86" Type="http://schemas.openxmlformats.org/officeDocument/2006/relationships/hyperlink" Target="https://pbs.twimg.com/media/Dy0j0qwVAAA5dLV.jpg" TargetMode="External" /><Relationship Id="rId87" Type="http://schemas.openxmlformats.org/officeDocument/2006/relationships/hyperlink" Target="https://pbs.twimg.com/media/DymRAFAU8AAYDKo.jpg" TargetMode="External" /><Relationship Id="rId88" Type="http://schemas.openxmlformats.org/officeDocument/2006/relationships/hyperlink" Target="https://pbs.twimg.com/media/Dy4cqDnWwAEvkxz.jpg" TargetMode="External" /><Relationship Id="rId89" Type="http://schemas.openxmlformats.org/officeDocument/2006/relationships/hyperlink" Target="https://pbs.twimg.com/tweet_video_thumb/Dy42O4XW0AAjZwQ.jpg" TargetMode="External" /><Relationship Id="rId90" Type="http://schemas.openxmlformats.org/officeDocument/2006/relationships/hyperlink" Target="https://pbs.twimg.com/ext_tw_video_thumb/1094218843231305728/pu/img/VGr6X7_p5008tPkt.jpg" TargetMode="External" /><Relationship Id="rId91" Type="http://schemas.openxmlformats.org/officeDocument/2006/relationships/hyperlink" Target="https://pbs.twimg.com/media/Dy-FFT8W0AEZiUo.jpg" TargetMode="External" /><Relationship Id="rId92" Type="http://schemas.openxmlformats.org/officeDocument/2006/relationships/hyperlink" Target="https://pbs.twimg.com/media/DzJlnhxXgAQ0Tqz.jpg" TargetMode="External" /><Relationship Id="rId93" Type="http://schemas.openxmlformats.org/officeDocument/2006/relationships/hyperlink" Target="https://pbs.twimg.com/tweet_video_thumb/DzLU_o_UcAAsE21.jpg" TargetMode="External" /><Relationship Id="rId94" Type="http://schemas.openxmlformats.org/officeDocument/2006/relationships/hyperlink" Target="https://pbs.twimg.com/media/DzNemGTXQAIZyg9.jpg" TargetMode="External" /><Relationship Id="rId95" Type="http://schemas.openxmlformats.org/officeDocument/2006/relationships/hyperlink" Target="https://pbs.twimg.com/media/DzOa-dTW0AAC4l7.jpg" TargetMode="External" /><Relationship Id="rId96" Type="http://schemas.openxmlformats.org/officeDocument/2006/relationships/hyperlink" Target="https://pbs.twimg.com/media/DzPPU7eVYAElKji.jpg" TargetMode="External" /><Relationship Id="rId97" Type="http://schemas.openxmlformats.org/officeDocument/2006/relationships/hyperlink" Target="https://pbs.twimg.com/ext_tw_video_thumb/1095756126849622016/pu/img/gsC-RAwazIsnNip7.jpg" TargetMode="External" /><Relationship Id="rId98" Type="http://schemas.openxmlformats.org/officeDocument/2006/relationships/hyperlink" Target="https://pbs.twimg.com/tweet_video_thumb/Dy-g5z9W0AE2zDA.jpg" TargetMode="External" /><Relationship Id="rId99" Type="http://schemas.openxmlformats.org/officeDocument/2006/relationships/hyperlink" Target="https://pbs.twimg.com/tweet_video_thumb/Dy_kMBRXcAAnQBG.jpg" TargetMode="External" /><Relationship Id="rId100" Type="http://schemas.openxmlformats.org/officeDocument/2006/relationships/hyperlink" Target="https://pbs.twimg.com/tweet_video_thumb/DzS2c88WsAA8Zbs.jpg" TargetMode="External" /><Relationship Id="rId101" Type="http://schemas.openxmlformats.org/officeDocument/2006/relationships/hyperlink" Target="https://pbs.twimg.com/ext_tw_video_thumb/1094989504753160192/pu/img/bvHBVdDqKqe0ccjD.jpg" TargetMode="External" /><Relationship Id="rId102" Type="http://schemas.openxmlformats.org/officeDocument/2006/relationships/hyperlink" Target="https://pbs.twimg.com/media/Dyke6vpWsAA0cDm.jpg" TargetMode="External" /><Relationship Id="rId103" Type="http://schemas.openxmlformats.org/officeDocument/2006/relationships/hyperlink" Target="https://pbs.twimg.com/media/DyuiitOX0AQsApj.jpg" TargetMode="External" /><Relationship Id="rId104" Type="http://schemas.openxmlformats.org/officeDocument/2006/relationships/hyperlink" Target="https://pbs.twimg.com/media/Dyo4rsZV4AAQdfU.jpg" TargetMode="External" /><Relationship Id="rId105" Type="http://schemas.openxmlformats.org/officeDocument/2006/relationships/hyperlink" Target="https://pbs.twimg.com/media/DyqNV7uXcAAQHP-.jpg" TargetMode="External" /><Relationship Id="rId106" Type="http://schemas.openxmlformats.org/officeDocument/2006/relationships/hyperlink" Target="https://pbs.twimg.com/media/DyqS_ybXQAARsKO.jpg" TargetMode="External" /><Relationship Id="rId107" Type="http://schemas.openxmlformats.org/officeDocument/2006/relationships/hyperlink" Target="https://pbs.twimg.com/media/DyrgjHZVsAESkTS.jpg" TargetMode="External" /><Relationship Id="rId108" Type="http://schemas.openxmlformats.org/officeDocument/2006/relationships/hyperlink" Target="https://pbs.twimg.com/media/DyvPltlX0AAZYPr.jpg" TargetMode="External" /><Relationship Id="rId109" Type="http://schemas.openxmlformats.org/officeDocument/2006/relationships/hyperlink" Target="https://pbs.twimg.com/ext_tw_video_thumb/1094234452362964992/pu/img/eeZVjrxx40lUDk5q.jpg" TargetMode="External" /><Relationship Id="rId110" Type="http://schemas.openxmlformats.org/officeDocument/2006/relationships/hyperlink" Target="https://pbs.twimg.com/ext_tw_video_thumb/1094234656680144898/pu/img/fapYVOZ-IdXCDLvY.jpg" TargetMode="External" /><Relationship Id="rId111" Type="http://schemas.openxmlformats.org/officeDocument/2006/relationships/hyperlink" Target="https://pbs.twimg.com/media/Dy-iC6qWwAMQ8yT.jpg" TargetMode="External" /><Relationship Id="rId112" Type="http://schemas.openxmlformats.org/officeDocument/2006/relationships/hyperlink" Target="https://pbs.twimg.com/media/Dy-il70WoAEbY61.jpg" TargetMode="External" /><Relationship Id="rId113" Type="http://schemas.openxmlformats.org/officeDocument/2006/relationships/hyperlink" Target="https://pbs.twimg.com/media/DzLN3soXgAA6YWP.jpg" TargetMode="External" /><Relationship Id="rId114" Type="http://schemas.openxmlformats.org/officeDocument/2006/relationships/hyperlink" Target="https://pbs.twimg.com/media/DyxlyWIWsAA6qmJ.jpg" TargetMode="External" /><Relationship Id="rId115" Type="http://schemas.openxmlformats.org/officeDocument/2006/relationships/hyperlink" Target="https://pbs.twimg.com/media/DzLTzB-W0AARkw4.jpg" TargetMode="External" /><Relationship Id="rId116" Type="http://schemas.openxmlformats.org/officeDocument/2006/relationships/hyperlink" Target="https://pbs.twimg.com/media/DyamzdCXQAAnuJH.jpg" TargetMode="External" /><Relationship Id="rId117" Type="http://schemas.openxmlformats.org/officeDocument/2006/relationships/hyperlink" Target="https://pbs.twimg.com/media/DyfwWYlXgAAwUsH.jpg" TargetMode="External" /><Relationship Id="rId118" Type="http://schemas.openxmlformats.org/officeDocument/2006/relationships/hyperlink" Target="https://pbs.twimg.com/media/DykXpOJWsAE0f8i.jpg" TargetMode="External" /><Relationship Id="rId119" Type="http://schemas.openxmlformats.org/officeDocument/2006/relationships/hyperlink" Target="https://pbs.twimg.com/media/DykgNSFWsAAoIqc.jpg" TargetMode="External" /><Relationship Id="rId120" Type="http://schemas.openxmlformats.org/officeDocument/2006/relationships/hyperlink" Target="https://pbs.twimg.com/media/DyphNAeX4AEkfKj.jpg" TargetMode="External" /><Relationship Id="rId121" Type="http://schemas.openxmlformats.org/officeDocument/2006/relationships/hyperlink" Target="https://pbs.twimg.com/media/DyqEls7XQAAUFWv.jpg" TargetMode="External" /><Relationship Id="rId122" Type="http://schemas.openxmlformats.org/officeDocument/2006/relationships/hyperlink" Target="https://pbs.twimg.com/media/Dyuf_WVWkAE-9ZF.jpg" TargetMode="External" /><Relationship Id="rId123" Type="http://schemas.openxmlformats.org/officeDocument/2006/relationships/hyperlink" Target="https://pbs.twimg.com/media/Dyu4h5NXcAI1M7r.jpg" TargetMode="External" /><Relationship Id="rId124" Type="http://schemas.openxmlformats.org/officeDocument/2006/relationships/hyperlink" Target="https://pbs.twimg.com/media/Dy5havyXcAAcN09.jpg" TargetMode="External" /><Relationship Id="rId125" Type="http://schemas.openxmlformats.org/officeDocument/2006/relationships/hyperlink" Target="https://pbs.twimg.com/tweet_video_thumb/Dy-ObnVX0AMbvLA.jpg" TargetMode="External" /><Relationship Id="rId126" Type="http://schemas.openxmlformats.org/officeDocument/2006/relationships/hyperlink" Target="https://pbs.twimg.com/media/DzDzjXXXgAAL23X.jpg" TargetMode="External" /><Relationship Id="rId127" Type="http://schemas.openxmlformats.org/officeDocument/2006/relationships/hyperlink" Target="https://pbs.twimg.com/ext_tw_video_thumb/1094989504753160192/pu/img/bvHBVdDqKqe0ccjD.jpg" TargetMode="External" /><Relationship Id="rId128" Type="http://schemas.openxmlformats.org/officeDocument/2006/relationships/hyperlink" Target="https://pbs.twimg.com/tweet_video_thumb/DzNb9sLWsAoTMbI.jpg" TargetMode="External" /><Relationship Id="rId129" Type="http://schemas.openxmlformats.org/officeDocument/2006/relationships/hyperlink" Target="https://pbs.twimg.com/ext_tw_video_thumb/1095714795939131392/pu/img/FQDnV5WP0aA-ExM7.jpg" TargetMode="External" /><Relationship Id="rId130" Type="http://schemas.openxmlformats.org/officeDocument/2006/relationships/hyperlink" Target="https://pbs.twimg.com/ext_tw_video_thumb/1095756126849622016/pu/img/gsC-RAwazIsnNip7.jpg" TargetMode="External" /><Relationship Id="rId131" Type="http://schemas.openxmlformats.org/officeDocument/2006/relationships/hyperlink" Target="http://pbs.twimg.com/profile_images/873939742156574720/_3MVgZPZ_normal.jpg" TargetMode="External" /><Relationship Id="rId132" Type="http://schemas.openxmlformats.org/officeDocument/2006/relationships/hyperlink" Target="http://pbs.twimg.com/profile_images/1079278209919844352/Wjim7CDL_normal.jpg" TargetMode="External" /><Relationship Id="rId133" Type="http://schemas.openxmlformats.org/officeDocument/2006/relationships/hyperlink" Target="http://pbs.twimg.com/profile_images/1079873270890070016/6ZNT37hS_normal.jpg" TargetMode="External" /><Relationship Id="rId134" Type="http://schemas.openxmlformats.org/officeDocument/2006/relationships/hyperlink" Target="http://pbs.twimg.com/profile_images/1081953479990669312/Gbv--ZCl_normal.jpg" TargetMode="External" /><Relationship Id="rId135" Type="http://schemas.openxmlformats.org/officeDocument/2006/relationships/hyperlink" Target="http://pbs.twimg.com/profile_images/2683301627/c9aa1902107070e9ce87dca793e4583b_normal.jpeg" TargetMode="External" /><Relationship Id="rId136" Type="http://schemas.openxmlformats.org/officeDocument/2006/relationships/hyperlink" Target="http://pbs.twimg.com/profile_images/2547787016/OOMIU7Ph_normal" TargetMode="External" /><Relationship Id="rId137" Type="http://schemas.openxmlformats.org/officeDocument/2006/relationships/hyperlink" Target="http://pbs.twimg.com/profile_images/682775901491343360/iEEk68JP_normal.jpg" TargetMode="External" /><Relationship Id="rId138" Type="http://schemas.openxmlformats.org/officeDocument/2006/relationships/hyperlink" Target="http://pbs.twimg.com/profile_images/1053833846632910848/Skp42jQ4_normal.jpg" TargetMode="External" /><Relationship Id="rId139" Type="http://schemas.openxmlformats.org/officeDocument/2006/relationships/hyperlink" Target="http://pbs.twimg.com/profile_images/2156861200/z09EBOd9_normal" TargetMode="External" /><Relationship Id="rId140" Type="http://schemas.openxmlformats.org/officeDocument/2006/relationships/hyperlink" Target="https://pbs.twimg.com/media/DybF08tXcAEhHFS.jpg" TargetMode="External" /><Relationship Id="rId141" Type="http://schemas.openxmlformats.org/officeDocument/2006/relationships/hyperlink" Target="http://pbs.twimg.com/profile_images/628699990848770048/-iJc4Frz_normal.jpg" TargetMode="External" /><Relationship Id="rId142" Type="http://schemas.openxmlformats.org/officeDocument/2006/relationships/hyperlink" Target="http://pbs.twimg.com/profile_images/1088476885972119558/9lPmQF_a_normal.jpg" TargetMode="External" /><Relationship Id="rId143" Type="http://schemas.openxmlformats.org/officeDocument/2006/relationships/hyperlink" Target="http://pbs.twimg.com/profile_images/672359867072557056/oXNUV0TS_normal.jpg" TargetMode="External" /><Relationship Id="rId144" Type="http://schemas.openxmlformats.org/officeDocument/2006/relationships/hyperlink" Target="https://pbs.twimg.com/media/DyfCC_BW0AAb8nj.jpg" TargetMode="External" /><Relationship Id="rId145" Type="http://schemas.openxmlformats.org/officeDocument/2006/relationships/hyperlink" Target="http://pbs.twimg.com/profile_images/378800000616044742/7fab1c2f49e3ced283a4b48e4a3fea0e_normal.jpeg" TargetMode="External" /><Relationship Id="rId146" Type="http://schemas.openxmlformats.org/officeDocument/2006/relationships/hyperlink" Target="http://pbs.twimg.com/profile_images/672404853021351936/VdHCRH3F_normal.jpg" TargetMode="External" /><Relationship Id="rId147" Type="http://schemas.openxmlformats.org/officeDocument/2006/relationships/hyperlink" Target="http://pbs.twimg.com/profile_images/1089149349412724736/kvOwoVHN_normal.jpg" TargetMode="External" /><Relationship Id="rId148" Type="http://schemas.openxmlformats.org/officeDocument/2006/relationships/hyperlink" Target="http://pbs.twimg.com/profile_images/1088780404591607808/eLUvW4MI_normal.jpg" TargetMode="External" /><Relationship Id="rId149" Type="http://schemas.openxmlformats.org/officeDocument/2006/relationships/hyperlink" Target="http://pbs.twimg.com/profile_images/1079857972136865793/1FOIsx6e_normal.jpg" TargetMode="External" /><Relationship Id="rId150" Type="http://schemas.openxmlformats.org/officeDocument/2006/relationships/hyperlink" Target="https://pbs.twimg.com/media/DykHN7LWwAEduVA.jpg" TargetMode="External" /><Relationship Id="rId151" Type="http://schemas.openxmlformats.org/officeDocument/2006/relationships/hyperlink" Target="http://pbs.twimg.com/profile_images/1093655630349561856/GRzlBHgI_normal.jpg" TargetMode="External" /><Relationship Id="rId152" Type="http://schemas.openxmlformats.org/officeDocument/2006/relationships/hyperlink" Target="http://pbs.twimg.com/profile_images/1085214285998030853/WZ_YGUi1_normal.jpg" TargetMode="External" /><Relationship Id="rId153" Type="http://schemas.openxmlformats.org/officeDocument/2006/relationships/hyperlink" Target="http://pbs.twimg.com/profile_images/1049342888864358405/JgQYnYFg_normal.jpg" TargetMode="External" /><Relationship Id="rId154" Type="http://schemas.openxmlformats.org/officeDocument/2006/relationships/hyperlink" Target="http://pbs.twimg.com/profile_images/3571352234/59276ad005131ece3fd3efd458b309a9_normal.jpe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016391133558132739/BD63AlXq_normal.jpg" TargetMode="External" /><Relationship Id="rId157" Type="http://schemas.openxmlformats.org/officeDocument/2006/relationships/hyperlink" Target="http://pbs.twimg.com/profile_images/378800000309913856/44a436eaaab2bad64b127dd0cb191bc5_normal.jpeg" TargetMode="External" /><Relationship Id="rId158" Type="http://schemas.openxmlformats.org/officeDocument/2006/relationships/hyperlink" Target="http://pbs.twimg.com/profile_images/1068835709736443905/yebRAFly_normal.jpg" TargetMode="External" /><Relationship Id="rId159" Type="http://schemas.openxmlformats.org/officeDocument/2006/relationships/hyperlink" Target="http://pbs.twimg.com/profile_images/1080175400121032705/Ql1IEDIZ_normal.jpg" TargetMode="External" /><Relationship Id="rId160" Type="http://schemas.openxmlformats.org/officeDocument/2006/relationships/hyperlink" Target="http://pbs.twimg.com/profile_images/960368142240202752/R6VYhnOj_normal.jpg" TargetMode="External" /><Relationship Id="rId161" Type="http://schemas.openxmlformats.org/officeDocument/2006/relationships/hyperlink" Target="http://pbs.twimg.com/profile_images/660846576387153920/vpsEyQXQ_normal.jpg" TargetMode="External" /><Relationship Id="rId162" Type="http://schemas.openxmlformats.org/officeDocument/2006/relationships/hyperlink" Target="http://pbs.twimg.com/profile_images/660846576387153920/vpsEyQXQ_normal.jpg" TargetMode="External" /><Relationship Id="rId163" Type="http://schemas.openxmlformats.org/officeDocument/2006/relationships/hyperlink" Target="http://pbs.twimg.com/profile_images/1080496294848880640/aZO-JYDQ_normal.jpg" TargetMode="External" /><Relationship Id="rId164" Type="http://schemas.openxmlformats.org/officeDocument/2006/relationships/hyperlink" Target="http://pbs.twimg.com/profile_images/1080496294848880640/aZO-JYDQ_normal.jpg" TargetMode="External" /><Relationship Id="rId165" Type="http://schemas.openxmlformats.org/officeDocument/2006/relationships/hyperlink" Target="http://pbs.twimg.com/profile_images/342997556/tanya_0609_icon_normal.png" TargetMode="External" /><Relationship Id="rId166" Type="http://schemas.openxmlformats.org/officeDocument/2006/relationships/hyperlink" Target="http://pbs.twimg.com/profile_images/856682975370420224/3vAiuX3S_normal.jpg" TargetMode="External" /><Relationship Id="rId167" Type="http://schemas.openxmlformats.org/officeDocument/2006/relationships/hyperlink" Target="http://pbs.twimg.com/profile_images/687116752455532544/s5LT-aQZ_normal.jpg" TargetMode="External" /><Relationship Id="rId168" Type="http://schemas.openxmlformats.org/officeDocument/2006/relationships/hyperlink" Target="http://pbs.twimg.com/profile_images/1079699622493335552/ZqcWtxk7_normal.jpg" TargetMode="External" /><Relationship Id="rId169" Type="http://schemas.openxmlformats.org/officeDocument/2006/relationships/hyperlink" Target="http://pbs.twimg.com/profile_images/3102666273/9c5609bc5dd074511898aed9a5f6a39d_normal.jpeg" TargetMode="External" /><Relationship Id="rId170" Type="http://schemas.openxmlformats.org/officeDocument/2006/relationships/hyperlink" Target="http://pbs.twimg.com/profile_images/726226781926252544/Fx9ubD48_normal.jpg" TargetMode="External" /><Relationship Id="rId171" Type="http://schemas.openxmlformats.org/officeDocument/2006/relationships/hyperlink" Target="https://pbs.twimg.com/tweet_video_thumb/DyvHqrkWoAIxmB0.jpg" TargetMode="External" /><Relationship Id="rId172" Type="http://schemas.openxmlformats.org/officeDocument/2006/relationships/hyperlink" Target="http://pbs.twimg.com/profile_images/1095829022540529666/kb-MjP3v_normal.jpg" TargetMode="External" /><Relationship Id="rId173" Type="http://schemas.openxmlformats.org/officeDocument/2006/relationships/hyperlink" Target="http://pbs.twimg.com/profile_images/378800000535280585/76bd939724f8af380e76839b02fc083b_normal.jpeg" TargetMode="External" /><Relationship Id="rId174" Type="http://schemas.openxmlformats.org/officeDocument/2006/relationships/hyperlink" Target="http://pbs.twimg.com/profile_images/924718512253177856/9rlWgHUn_normal.jpg" TargetMode="External" /><Relationship Id="rId175" Type="http://schemas.openxmlformats.org/officeDocument/2006/relationships/hyperlink" Target="http://pbs.twimg.com/profile_images/1059363899072376832/ZlqgbBFJ_normal.jpg" TargetMode="External" /><Relationship Id="rId176" Type="http://schemas.openxmlformats.org/officeDocument/2006/relationships/hyperlink" Target="http://pbs.twimg.com/profile_images/2838565302/9ebf87e753cc0a6b584f483a53b9130c_normal.jpe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072623099999338496/qDFYbyht_normal.jpg" TargetMode="External" /><Relationship Id="rId179" Type="http://schemas.openxmlformats.org/officeDocument/2006/relationships/hyperlink" Target="http://pbs.twimg.com/profile_images/967808929005649921/cVZizPo6_normal.jpg" TargetMode="External" /><Relationship Id="rId180" Type="http://schemas.openxmlformats.org/officeDocument/2006/relationships/hyperlink" Target="http://pbs.twimg.com/profile_images/456910321957863425/elcrW9gV_normal.png" TargetMode="External" /><Relationship Id="rId181" Type="http://schemas.openxmlformats.org/officeDocument/2006/relationships/hyperlink" Target="http://pbs.twimg.com/profile_images/456910321957863425/elcrW9gV_normal.png" TargetMode="External" /><Relationship Id="rId182" Type="http://schemas.openxmlformats.org/officeDocument/2006/relationships/hyperlink" Target="https://pbs.twimg.com/media/Dy0j0qwVAAA5dLV.jpg" TargetMode="External" /><Relationship Id="rId183" Type="http://schemas.openxmlformats.org/officeDocument/2006/relationships/hyperlink" Target="http://pbs.twimg.com/profile_images/963545446810517505/9aExyo3h_normal.jpg" TargetMode="External" /><Relationship Id="rId184" Type="http://schemas.openxmlformats.org/officeDocument/2006/relationships/hyperlink" Target="http://pbs.twimg.com/profile_images/628382781152849920/p13KJEma_normal.jpg" TargetMode="External" /><Relationship Id="rId185" Type="http://schemas.openxmlformats.org/officeDocument/2006/relationships/hyperlink" Target="https://pbs.twimg.com/media/DymRAFAU8AAYDKo.jpg" TargetMode="External" /><Relationship Id="rId186" Type="http://schemas.openxmlformats.org/officeDocument/2006/relationships/hyperlink" Target="https://pbs.twimg.com/media/Dy4cqDnWwAEvkxz.jpg" TargetMode="External" /><Relationship Id="rId187" Type="http://schemas.openxmlformats.org/officeDocument/2006/relationships/hyperlink" Target="https://pbs.twimg.com/tweet_video_thumb/Dy42O4XW0AAjZwQ.jpg" TargetMode="External" /><Relationship Id="rId188" Type="http://schemas.openxmlformats.org/officeDocument/2006/relationships/hyperlink" Target="http://pbs.twimg.com/profile_images/835169226591715333/1TGdBwxs_normal.jpg" TargetMode="External" /><Relationship Id="rId189" Type="http://schemas.openxmlformats.org/officeDocument/2006/relationships/hyperlink" Target="http://pbs.twimg.com/profile_images/1081328036484509696/zUIdneiz_normal.jpg" TargetMode="External" /><Relationship Id="rId190" Type="http://schemas.openxmlformats.org/officeDocument/2006/relationships/hyperlink" Target="http://pbs.twimg.com/profile_images/1002473712380252160/xEFva5TE_normal.jpg" TargetMode="External" /><Relationship Id="rId191" Type="http://schemas.openxmlformats.org/officeDocument/2006/relationships/hyperlink" Target="http://pbs.twimg.com/profile_images/1192916255/8627_1600x1200-wallpaper-cb1267712855_normal.jpg" TargetMode="External" /><Relationship Id="rId192" Type="http://schemas.openxmlformats.org/officeDocument/2006/relationships/hyperlink" Target="http://pbs.twimg.com/profile_images/1089707776518090753/9zP-FljK_normal.jpg" TargetMode="External" /><Relationship Id="rId193" Type="http://schemas.openxmlformats.org/officeDocument/2006/relationships/hyperlink" Target="http://pbs.twimg.com/profile_images/3426898312/3b417a8e85ad3e38d8efe24371a6e42b_normal.jpeg" TargetMode="External" /><Relationship Id="rId194" Type="http://schemas.openxmlformats.org/officeDocument/2006/relationships/hyperlink" Target="http://pbs.twimg.com/profile_images/1129625403/Headshot_Linkedin_2x3_4935_1___2__normal.jpg" TargetMode="External" /><Relationship Id="rId195" Type="http://schemas.openxmlformats.org/officeDocument/2006/relationships/hyperlink" Target="http://pbs.twimg.com/profile_images/1129625403/Headshot_Linkedin_2x3_4935_1___2__normal.jpg" TargetMode="External" /><Relationship Id="rId196" Type="http://schemas.openxmlformats.org/officeDocument/2006/relationships/hyperlink" Target="https://pbs.twimg.com/ext_tw_video_thumb/1094218843231305728/pu/img/VGr6X7_p5008tPkt.jpg" TargetMode="External" /><Relationship Id="rId197" Type="http://schemas.openxmlformats.org/officeDocument/2006/relationships/hyperlink" Target="http://pbs.twimg.com/profile_images/938468687782260737/jJLiZiVG_normal.jpg" TargetMode="External" /><Relationship Id="rId198" Type="http://schemas.openxmlformats.org/officeDocument/2006/relationships/hyperlink" Target="http://pbs.twimg.com/profile_images/938468687782260737/jJLiZiVG_normal.jpg" TargetMode="External" /><Relationship Id="rId199" Type="http://schemas.openxmlformats.org/officeDocument/2006/relationships/hyperlink" Target="https://pbs.twimg.com/media/Dy-FFT8W0AEZiUo.jpg" TargetMode="External" /><Relationship Id="rId200" Type="http://schemas.openxmlformats.org/officeDocument/2006/relationships/hyperlink" Target="http://pbs.twimg.com/profile_images/938468687782260737/jJLiZiVG_normal.jpg" TargetMode="External" /><Relationship Id="rId201" Type="http://schemas.openxmlformats.org/officeDocument/2006/relationships/hyperlink" Target="http://pbs.twimg.com/profile_images/1094249764642873352/nlWqipZG_normal.jpg" TargetMode="External" /><Relationship Id="rId202" Type="http://schemas.openxmlformats.org/officeDocument/2006/relationships/hyperlink" Target="http://pbs.twimg.com/profile_images/1094249764642873352/nlWqipZG_normal.jpg" TargetMode="External" /><Relationship Id="rId203" Type="http://schemas.openxmlformats.org/officeDocument/2006/relationships/hyperlink" Target="http://pbs.twimg.com/profile_images/1094249764642873352/nlWqipZG_normal.jpg" TargetMode="External" /><Relationship Id="rId204" Type="http://schemas.openxmlformats.org/officeDocument/2006/relationships/hyperlink" Target="http://pbs.twimg.com/profile_images/722250194184757248/jf8LgnK8_normal.jpg" TargetMode="External" /><Relationship Id="rId205" Type="http://schemas.openxmlformats.org/officeDocument/2006/relationships/hyperlink" Target="http://pbs.twimg.com/profile_images/971556615726993408/iKKK8EbZ_normal.jpg" TargetMode="External" /><Relationship Id="rId206" Type="http://schemas.openxmlformats.org/officeDocument/2006/relationships/hyperlink" Target="http://pbs.twimg.com/profile_images/965756527909982208/CPAVi1-g_normal.jpg" TargetMode="External" /><Relationship Id="rId207" Type="http://schemas.openxmlformats.org/officeDocument/2006/relationships/hyperlink" Target="http://pbs.twimg.com/profile_images/826645453995438080/X4bDqAAp_normal.jpg" TargetMode="External" /><Relationship Id="rId208" Type="http://schemas.openxmlformats.org/officeDocument/2006/relationships/hyperlink" Target="http://pbs.twimg.com/profile_images/544930898735812608/-Hnv4vP6_normal.jpeg" TargetMode="External" /><Relationship Id="rId209" Type="http://schemas.openxmlformats.org/officeDocument/2006/relationships/hyperlink" Target="http://pbs.twimg.com/profile_images/1078881805846151168/cbGZ-OWz_normal.jpg" TargetMode="External" /><Relationship Id="rId210" Type="http://schemas.openxmlformats.org/officeDocument/2006/relationships/hyperlink" Target="http://pbs.twimg.com/profile_images/1052483953263751168/msdWUb-q_normal.jpg" TargetMode="External" /><Relationship Id="rId211" Type="http://schemas.openxmlformats.org/officeDocument/2006/relationships/hyperlink" Target="http://pbs.twimg.com/profile_images/1001858524715110417/CVjNTamM_normal.jpg" TargetMode="External" /><Relationship Id="rId212" Type="http://schemas.openxmlformats.org/officeDocument/2006/relationships/hyperlink" Target="http://pbs.twimg.com/profile_images/1048897940994117632/MpNhD5wl_normal.jpg" TargetMode="External" /><Relationship Id="rId213" Type="http://schemas.openxmlformats.org/officeDocument/2006/relationships/hyperlink" Target="http://pbs.twimg.com/profile_images/1020523810171379712/KoMhFLLu_normal.jpg" TargetMode="External" /><Relationship Id="rId214" Type="http://schemas.openxmlformats.org/officeDocument/2006/relationships/hyperlink" Target="http://pbs.twimg.com/profile_images/378800000856982780/p8lI2ZFQ_normal.jpeg" TargetMode="External" /><Relationship Id="rId215" Type="http://schemas.openxmlformats.org/officeDocument/2006/relationships/hyperlink" Target="http://pbs.twimg.com/profile_images/1095624272029143040/RYFHlHLF_normal.jpg" TargetMode="External" /><Relationship Id="rId216" Type="http://schemas.openxmlformats.org/officeDocument/2006/relationships/hyperlink" Target="https://pbs.twimg.com/media/DzJlnhxXgAQ0Tqz.jpg" TargetMode="External" /><Relationship Id="rId217" Type="http://schemas.openxmlformats.org/officeDocument/2006/relationships/hyperlink" Target="http://pbs.twimg.com/profile_images/2846209688/92cf5aa6570dd4857166237b6ec54f27_normal.png" TargetMode="External" /><Relationship Id="rId218" Type="http://schemas.openxmlformats.org/officeDocument/2006/relationships/hyperlink" Target="http://pbs.twimg.com/profile_images/2111751591/me_loc_twitter_normal.jpg" TargetMode="External" /><Relationship Id="rId219" Type="http://schemas.openxmlformats.org/officeDocument/2006/relationships/hyperlink" Target="http://pbs.twimg.com/profile_images/1095531585942757376/N-B5GXEC_normal.jpg" TargetMode="External" /><Relationship Id="rId220" Type="http://schemas.openxmlformats.org/officeDocument/2006/relationships/hyperlink" Target="http://pbs.twimg.com/profile_images/1093713375979290624/j8CSm9mP_normal.jpg" TargetMode="External" /><Relationship Id="rId221" Type="http://schemas.openxmlformats.org/officeDocument/2006/relationships/hyperlink" Target="http://pbs.twimg.com/profile_images/825420255031758848/72z-m9aq_normal.jpg" TargetMode="External" /><Relationship Id="rId222" Type="http://schemas.openxmlformats.org/officeDocument/2006/relationships/hyperlink" Target="https://pbs.twimg.com/tweet_video_thumb/DzLU_o_UcAAsE21.jpg" TargetMode="External" /><Relationship Id="rId223" Type="http://schemas.openxmlformats.org/officeDocument/2006/relationships/hyperlink" Target="http://pbs.twimg.com/profile_images/1476824760/41536_100000436077381_1133888_n_normal.jpg" TargetMode="External" /><Relationship Id="rId224" Type="http://schemas.openxmlformats.org/officeDocument/2006/relationships/hyperlink" Target="http://pbs.twimg.com/profile_images/990394513960075264/zelHphGE_normal.jpg" TargetMode="External" /><Relationship Id="rId225" Type="http://schemas.openxmlformats.org/officeDocument/2006/relationships/hyperlink" Target="http://pbs.twimg.com/profile_images/641691832766869504/dpKRm0Qe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057479627604705280/A8ZZGZA1_normal.jpg" TargetMode="External" /><Relationship Id="rId229" Type="http://schemas.openxmlformats.org/officeDocument/2006/relationships/hyperlink" Target="http://pbs.twimg.com/profile_images/1081228629164654592/KSWKlXVM_normal.jpg" TargetMode="External" /><Relationship Id="rId230" Type="http://schemas.openxmlformats.org/officeDocument/2006/relationships/hyperlink" Target="http://pbs.twimg.com/profile_images/1093686434198929411/0oFHyXSj_normal.jpg" TargetMode="External" /><Relationship Id="rId231" Type="http://schemas.openxmlformats.org/officeDocument/2006/relationships/hyperlink" Target="http://pbs.twimg.com/profile_images/1095286500516917248/_XpQeP9P_normal.jpg" TargetMode="External" /><Relationship Id="rId232" Type="http://schemas.openxmlformats.org/officeDocument/2006/relationships/hyperlink" Target="http://pbs.twimg.com/profile_images/930117519729405963/5p6FvPDM_normal.jpg" TargetMode="External" /><Relationship Id="rId233" Type="http://schemas.openxmlformats.org/officeDocument/2006/relationships/hyperlink" Target="http://pbs.twimg.com/profile_images/930117519729405963/5p6FvPDM_normal.jpg" TargetMode="External" /><Relationship Id="rId234" Type="http://schemas.openxmlformats.org/officeDocument/2006/relationships/hyperlink" Target="http://pbs.twimg.com/profile_images/1095186517021085696/jhk5CjWX_normal.jpg" TargetMode="External" /><Relationship Id="rId235" Type="http://schemas.openxmlformats.org/officeDocument/2006/relationships/hyperlink" Target="http://pbs.twimg.com/profile_images/960546314906996736/0Lu14RMu_normal.jpg" TargetMode="External" /><Relationship Id="rId236" Type="http://schemas.openxmlformats.org/officeDocument/2006/relationships/hyperlink" Target="http://pbs.twimg.com/profile_images/1321061292/winning_normal.jpg" TargetMode="External" /><Relationship Id="rId237" Type="http://schemas.openxmlformats.org/officeDocument/2006/relationships/hyperlink" Target="http://pbs.twimg.com/profile_images/630872002409140224/7XgI8sBf_normal.jpg" TargetMode="External" /><Relationship Id="rId238" Type="http://schemas.openxmlformats.org/officeDocument/2006/relationships/hyperlink" Target="https://pbs.twimg.com/media/DzNemGTXQAIZyg9.jpg" TargetMode="External" /><Relationship Id="rId239" Type="http://schemas.openxmlformats.org/officeDocument/2006/relationships/hyperlink" Target="http://pbs.twimg.com/profile_images/937831780199096320/thfHnLYe_normal.jpg" TargetMode="External" /><Relationship Id="rId240" Type="http://schemas.openxmlformats.org/officeDocument/2006/relationships/hyperlink" Target="http://pbs.twimg.com/profile_images/1045395149260574720/2L9-AfuL_normal.jpg" TargetMode="External" /><Relationship Id="rId241" Type="http://schemas.openxmlformats.org/officeDocument/2006/relationships/hyperlink" Target="http://pbs.twimg.com/profile_images/1095624272029143040/RYFHlHLF_normal.jpg" TargetMode="External" /><Relationship Id="rId242" Type="http://schemas.openxmlformats.org/officeDocument/2006/relationships/hyperlink" Target="http://pbs.twimg.com/profile_images/890578768108150784/6HdVnEln_normal.jpg" TargetMode="External" /><Relationship Id="rId243" Type="http://schemas.openxmlformats.org/officeDocument/2006/relationships/hyperlink" Target="http://pbs.twimg.com/profile_images/1062763093799981069/d8ErP81__normal.jpg" TargetMode="External" /><Relationship Id="rId244" Type="http://schemas.openxmlformats.org/officeDocument/2006/relationships/hyperlink" Target="https://pbs.twimg.com/media/DzOa-dTW0AAC4l7.jpg" TargetMode="External" /><Relationship Id="rId245" Type="http://schemas.openxmlformats.org/officeDocument/2006/relationships/hyperlink" Target="http://pbs.twimg.com/profile_images/1365062422/GSP_logo_Black_normal.jpg" TargetMode="External" /><Relationship Id="rId246" Type="http://schemas.openxmlformats.org/officeDocument/2006/relationships/hyperlink" Target="http://pbs.twimg.com/profile_images/1365062422/GSP_logo_Black_normal.jpg" TargetMode="External" /><Relationship Id="rId247" Type="http://schemas.openxmlformats.org/officeDocument/2006/relationships/hyperlink" Target="http://pbs.twimg.com/profile_images/1077869946267492352/iVvioDv1_normal.jpg" TargetMode="External" /><Relationship Id="rId248" Type="http://schemas.openxmlformats.org/officeDocument/2006/relationships/hyperlink" Target="http://pbs.twimg.com/profile_images/465345627598372864/zSGEyPph_normal.jpeg" TargetMode="External" /><Relationship Id="rId249" Type="http://schemas.openxmlformats.org/officeDocument/2006/relationships/hyperlink" Target="http://pbs.twimg.com/profile_images/465345627598372864/zSGEyPph_normal.jpeg" TargetMode="External" /><Relationship Id="rId250" Type="http://schemas.openxmlformats.org/officeDocument/2006/relationships/hyperlink" Target="http://pbs.twimg.com/profile_images/465345627598372864/zSGEyPph_normal.jpeg" TargetMode="External" /><Relationship Id="rId251" Type="http://schemas.openxmlformats.org/officeDocument/2006/relationships/hyperlink" Target="http://pbs.twimg.com/profile_images/465345627598372864/zSGEyPph_normal.jpeg" TargetMode="External" /><Relationship Id="rId252" Type="http://schemas.openxmlformats.org/officeDocument/2006/relationships/hyperlink" Target="http://pbs.twimg.com/profile_images/917740492082892801/R0EvhTe9_normal.jpg" TargetMode="External" /><Relationship Id="rId253" Type="http://schemas.openxmlformats.org/officeDocument/2006/relationships/hyperlink" Target="https://pbs.twimg.com/media/DzPPU7eVYAElKji.jpg" TargetMode="External" /><Relationship Id="rId254" Type="http://schemas.openxmlformats.org/officeDocument/2006/relationships/hyperlink" Target="http://pbs.twimg.com/profile_images/917740492082892801/R0EvhTe9_normal.jpg" TargetMode="External" /><Relationship Id="rId255" Type="http://schemas.openxmlformats.org/officeDocument/2006/relationships/hyperlink" Target="http://pbs.twimg.com/profile_images/917740492082892801/R0EvhTe9_normal.jpg" TargetMode="External" /><Relationship Id="rId256" Type="http://schemas.openxmlformats.org/officeDocument/2006/relationships/hyperlink" Target="http://pbs.twimg.com/profile_images/1080013241504411648/0hQY01Xp_normal.jpg" TargetMode="External" /><Relationship Id="rId257" Type="http://schemas.openxmlformats.org/officeDocument/2006/relationships/hyperlink" Target="https://pbs.twimg.com/ext_tw_video_thumb/1095756126849622016/pu/img/gsC-RAwazIsnNip7.jpg" TargetMode="External" /><Relationship Id="rId258" Type="http://schemas.openxmlformats.org/officeDocument/2006/relationships/hyperlink" Target="http://pbs.twimg.com/profile_images/972095101446098944/d3F0riwt_normal.jpg" TargetMode="External" /><Relationship Id="rId259" Type="http://schemas.openxmlformats.org/officeDocument/2006/relationships/hyperlink" Target="http://pbs.twimg.com/profile_images/1092780684446523393/hp-iw4YN_normal.jpg" TargetMode="External" /><Relationship Id="rId260" Type="http://schemas.openxmlformats.org/officeDocument/2006/relationships/hyperlink" Target="https://pbs.twimg.com/tweet_video_thumb/Dy-g5z9W0AE2zDA.jpg" TargetMode="External" /><Relationship Id="rId261" Type="http://schemas.openxmlformats.org/officeDocument/2006/relationships/hyperlink" Target="https://pbs.twimg.com/tweet_video_thumb/Dy_kMBRXcAAnQBG.jpg" TargetMode="External" /><Relationship Id="rId262" Type="http://schemas.openxmlformats.org/officeDocument/2006/relationships/hyperlink" Target="http://pbs.twimg.com/profile_images/876855385000337408/g4v-tHTN_normal.jpg" TargetMode="External" /><Relationship Id="rId263" Type="http://schemas.openxmlformats.org/officeDocument/2006/relationships/hyperlink" Target="https://pbs.twimg.com/tweet_video_thumb/DzS2c88WsAA8Zbs.jpg" TargetMode="External" /><Relationship Id="rId264" Type="http://schemas.openxmlformats.org/officeDocument/2006/relationships/hyperlink" Target="http://pbs.twimg.com/profile_images/378800000822310348/5c945e960e09a2db659d5bceed7df322_normal.jpeg" TargetMode="External" /><Relationship Id="rId265" Type="http://schemas.openxmlformats.org/officeDocument/2006/relationships/hyperlink" Target="http://pbs.twimg.com/profile_images/1087340554587783168/Nb0EiK6m_normal.jpg" TargetMode="External" /><Relationship Id="rId266" Type="http://schemas.openxmlformats.org/officeDocument/2006/relationships/hyperlink" Target="http://pbs.twimg.com/profile_images/761274563430871040/BilXoHz1_normal.jpg" TargetMode="External" /><Relationship Id="rId267" Type="http://schemas.openxmlformats.org/officeDocument/2006/relationships/hyperlink" Target="http://pbs.twimg.com/profile_images/975338281150885890/HjRtxy9e_normal.jpg" TargetMode="External" /><Relationship Id="rId268" Type="http://schemas.openxmlformats.org/officeDocument/2006/relationships/hyperlink" Target="http://pbs.twimg.com/profile_images/975338281150885890/HjRtxy9e_normal.jpg" TargetMode="External" /><Relationship Id="rId269" Type="http://schemas.openxmlformats.org/officeDocument/2006/relationships/hyperlink" Target="http://pbs.twimg.com/profile_images/975338281150885890/HjRtxy9e_normal.jpg" TargetMode="External" /><Relationship Id="rId270" Type="http://schemas.openxmlformats.org/officeDocument/2006/relationships/hyperlink" Target="http://pbs.twimg.com/profile_images/975338281150885890/HjRtxy9e_normal.jpg" TargetMode="External" /><Relationship Id="rId271" Type="http://schemas.openxmlformats.org/officeDocument/2006/relationships/hyperlink" Target="http://pbs.twimg.com/profile_images/975338281150885890/HjRtxy9e_normal.jpg" TargetMode="External" /><Relationship Id="rId272" Type="http://schemas.openxmlformats.org/officeDocument/2006/relationships/hyperlink" Target="http://pbs.twimg.com/profile_images/975338281150885890/HjRtxy9e_normal.jpg" TargetMode="External" /><Relationship Id="rId273" Type="http://schemas.openxmlformats.org/officeDocument/2006/relationships/hyperlink" Target="http://pbs.twimg.com/profile_images/975338281150885890/HjRtxy9e_normal.jpg" TargetMode="External" /><Relationship Id="rId274" Type="http://schemas.openxmlformats.org/officeDocument/2006/relationships/hyperlink" Target="http://pbs.twimg.com/profile_images/975338281150885890/HjRtxy9e_normal.jpg" TargetMode="External" /><Relationship Id="rId275" Type="http://schemas.openxmlformats.org/officeDocument/2006/relationships/hyperlink" Target="http://pbs.twimg.com/profile_images/975338281150885890/HjRtxy9e_normal.jpg" TargetMode="External" /><Relationship Id="rId276" Type="http://schemas.openxmlformats.org/officeDocument/2006/relationships/hyperlink" Target="http://pbs.twimg.com/profile_images/975338281150885890/HjRtxy9e_normal.jpg" TargetMode="External" /><Relationship Id="rId277" Type="http://schemas.openxmlformats.org/officeDocument/2006/relationships/hyperlink" Target="http://pbs.twimg.com/profile_images/975338281150885890/HjRtxy9e_normal.jpg" TargetMode="External" /><Relationship Id="rId278" Type="http://schemas.openxmlformats.org/officeDocument/2006/relationships/hyperlink" Target="http://pbs.twimg.com/profile_images/975338281150885890/HjRtxy9e_normal.jpg" TargetMode="External" /><Relationship Id="rId279" Type="http://schemas.openxmlformats.org/officeDocument/2006/relationships/hyperlink" Target="http://pbs.twimg.com/profile_images/975338281150885890/HjRtxy9e_normal.jpg" TargetMode="External" /><Relationship Id="rId280" Type="http://schemas.openxmlformats.org/officeDocument/2006/relationships/hyperlink" Target="http://pbs.twimg.com/profile_images/951458515448721408/Tbyj5x_9_normal.jpg" TargetMode="External" /><Relationship Id="rId281" Type="http://schemas.openxmlformats.org/officeDocument/2006/relationships/hyperlink" Target="http://pbs.twimg.com/profile_images/3335527516/9371d16595f407f7ae643e69cb251ab3_normal.jpeg" TargetMode="External" /><Relationship Id="rId282" Type="http://schemas.openxmlformats.org/officeDocument/2006/relationships/hyperlink" Target="http://pbs.twimg.com/profile_images/378800000768272628/c7525b1708d3ff7448999ea72495d8a6_normal.jpeg" TargetMode="External" /><Relationship Id="rId283" Type="http://schemas.openxmlformats.org/officeDocument/2006/relationships/hyperlink" Target="http://pbs.twimg.com/profile_images/378800000768272628/c7525b1708d3ff7448999ea72495d8a6_normal.jpeg" TargetMode="External" /><Relationship Id="rId284" Type="http://schemas.openxmlformats.org/officeDocument/2006/relationships/hyperlink" Target="http://pbs.twimg.com/profile_images/378800000768272628/c7525b1708d3ff7448999ea72495d8a6_normal.jpeg" TargetMode="External" /><Relationship Id="rId285" Type="http://schemas.openxmlformats.org/officeDocument/2006/relationships/hyperlink" Target="http://pbs.twimg.com/profile_images/378800000768272628/c7525b1708d3ff7448999ea72495d8a6_normal.jpeg" TargetMode="External" /><Relationship Id="rId286" Type="http://schemas.openxmlformats.org/officeDocument/2006/relationships/hyperlink" Target="http://pbs.twimg.com/profile_images/378800000768272628/c7525b1708d3ff7448999ea72495d8a6_normal.jpeg" TargetMode="External" /><Relationship Id="rId287" Type="http://schemas.openxmlformats.org/officeDocument/2006/relationships/hyperlink" Target="http://pbs.twimg.com/profile_images/378800000768272628/c7525b1708d3ff7448999ea72495d8a6_normal.jpeg" TargetMode="External" /><Relationship Id="rId288" Type="http://schemas.openxmlformats.org/officeDocument/2006/relationships/hyperlink" Target="http://pbs.twimg.com/profile_images/1041456884862144513/-5xGGwjq_normal.jpg" TargetMode="External" /><Relationship Id="rId289" Type="http://schemas.openxmlformats.org/officeDocument/2006/relationships/hyperlink" Target="http://pbs.twimg.com/profile_images/1095407286909059074/cP3iwGR6_normal.jpg" TargetMode="External" /><Relationship Id="rId290" Type="http://schemas.openxmlformats.org/officeDocument/2006/relationships/hyperlink" Target="http://pbs.twimg.com/profile_images/1095407286909059074/cP3iwGR6_normal.jpg" TargetMode="External" /><Relationship Id="rId291" Type="http://schemas.openxmlformats.org/officeDocument/2006/relationships/hyperlink" Target="http://pbs.twimg.com/profile_images/617312006853390337/2L_lCakT_normal.jpg" TargetMode="External" /><Relationship Id="rId292" Type="http://schemas.openxmlformats.org/officeDocument/2006/relationships/hyperlink" Target="http://pbs.twimg.com/profile_images/617312006853390337/2L_lCakT_normal.jpg" TargetMode="External" /><Relationship Id="rId293" Type="http://schemas.openxmlformats.org/officeDocument/2006/relationships/hyperlink" Target="http://pbs.twimg.com/profile_images/965819227495129088/lRJi0Dcd_normal.jpg" TargetMode="External" /><Relationship Id="rId294" Type="http://schemas.openxmlformats.org/officeDocument/2006/relationships/hyperlink" Target="http://pbs.twimg.com/profile_images/965819227495129088/lRJi0Dcd_normal.jpg" TargetMode="External" /><Relationship Id="rId295" Type="http://schemas.openxmlformats.org/officeDocument/2006/relationships/hyperlink" Target="http://pbs.twimg.com/profile_images/1422955176/c-store_normal.jpg" TargetMode="External" /><Relationship Id="rId296" Type="http://schemas.openxmlformats.org/officeDocument/2006/relationships/hyperlink" Target="http://pbs.twimg.com/profile_images/1422955176/c-store_normal.jpg" TargetMode="External" /><Relationship Id="rId297" Type="http://schemas.openxmlformats.org/officeDocument/2006/relationships/hyperlink" Target="http://pbs.twimg.com/profile_images/1422955176/c-store_normal.jpg" TargetMode="External" /><Relationship Id="rId298" Type="http://schemas.openxmlformats.org/officeDocument/2006/relationships/hyperlink" Target="https://pbs.twimg.com/ext_tw_video_thumb/1094989504753160192/pu/img/bvHBVdDqKqe0ccjD.jpg" TargetMode="External" /><Relationship Id="rId299" Type="http://schemas.openxmlformats.org/officeDocument/2006/relationships/hyperlink" Target="http://pbs.twimg.com/profile_images/1422955176/c-store_normal.jpg" TargetMode="External" /><Relationship Id="rId300" Type="http://schemas.openxmlformats.org/officeDocument/2006/relationships/hyperlink" Target="http://pbs.twimg.com/profile_images/826817043232071680/8WrYHXiE_normal.jpg" TargetMode="External" /><Relationship Id="rId301" Type="http://schemas.openxmlformats.org/officeDocument/2006/relationships/hyperlink" Target="http://pbs.twimg.com/profile_images/826817043232071680/8WrYHXiE_normal.jpg" TargetMode="External" /><Relationship Id="rId302" Type="http://schemas.openxmlformats.org/officeDocument/2006/relationships/hyperlink" Target="http://pbs.twimg.com/profile_images/826817043232071680/8WrYHXiE_normal.jpg" TargetMode="External" /><Relationship Id="rId303" Type="http://schemas.openxmlformats.org/officeDocument/2006/relationships/hyperlink" Target="http://pbs.twimg.com/profile_images/826817043232071680/8WrYHXiE_normal.jpg" TargetMode="External" /><Relationship Id="rId304" Type="http://schemas.openxmlformats.org/officeDocument/2006/relationships/hyperlink" Target="https://pbs.twimg.com/media/Dyke6vpWsAA0cDm.jpg" TargetMode="External" /><Relationship Id="rId305" Type="http://schemas.openxmlformats.org/officeDocument/2006/relationships/hyperlink" Target="http://pbs.twimg.com/profile_images/826817043232071680/8WrYHXiE_normal.jpg" TargetMode="External" /><Relationship Id="rId306" Type="http://schemas.openxmlformats.org/officeDocument/2006/relationships/hyperlink" Target="https://pbs.twimg.com/media/DyuiitOX0AQsApj.jpg" TargetMode="External" /><Relationship Id="rId307" Type="http://schemas.openxmlformats.org/officeDocument/2006/relationships/hyperlink" Target="http://pbs.twimg.com/profile_images/826817043232071680/8WrYHXiE_normal.jpg" TargetMode="External" /><Relationship Id="rId308" Type="http://schemas.openxmlformats.org/officeDocument/2006/relationships/hyperlink" Target="https://pbs.twimg.com/media/Dyo4rsZV4AAQdfU.jpg" TargetMode="External" /><Relationship Id="rId309" Type="http://schemas.openxmlformats.org/officeDocument/2006/relationships/hyperlink" Target="http://pbs.twimg.com/profile_images/826817043232071680/8WrYHXiE_normal.jpg" TargetMode="External" /><Relationship Id="rId310" Type="http://schemas.openxmlformats.org/officeDocument/2006/relationships/hyperlink" Target="https://pbs.twimg.com/media/DyqNV7uXcAAQHP-.jpg" TargetMode="External" /><Relationship Id="rId311" Type="http://schemas.openxmlformats.org/officeDocument/2006/relationships/hyperlink" Target="http://pbs.twimg.com/profile_images/826817043232071680/8WrYHXiE_normal.jpg" TargetMode="External" /><Relationship Id="rId312" Type="http://schemas.openxmlformats.org/officeDocument/2006/relationships/hyperlink" Target="https://pbs.twimg.com/media/DyqS_ybXQAARsKO.jpg" TargetMode="External" /><Relationship Id="rId313" Type="http://schemas.openxmlformats.org/officeDocument/2006/relationships/hyperlink" Target="http://pbs.twimg.com/profile_images/826817043232071680/8WrYHXiE_normal.jpg" TargetMode="External" /><Relationship Id="rId314" Type="http://schemas.openxmlformats.org/officeDocument/2006/relationships/hyperlink" Target="http://pbs.twimg.com/profile_images/923563138657804289/Fub1ej1j_normal.jpg" TargetMode="External" /><Relationship Id="rId315" Type="http://schemas.openxmlformats.org/officeDocument/2006/relationships/hyperlink" Target="http://pbs.twimg.com/profile_images/923563138657804289/Fub1ej1j_normal.jpg" TargetMode="External" /><Relationship Id="rId316" Type="http://schemas.openxmlformats.org/officeDocument/2006/relationships/hyperlink" Target="http://pbs.twimg.com/profile_images/826817043232071680/8WrYHXiE_normal.jpg" TargetMode="External" /><Relationship Id="rId317" Type="http://schemas.openxmlformats.org/officeDocument/2006/relationships/hyperlink" Target="https://pbs.twimg.com/media/DyrgjHZVsAESkTS.jpg" TargetMode="External" /><Relationship Id="rId318" Type="http://schemas.openxmlformats.org/officeDocument/2006/relationships/hyperlink" Target="http://pbs.twimg.com/profile_images/826817043232071680/8WrYHXiE_normal.jpg" TargetMode="External" /><Relationship Id="rId319" Type="http://schemas.openxmlformats.org/officeDocument/2006/relationships/hyperlink" Target="http://pbs.twimg.com/profile_images/1090383320553349121/sclhODPv_normal.jpg" TargetMode="External" /><Relationship Id="rId320" Type="http://schemas.openxmlformats.org/officeDocument/2006/relationships/hyperlink" Target="http://pbs.twimg.com/profile_images/1090383320553349121/sclhODPv_normal.jpg" TargetMode="External" /><Relationship Id="rId321" Type="http://schemas.openxmlformats.org/officeDocument/2006/relationships/hyperlink" Target="http://pbs.twimg.com/profile_images/826817043232071680/8WrYHXiE_normal.jpg" TargetMode="External" /><Relationship Id="rId322" Type="http://schemas.openxmlformats.org/officeDocument/2006/relationships/hyperlink" Target="http://pbs.twimg.com/profile_images/826817043232071680/8WrYHXiE_normal.jpg" TargetMode="External" /><Relationship Id="rId323" Type="http://schemas.openxmlformats.org/officeDocument/2006/relationships/hyperlink" Target="https://pbs.twimg.com/media/DyvPltlX0AAZYPr.jpg" TargetMode="External" /><Relationship Id="rId324" Type="http://schemas.openxmlformats.org/officeDocument/2006/relationships/hyperlink" Target="http://pbs.twimg.com/profile_images/1078874243922907137/n9KiYrgq_normal.jpg" TargetMode="External" /><Relationship Id="rId325" Type="http://schemas.openxmlformats.org/officeDocument/2006/relationships/hyperlink" Target="http://pbs.twimg.com/profile_images/826817043232071680/8WrYHXiE_normal.jpg" TargetMode="External" /><Relationship Id="rId326" Type="http://schemas.openxmlformats.org/officeDocument/2006/relationships/hyperlink" Target="http://pbs.twimg.com/profile_images/1000917365457072128/mBwbeVf0_normal.jpg" TargetMode="External" /><Relationship Id="rId327" Type="http://schemas.openxmlformats.org/officeDocument/2006/relationships/hyperlink" Target="http://pbs.twimg.com/profile_images/826817043232071680/8WrYHXiE_normal.jpg" TargetMode="External" /><Relationship Id="rId328" Type="http://schemas.openxmlformats.org/officeDocument/2006/relationships/hyperlink" Target="http://pbs.twimg.com/profile_images/517650109522518016/SR3E40q-_normal.jpeg" TargetMode="External" /><Relationship Id="rId329" Type="http://schemas.openxmlformats.org/officeDocument/2006/relationships/hyperlink" Target="http://pbs.twimg.com/profile_images/826817043232071680/8WrYHXiE_normal.jpg" TargetMode="External" /><Relationship Id="rId330" Type="http://schemas.openxmlformats.org/officeDocument/2006/relationships/hyperlink" Target="http://pbs.twimg.com/profile_images/810132088477204480/y2Z0haPm_normal.jpg" TargetMode="External" /><Relationship Id="rId331" Type="http://schemas.openxmlformats.org/officeDocument/2006/relationships/hyperlink" Target="http://pbs.twimg.com/profile_images/810132088477204480/y2Z0haPm_normal.jpg" TargetMode="External" /><Relationship Id="rId332" Type="http://schemas.openxmlformats.org/officeDocument/2006/relationships/hyperlink" Target="http://pbs.twimg.com/profile_images/810132088477204480/y2Z0haPm_normal.jpg" TargetMode="External" /><Relationship Id="rId333" Type="http://schemas.openxmlformats.org/officeDocument/2006/relationships/hyperlink" Target="http://pbs.twimg.com/profile_images/826817043232071680/8WrYHXiE_normal.jpg" TargetMode="External" /><Relationship Id="rId334" Type="http://schemas.openxmlformats.org/officeDocument/2006/relationships/hyperlink" Target="http://pbs.twimg.com/profile_images/826817043232071680/8WrYHXiE_normal.jpg" TargetMode="External" /><Relationship Id="rId335" Type="http://schemas.openxmlformats.org/officeDocument/2006/relationships/hyperlink" Target="http://pbs.twimg.com/profile_images/1092946300952330240/2PQYl5WF_normal.jpg" TargetMode="External" /><Relationship Id="rId336" Type="http://schemas.openxmlformats.org/officeDocument/2006/relationships/hyperlink" Target="http://pbs.twimg.com/profile_images/826817043232071680/8WrYHXiE_normal.jpg" TargetMode="External" /><Relationship Id="rId337" Type="http://schemas.openxmlformats.org/officeDocument/2006/relationships/hyperlink" Target="http://pbs.twimg.com/profile_images/826817043232071680/8WrYHXiE_normal.jpg" TargetMode="External" /><Relationship Id="rId338" Type="http://schemas.openxmlformats.org/officeDocument/2006/relationships/hyperlink" Target="http://pbs.twimg.com/profile_images/1365062422/GSP_logo_Black_normal.jpg" TargetMode="External" /><Relationship Id="rId339" Type="http://schemas.openxmlformats.org/officeDocument/2006/relationships/hyperlink" Target="http://pbs.twimg.com/profile_images/1365062422/GSP_logo_Black_normal.jpg" TargetMode="External" /><Relationship Id="rId340" Type="http://schemas.openxmlformats.org/officeDocument/2006/relationships/hyperlink" Target="http://pbs.twimg.com/profile_images/826817043232071680/8WrYHXiE_normal.jpg" TargetMode="External" /><Relationship Id="rId341" Type="http://schemas.openxmlformats.org/officeDocument/2006/relationships/hyperlink" Target="http://pbs.twimg.com/profile_images/1076544010280464385/XItLXk9j_normal.jpg" TargetMode="External" /><Relationship Id="rId342" Type="http://schemas.openxmlformats.org/officeDocument/2006/relationships/hyperlink" Target="http://pbs.twimg.com/profile_images/826817043232071680/8WrYHXiE_normal.jpg" TargetMode="External" /><Relationship Id="rId343" Type="http://schemas.openxmlformats.org/officeDocument/2006/relationships/hyperlink" Target="http://pbs.twimg.com/profile_images/378800000856982780/p8lI2ZFQ_normal.jpeg" TargetMode="External" /><Relationship Id="rId344" Type="http://schemas.openxmlformats.org/officeDocument/2006/relationships/hyperlink" Target="http://pbs.twimg.com/profile_images/378800000856982780/p8lI2ZFQ_normal.jpeg" TargetMode="External" /><Relationship Id="rId345" Type="http://schemas.openxmlformats.org/officeDocument/2006/relationships/hyperlink" Target="http://pbs.twimg.com/profile_images/378800000856982780/p8lI2ZFQ_normal.jpeg" TargetMode="External" /><Relationship Id="rId346" Type="http://schemas.openxmlformats.org/officeDocument/2006/relationships/hyperlink" Target="http://pbs.twimg.com/profile_images/826817043232071680/8WrYHXiE_normal.jpg" TargetMode="External" /><Relationship Id="rId347" Type="http://schemas.openxmlformats.org/officeDocument/2006/relationships/hyperlink" Target="https://pbs.twimg.com/ext_tw_video_thumb/1094234452362964992/pu/img/eeZVjrxx40lUDk5q.jpg" TargetMode="External" /><Relationship Id="rId348" Type="http://schemas.openxmlformats.org/officeDocument/2006/relationships/hyperlink" Target="https://pbs.twimg.com/ext_tw_video_thumb/1094234656680144898/pu/img/fapYVOZ-IdXCDLvY.jpg" TargetMode="External" /><Relationship Id="rId349" Type="http://schemas.openxmlformats.org/officeDocument/2006/relationships/hyperlink" Target="http://pbs.twimg.com/profile_images/826817043232071680/8WrYHXiE_normal.jpg" TargetMode="External" /><Relationship Id="rId350" Type="http://schemas.openxmlformats.org/officeDocument/2006/relationships/hyperlink" Target="https://pbs.twimg.com/media/Dy-iC6qWwAMQ8yT.jpg" TargetMode="External" /><Relationship Id="rId351" Type="http://schemas.openxmlformats.org/officeDocument/2006/relationships/hyperlink" Target="http://pbs.twimg.com/profile_images/826817043232071680/8WrYHXiE_normal.jpg" TargetMode="External" /><Relationship Id="rId352" Type="http://schemas.openxmlformats.org/officeDocument/2006/relationships/hyperlink" Target="https://pbs.twimg.com/media/Dy-il70WoAEbY61.jpg" TargetMode="External" /><Relationship Id="rId353" Type="http://schemas.openxmlformats.org/officeDocument/2006/relationships/hyperlink" Target="http://pbs.twimg.com/profile_images/826817043232071680/8WrYHXiE_normal.jpg" TargetMode="External" /><Relationship Id="rId354" Type="http://schemas.openxmlformats.org/officeDocument/2006/relationships/hyperlink" Target="http://pbs.twimg.com/profile_images/1093117942450008065/kbZWl6a9_normal.jpg" TargetMode="External" /><Relationship Id="rId355" Type="http://schemas.openxmlformats.org/officeDocument/2006/relationships/hyperlink" Target="http://pbs.twimg.com/profile_images/826817043232071680/8WrYHXiE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826817043232071680/8WrYHXiE_normal.jpg" TargetMode="External" /><Relationship Id="rId358" Type="http://schemas.openxmlformats.org/officeDocument/2006/relationships/hyperlink" Target="http://abs.twimg.com/sticky/default_profile_images/default_profile_normal.png" TargetMode="External" /><Relationship Id="rId359" Type="http://schemas.openxmlformats.org/officeDocument/2006/relationships/hyperlink" Target="http://abs.twimg.com/sticky/default_profile_images/default_profile_normal.png" TargetMode="External" /><Relationship Id="rId360" Type="http://schemas.openxmlformats.org/officeDocument/2006/relationships/hyperlink" Target="http://pbs.twimg.com/profile_images/826817043232071680/8WrYHXiE_normal.jpg" TargetMode="External" /><Relationship Id="rId361" Type="http://schemas.openxmlformats.org/officeDocument/2006/relationships/hyperlink" Target="http://pbs.twimg.com/profile_images/1045395149260574720/2L9-AfuL_normal.jpg" TargetMode="External" /><Relationship Id="rId362" Type="http://schemas.openxmlformats.org/officeDocument/2006/relationships/hyperlink" Target="http://pbs.twimg.com/profile_images/1045395149260574720/2L9-AfuL_normal.jpg" TargetMode="External" /><Relationship Id="rId363" Type="http://schemas.openxmlformats.org/officeDocument/2006/relationships/hyperlink" Target="http://pbs.twimg.com/profile_images/826817043232071680/8WrYHXiE_normal.jpg" TargetMode="External" /><Relationship Id="rId364" Type="http://schemas.openxmlformats.org/officeDocument/2006/relationships/hyperlink" Target="https://pbs.twimg.com/media/DzLN3soXgAA6YWP.jpg" TargetMode="External" /><Relationship Id="rId365" Type="http://schemas.openxmlformats.org/officeDocument/2006/relationships/hyperlink" Target="http://pbs.twimg.com/profile_images/826817043232071680/8WrYHXiE_normal.jpg" TargetMode="External" /><Relationship Id="rId366" Type="http://schemas.openxmlformats.org/officeDocument/2006/relationships/hyperlink" Target="https://pbs.twimg.com/media/DyxlyWIWsAA6qmJ.jpg" TargetMode="External" /><Relationship Id="rId367" Type="http://schemas.openxmlformats.org/officeDocument/2006/relationships/hyperlink" Target="https://pbs.twimg.com/media/DzLTzB-W0AARkw4.jpg" TargetMode="External" /><Relationship Id="rId368" Type="http://schemas.openxmlformats.org/officeDocument/2006/relationships/hyperlink" Target="http://pbs.twimg.com/profile_images/826817043232071680/8WrYHXiE_normal.jpg" TargetMode="External" /><Relationship Id="rId369" Type="http://schemas.openxmlformats.org/officeDocument/2006/relationships/hyperlink" Target="http://pbs.twimg.com/profile_images/826817043232071680/8WrYHXiE_normal.jpg" TargetMode="External" /><Relationship Id="rId370" Type="http://schemas.openxmlformats.org/officeDocument/2006/relationships/hyperlink" Target="http://pbs.twimg.com/profile_images/605722618059177984/ls_PEmEE_normal.jpg" TargetMode="External" /><Relationship Id="rId371" Type="http://schemas.openxmlformats.org/officeDocument/2006/relationships/hyperlink" Target="http://pbs.twimg.com/profile_images/605722618059177984/ls_PEmEE_normal.jpg" TargetMode="External" /><Relationship Id="rId372" Type="http://schemas.openxmlformats.org/officeDocument/2006/relationships/hyperlink" Target="http://pbs.twimg.com/profile_images/863577926452883458/9tAhYtgX_normal.jpg" TargetMode="External" /><Relationship Id="rId373" Type="http://schemas.openxmlformats.org/officeDocument/2006/relationships/hyperlink" Target="http://pbs.twimg.com/profile_images/826817043232071680/8WrYHXiE_normal.jpg" TargetMode="External" /><Relationship Id="rId374" Type="http://schemas.openxmlformats.org/officeDocument/2006/relationships/hyperlink" Target="http://pbs.twimg.com/profile_images/826817043232071680/8WrYHXiE_normal.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pbs.twimg.com/profile_images/826817043232071680/8WrYHXiE_normal.jpg" TargetMode="External" /><Relationship Id="rId377" Type="http://schemas.openxmlformats.org/officeDocument/2006/relationships/hyperlink" Target="http://pbs.twimg.com/profile_images/1095334985274351616/ziLkxq3Z_normal.jpg" TargetMode="External" /><Relationship Id="rId378" Type="http://schemas.openxmlformats.org/officeDocument/2006/relationships/hyperlink" Target="http://pbs.twimg.com/profile_images/826817043232071680/8WrYHXiE_normal.jpg" TargetMode="External" /><Relationship Id="rId379" Type="http://schemas.openxmlformats.org/officeDocument/2006/relationships/hyperlink" Target="http://pbs.twimg.com/profile_images/1090814287323561984/SGxyMblm_normal.jpg" TargetMode="External" /><Relationship Id="rId380" Type="http://schemas.openxmlformats.org/officeDocument/2006/relationships/hyperlink" Target="http://pbs.twimg.com/profile_images/1090814287323561984/SGxyMblm_normal.jpg" TargetMode="External" /><Relationship Id="rId381" Type="http://schemas.openxmlformats.org/officeDocument/2006/relationships/hyperlink" Target="http://pbs.twimg.com/profile_images/826817043232071680/8WrYHXiE_normal.jpg" TargetMode="External" /><Relationship Id="rId382" Type="http://schemas.openxmlformats.org/officeDocument/2006/relationships/hyperlink" Target="http://pbs.twimg.com/profile_images/826817043232071680/8WrYHXiE_normal.jpg" TargetMode="External" /><Relationship Id="rId383" Type="http://schemas.openxmlformats.org/officeDocument/2006/relationships/hyperlink" Target="http://pbs.twimg.com/profile_images/1092780684446523393/hp-iw4YN_normal.jpg" TargetMode="External" /><Relationship Id="rId384" Type="http://schemas.openxmlformats.org/officeDocument/2006/relationships/hyperlink" Target="http://pbs.twimg.com/profile_images/826817043232071680/8WrYHXiE_normal.jpg" TargetMode="External" /><Relationship Id="rId385" Type="http://schemas.openxmlformats.org/officeDocument/2006/relationships/hyperlink" Target="http://pbs.twimg.com/profile_images/378800000822310348/5c945e960e09a2db659d5bceed7df322_normal.jpeg" TargetMode="External" /><Relationship Id="rId386" Type="http://schemas.openxmlformats.org/officeDocument/2006/relationships/hyperlink" Target="http://pbs.twimg.com/profile_images/826817043232071680/8WrYHXiE_normal.jpg" TargetMode="External" /><Relationship Id="rId387" Type="http://schemas.openxmlformats.org/officeDocument/2006/relationships/hyperlink" Target="http://pbs.twimg.com/profile_images/826817043232071680/8WrYHXiE_normal.jpg" TargetMode="External" /><Relationship Id="rId388" Type="http://schemas.openxmlformats.org/officeDocument/2006/relationships/hyperlink" Target="http://pbs.twimg.com/profile_images/826817043232071680/8WrYHXiE_normal.jpg" TargetMode="External" /><Relationship Id="rId389" Type="http://schemas.openxmlformats.org/officeDocument/2006/relationships/hyperlink" Target="http://pbs.twimg.com/profile_images/940229901944209409/2EP_Jcdo_normal.jpg" TargetMode="External" /><Relationship Id="rId390" Type="http://schemas.openxmlformats.org/officeDocument/2006/relationships/hyperlink" Target="http://pbs.twimg.com/profile_images/826817043232071680/8WrYHXiE_normal.jpg" TargetMode="External" /><Relationship Id="rId391" Type="http://schemas.openxmlformats.org/officeDocument/2006/relationships/hyperlink" Target="http://pbs.twimg.com/profile_images/1095353762628206592/vCJZi7k__normal.jpg" TargetMode="External" /><Relationship Id="rId392" Type="http://schemas.openxmlformats.org/officeDocument/2006/relationships/hyperlink" Target="http://pbs.twimg.com/profile_images/826817043232071680/8WrYHXiE_normal.jpg" TargetMode="External" /><Relationship Id="rId393" Type="http://schemas.openxmlformats.org/officeDocument/2006/relationships/hyperlink" Target="http://pbs.twimg.com/profile_images/1025344735408480256/3vcedb2Y_normal.jpg" TargetMode="External" /><Relationship Id="rId394" Type="http://schemas.openxmlformats.org/officeDocument/2006/relationships/hyperlink" Target="http://pbs.twimg.com/profile_images/826817043232071680/8WrYHXiE_normal.jpg" TargetMode="External" /><Relationship Id="rId395" Type="http://schemas.openxmlformats.org/officeDocument/2006/relationships/hyperlink" Target="http://pbs.twimg.com/profile_images/829157432144322561/Wi4mVN2n_normal.jpg" TargetMode="External" /><Relationship Id="rId396" Type="http://schemas.openxmlformats.org/officeDocument/2006/relationships/hyperlink" Target="http://pbs.twimg.com/profile_images/829157432144322561/Wi4mVN2n_normal.jpg" TargetMode="External" /><Relationship Id="rId397" Type="http://schemas.openxmlformats.org/officeDocument/2006/relationships/hyperlink" Target="http://pbs.twimg.com/profile_images/826817043232071680/8WrYHXiE_normal.jpg" TargetMode="External" /><Relationship Id="rId398" Type="http://schemas.openxmlformats.org/officeDocument/2006/relationships/hyperlink" Target="http://pbs.twimg.com/profile_images/826817043232071680/8WrYHXiE_normal.jpg" TargetMode="External" /><Relationship Id="rId399" Type="http://schemas.openxmlformats.org/officeDocument/2006/relationships/hyperlink" Target="http://pbs.twimg.com/profile_images/827595459623518208/Qs6Le7W1_normal.jpg" TargetMode="External" /><Relationship Id="rId400" Type="http://schemas.openxmlformats.org/officeDocument/2006/relationships/hyperlink" Target="http://pbs.twimg.com/profile_images/826817043232071680/8WrYHXiE_normal.jpg" TargetMode="External" /><Relationship Id="rId401" Type="http://schemas.openxmlformats.org/officeDocument/2006/relationships/hyperlink" Target="http://pbs.twimg.com/profile_images/897856376327647236/yTW3E2RX_normal.jpg" TargetMode="External" /><Relationship Id="rId402" Type="http://schemas.openxmlformats.org/officeDocument/2006/relationships/hyperlink" Target="http://pbs.twimg.com/profile_images/826817043232071680/8WrYHXiE_normal.jpg" TargetMode="External" /><Relationship Id="rId403" Type="http://schemas.openxmlformats.org/officeDocument/2006/relationships/hyperlink" Target="http://pbs.twimg.com/profile_images/1064368779382149121/hPGl6vKT_normal.jpg" TargetMode="External" /><Relationship Id="rId404" Type="http://schemas.openxmlformats.org/officeDocument/2006/relationships/hyperlink" Target="http://pbs.twimg.com/profile_images/826817043232071680/8WrYHXiE_normal.jpg" TargetMode="External" /><Relationship Id="rId405" Type="http://schemas.openxmlformats.org/officeDocument/2006/relationships/hyperlink" Target="https://pbs.twimg.com/media/DyamzdCXQAAnuJH.jpg" TargetMode="External" /><Relationship Id="rId406" Type="http://schemas.openxmlformats.org/officeDocument/2006/relationships/hyperlink" Target="https://pbs.twimg.com/media/DyfwWYlXgAAwUsH.jpg" TargetMode="External" /><Relationship Id="rId407" Type="http://schemas.openxmlformats.org/officeDocument/2006/relationships/hyperlink" Target="https://pbs.twimg.com/media/DykXpOJWsAE0f8i.jpg" TargetMode="External" /><Relationship Id="rId408" Type="http://schemas.openxmlformats.org/officeDocument/2006/relationships/hyperlink" Target="https://pbs.twimg.com/media/DykgNSFWsAAoIqc.jpg" TargetMode="External" /><Relationship Id="rId409" Type="http://schemas.openxmlformats.org/officeDocument/2006/relationships/hyperlink" Target="https://pbs.twimg.com/media/DyphNAeX4AEkfKj.jpg" TargetMode="External" /><Relationship Id="rId410" Type="http://schemas.openxmlformats.org/officeDocument/2006/relationships/hyperlink" Target="https://pbs.twimg.com/media/DyqEls7XQAAUFWv.jpg" TargetMode="External" /><Relationship Id="rId411" Type="http://schemas.openxmlformats.org/officeDocument/2006/relationships/hyperlink" Target="https://pbs.twimg.com/media/Dyuf_WVWkAE-9ZF.jpg" TargetMode="External" /><Relationship Id="rId412" Type="http://schemas.openxmlformats.org/officeDocument/2006/relationships/hyperlink" Target="https://pbs.twimg.com/media/Dyu4h5NXcAI1M7r.jpg" TargetMode="External" /><Relationship Id="rId413" Type="http://schemas.openxmlformats.org/officeDocument/2006/relationships/hyperlink" Target="http://pbs.twimg.com/profile_images/826817043232071680/8WrYHXiE_normal.jpg" TargetMode="External" /><Relationship Id="rId414" Type="http://schemas.openxmlformats.org/officeDocument/2006/relationships/hyperlink" Target="https://pbs.twimg.com/media/Dy5havyXcAAcN09.jpg" TargetMode="External" /><Relationship Id="rId415" Type="http://schemas.openxmlformats.org/officeDocument/2006/relationships/hyperlink" Target="https://pbs.twimg.com/tweet_video_thumb/Dy-ObnVX0AMbvLA.jpg" TargetMode="External" /><Relationship Id="rId416" Type="http://schemas.openxmlformats.org/officeDocument/2006/relationships/hyperlink" Target="https://pbs.twimg.com/media/DzDzjXXXgAAL23X.jpg" TargetMode="External" /><Relationship Id="rId417" Type="http://schemas.openxmlformats.org/officeDocument/2006/relationships/hyperlink" Target="https://pbs.twimg.com/ext_tw_video_thumb/1094989504753160192/pu/img/bvHBVdDqKqe0ccjD.jpg" TargetMode="External" /><Relationship Id="rId418" Type="http://schemas.openxmlformats.org/officeDocument/2006/relationships/hyperlink" Target="https://pbs.twimg.com/tweet_video_thumb/DzNb9sLWsAoTMbI.jpg" TargetMode="External" /><Relationship Id="rId419" Type="http://schemas.openxmlformats.org/officeDocument/2006/relationships/hyperlink" Target="http://pbs.twimg.com/profile_images/826817043232071680/8WrYHXiE_normal.jpg" TargetMode="External" /><Relationship Id="rId420" Type="http://schemas.openxmlformats.org/officeDocument/2006/relationships/hyperlink" Target="http://pbs.twimg.com/profile_images/826817043232071680/8WrYHXiE_normal.jpg" TargetMode="External" /><Relationship Id="rId421" Type="http://schemas.openxmlformats.org/officeDocument/2006/relationships/hyperlink" Target="https://pbs.twimg.com/ext_tw_video_thumb/1095714795939131392/pu/img/FQDnV5WP0aA-ExM7.jpg" TargetMode="External" /><Relationship Id="rId422" Type="http://schemas.openxmlformats.org/officeDocument/2006/relationships/hyperlink" Target="https://pbs.twimg.com/ext_tw_video_thumb/1095756126849622016/pu/img/gsC-RAwazIsnNip7.jpg" TargetMode="External" /><Relationship Id="rId423" Type="http://schemas.openxmlformats.org/officeDocument/2006/relationships/hyperlink" Target="http://pbs.twimg.com/profile_images/826817043232071680/8WrYHXiE_normal.jpg" TargetMode="External" /><Relationship Id="rId424" Type="http://schemas.openxmlformats.org/officeDocument/2006/relationships/hyperlink" Target="http://pbs.twimg.com/profile_images/826817043232071680/8WrYHXiE_normal.jpg" TargetMode="External" /><Relationship Id="rId425" Type="http://schemas.openxmlformats.org/officeDocument/2006/relationships/hyperlink" Target="https://twitter.com/#!/attytmd/status/1091529821451153409" TargetMode="External" /><Relationship Id="rId426" Type="http://schemas.openxmlformats.org/officeDocument/2006/relationships/hyperlink" Target="https://twitter.com/#!/smearingfeces/status/1091533467580596225" TargetMode="External" /><Relationship Id="rId427" Type="http://schemas.openxmlformats.org/officeDocument/2006/relationships/hyperlink" Target="https://twitter.com/#!/gerrycallahan/status/1091526294410575872" TargetMode="External" /><Relationship Id="rId428" Type="http://schemas.openxmlformats.org/officeDocument/2006/relationships/hyperlink" Target="https://twitter.com/#!/charliesc1031/status/1091536604710211585" TargetMode="External" /><Relationship Id="rId429" Type="http://schemas.openxmlformats.org/officeDocument/2006/relationships/hyperlink" Target="https://twitter.com/#!/metcalfect/status/1091542069338955776" TargetMode="External" /><Relationship Id="rId430" Type="http://schemas.openxmlformats.org/officeDocument/2006/relationships/hyperlink" Target="https://twitter.com/#!/zperk4/status/1091557232662192128" TargetMode="External" /><Relationship Id="rId431" Type="http://schemas.openxmlformats.org/officeDocument/2006/relationships/hyperlink" Target="https://twitter.com/#!/mikebolinder/status/1091710046210277376" TargetMode="External" /><Relationship Id="rId432" Type="http://schemas.openxmlformats.org/officeDocument/2006/relationships/hyperlink" Target="https://twitter.com/#!/tweetkevin1/status/1091747343316250624" TargetMode="External" /><Relationship Id="rId433" Type="http://schemas.openxmlformats.org/officeDocument/2006/relationships/hyperlink" Target="https://twitter.com/#!/jmbaumer/status/1091768837215866880" TargetMode="External" /><Relationship Id="rId434" Type="http://schemas.openxmlformats.org/officeDocument/2006/relationships/hyperlink" Target="https://twitter.com/#!/droucasaurus/status/1091777551016648704" TargetMode="External" /><Relationship Id="rId435" Type="http://schemas.openxmlformats.org/officeDocument/2006/relationships/hyperlink" Target="https://twitter.com/#!/droucasaurus/status/1091777778788257793" TargetMode="External" /><Relationship Id="rId436" Type="http://schemas.openxmlformats.org/officeDocument/2006/relationships/hyperlink" Target="https://twitter.com/#!/positivi_b/status/1091813428736405504" TargetMode="External" /><Relationship Id="rId437" Type="http://schemas.openxmlformats.org/officeDocument/2006/relationships/hyperlink" Target="https://twitter.com/#!/tjbpatriot/status/1091824882399305730" TargetMode="External" /><Relationship Id="rId438" Type="http://schemas.openxmlformats.org/officeDocument/2006/relationships/hyperlink" Target="https://twitter.com/#!/vfinch/status/1092054799858757633" TargetMode="External" /><Relationship Id="rId439" Type="http://schemas.openxmlformats.org/officeDocument/2006/relationships/hyperlink" Target="https://twitter.com/#!/jimcarlson16/status/1092107946295726081" TargetMode="External" /><Relationship Id="rId440" Type="http://schemas.openxmlformats.org/officeDocument/2006/relationships/hyperlink" Target="https://twitter.com/#!/patrici08722814/status/1092219874804490240" TargetMode="External" /><Relationship Id="rId441" Type="http://schemas.openxmlformats.org/officeDocument/2006/relationships/hyperlink" Target="https://twitter.com/#!/mark_mcdonough/status/1092308739997216768" TargetMode="External" /><Relationship Id="rId442" Type="http://schemas.openxmlformats.org/officeDocument/2006/relationships/hyperlink" Target="https://twitter.com/#!/anationofmoms/status/1092433444943085568" TargetMode="External" /><Relationship Id="rId443" Type="http://schemas.openxmlformats.org/officeDocument/2006/relationships/hyperlink" Target="https://twitter.com/#!/sano873/status/1092444225260736512" TargetMode="External" /><Relationship Id="rId444" Type="http://schemas.openxmlformats.org/officeDocument/2006/relationships/hyperlink" Target="https://twitter.com/#!/localhostdemon/status/1092412335539531776" TargetMode="External" /><Relationship Id="rId445" Type="http://schemas.openxmlformats.org/officeDocument/2006/relationships/hyperlink" Target="https://twitter.com/#!/clarence_bowe/status/1092474844418097152" TargetMode="External" /><Relationship Id="rId446" Type="http://schemas.openxmlformats.org/officeDocument/2006/relationships/hyperlink" Target="https://twitter.com/#!/robchristina/status/1092496082498711554" TargetMode="External" /><Relationship Id="rId447" Type="http://schemas.openxmlformats.org/officeDocument/2006/relationships/hyperlink" Target="https://twitter.com/#!/gretchenbostrom/status/1092539643051102208" TargetMode="External" /><Relationship Id="rId448" Type="http://schemas.openxmlformats.org/officeDocument/2006/relationships/hyperlink" Target="https://twitter.com/#!/rgn0030/status/1092600620396232706" TargetMode="External" /><Relationship Id="rId449" Type="http://schemas.openxmlformats.org/officeDocument/2006/relationships/hyperlink" Target="https://twitter.com/#!/nobarista/status/1092636225012404224" TargetMode="External" /><Relationship Id="rId450" Type="http://schemas.openxmlformats.org/officeDocument/2006/relationships/hyperlink" Target="https://twitter.com/#!/addictedtodd/status/1092778851439202306" TargetMode="External" /><Relationship Id="rId451" Type="http://schemas.openxmlformats.org/officeDocument/2006/relationships/hyperlink" Target="https://twitter.com/#!/sean_sommers/status/1092832894219894787" TargetMode="External" /><Relationship Id="rId452" Type="http://schemas.openxmlformats.org/officeDocument/2006/relationships/hyperlink" Target="https://twitter.com/#!/kingspookypkls/status/1092839817283624961" TargetMode="External" /><Relationship Id="rId453" Type="http://schemas.openxmlformats.org/officeDocument/2006/relationships/hyperlink" Target="https://twitter.com/#!/pastorannisha2/status/1092933033576067072" TargetMode="External" /><Relationship Id="rId454" Type="http://schemas.openxmlformats.org/officeDocument/2006/relationships/hyperlink" Target="https://twitter.com/#!/kram93291/status/1092934434763038720" TargetMode="External" /><Relationship Id="rId455" Type="http://schemas.openxmlformats.org/officeDocument/2006/relationships/hyperlink" Target="https://twitter.com/#!/chipsy231/status/1092977303859195904" TargetMode="External" /><Relationship Id="rId456" Type="http://schemas.openxmlformats.org/officeDocument/2006/relationships/hyperlink" Target="https://twitter.com/#!/chipsy231/status/1092977849856942080" TargetMode="External" /><Relationship Id="rId457" Type="http://schemas.openxmlformats.org/officeDocument/2006/relationships/hyperlink" Target="https://twitter.com/#!/jmhardinboston/status/1092977588585353219" TargetMode="External" /><Relationship Id="rId458" Type="http://schemas.openxmlformats.org/officeDocument/2006/relationships/hyperlink" Target="https://twitter.com/#!/jmhardinboston/status/1092978980632870912" TargetMode="External" /><Relationship Id="rId459" Type="http://schemas.openxmlformats.org/officeDocument/2006/relationships/hyperlink" Target="https://twitter.com/#!/tanyaweiman/status/1092981763566194690" TargetMode="External" /><Relationship Id="rId460" Type="http://schemas.openxmlformats.org/officeDocument/2006/relationships/hyperlink" Target="https://twitter.com/#!/jahmaalbox/status/1092947248768577536" TargetMode="External" /><Relationship Id="rId461" Type="http://schemas.openxmlformats.org/officeDocument/2006/relationships/hyperlink" Target="https://twitter.com/#!/orleereal/status/1092982976885837825" TargetMode="External" /><Relationship Id="rId462" Type="http://schemas.openxmlformats.org/officeDocument/2006/relationships/hyperlink" Target="https://twitter.com/#!/don89205146/status/1093101474446565377" TargetMode="External" /><Relationship Id="rId463" Type="http://schemas.openxmlformats.org/officeDocument/2006/relationships/hyperlink" Target="https://twitter.com/#!/bruins0070/status/1093144576897019906" TargetMode="External" /><Relationship Id="rId464" Type="http://schemas.openxmlformats.org/officeDocument/2006/relationships/hyperlink" Target="https://twitter.com/#!/sfd0387/status/1093156755322867713" TargetMode="External" /><Relationship Id="rId465" Type="http://schemas.openxmlformats.org/officeDocument/2006/relationships/hyperlink" Target="https://twitter.com/#!/hooray/status/1093186878508068865" TargetMode="External" /><Relationship Id="rId466" Type="http://schemas.openxmlformats.org/officeDocument/2006/relationships/hyperlink" Target="https://twitter.com/#!/ryanegraney/status/1093195897322778626" TargetMode="External" /><Relationship Id="rId467" Type="http://schemas.openxmlformats.org/officeDocument/2006/relationships/hyperlink" Target="https://twitter.com/#!/pbhappening/status/1093235303287009283" TargetMode="External" /><Relationship Id="rId468" Type="http://schemas.openxmlformats.org/officeDocument/2006/relationships/hyperlink" Target="https://twitter.com/#!/ragemutansky/status/1093337433804959744" TargetMode="External" /><Relationship Id="rId469" Type="http://schemas.openxmlformats.org/officeDocument/2006/relationships/hyperlink" Target="https://twitter.com/#!/nailbiter13/status/1093361448783294464" TargetMode="External" /><Relationship Id="rId470" Type="http://schemas.openxmlformats.org/officeDocument/2006/relationships/hyperlink" Target="https://twitter.com/#!/tommyokktane/status/1093368161200676869" TargetMode="External" /><Relationship Id="rId471" Type="http://schemas.openxmlformats.org/officeDocument/2006/relationships/hyperlink" Target="https://twitter.com/#!/sportsguy_rich/status/1093493896552820738" TargetMode="External" /><Relationship Id="rId472" Type="http://schemas.openxmlformats.org/officeDocument/2006/relationships/hyperlink" Target="https://twitter.com/#!/ryderuff/status/1093521001848152064" TargetMode="External" /><Relationship Id="rId473" Type="http://schemas.openxmlformats.org/officeDocument/2006/relationships/hyperlink" Target="https://twitter.com/#!/prayfordale/status/1093547952872730625" TargetMode="External" /><Relationship Id="rId474" Type="http://schemas.openxmlformats.org/officeDocument/2006/relationships/hyperlink" Target="https://twitter.com/#!/growthenergy/status/1093555894430896128" TargetMode="External" /><Relationship Id="rId475" Type="http://schemas.openxmlformats.org/officeDocument/2006/relationships/hyperlink" Target="https://twitter.com/#!/growthenergy/status/1093560705557712896" TargetMode="External" /><Relationship Id="rId476" Type="http://schemas.openxmlformats.org/officeDocument/2006/relationships/hyperlink" Target="https://twitter.com/#!/growthenergy/status/1093569831381528577" TargetMode="External" /><Relationship Id="rId477" Type="http://schemas.openxmlformats.org/officeDocument/2006/relationships/hyperlink" Target="https://twitter.com/#!/leighclaffey/status/1093570055801958400" TargetMode="External" /><Relationship Id="rId478" Type="http://schemas.openxmlformats.org/officeDocument/2006/relationships/hyperlink" Target="https://twitter.com/#!/kirk_mccray/status/1092413157992292352" TargetMode="External" /><Relationship Id="rId479" Type="http://schemas.openxmlformats.org/officeDocument/2006/relationships/hyperlink" Target="https://twitter.com/#!/kirk_mccray/status/1092563820676071424" TargetMode="External" /><Relationship Id="rId480" Type="http://schemas.openxmlformats.org/officeDocument/2006/relationships/hyperlink" Target="https://twitter.com/#!/craig_hobson1/status/1093843275193171968" TargetMode="External" /><Relationship Id="rId481" Type="http://schemas.openxmlformats.org/officeDocument/2006/relationships/hyperlink" Target="https://twitter.com/#!/kirk_mccray/status/1093871403118530560" TargetMode="External" /><Relationship Id="rId482" Type="http://schemas.openxmlformats.org/officeDocument/2006/relationships/hyperlink" Target="https://twitter.com/#!/thejman5626/status/1093873143184322560" TargetMode="External" /><Relationship Id="rId483" Type="http://schemas.openxmlformats.org/officeDocument/2006/relationships/hyperlink" Target="https://twitter.com/#!/6758k/status/1093873396834684928" TargetMode="External" /><Relationship Id="rId484" Type="http://schemas.openxmlformats.org/officeDocument/2006/relationships/hyperlink" Target="https://twitter.com/#!/xo_rilee/status/1093880918882877440" TargetMode="External" /><Relationship Id="rId485" Type="http://schemas.openxmlformats.org/officeDocument/2006/relationships/hyperlink" Target="https://twitter.com/#!/vandelaycorr/status/1093920220698292224" TargetMode="External" /><Relationship Id="rId486" Type="http://schemas.openxmlformats.org/officeDocument/2006/relationships/hyperlink" Target="https://twitter.com/#!/gemini8511/status/1093979273029926913" TargetMode="External" /><Relationship Id="rId487" Type="http://schemas.openxmlformats.org/officeDocument/2006/relationships/hyperlink" Target="https://twitter.com/#!/mrgames2/status/1094044142274035712" TargetMode="External" /><Relationship Id="rId488" Type="http://schemas.openxmlformats.org/officeDocument/2006/relationships/hyperlink" Target="https://twitter.com/#!/budlarosa/status/1092091742357196800" TargetMode="External" /><Relationship Id="rId489" Type="http://schemas.openxmlformats.org/officeDocument/2006/relationships/hyperlink" Target="https://twitter.com/#!/budlarosa/status/1094215534164525057" TargetMode="External" /><Relationship Id="rId490" Type="http://schemas.openxmlformats.org/officeDocument/2006/relationships/hyperlink" Target="https://twitter.com/#!/hawplay/status/1094218881080659968" TargetMode="External" /><Relationship Id="rId491" Type="http://schemas.openxmlformats.org/officeDocument/2006/relationships/hyperlink" Target="https://twitter.com/#!/ktree508/status/1094025788930879491" TargetMode="External" /><Relationship Id="rId492" Type="http://schemas.openxmlformats.org/officeDocument/2006/relationships/hyperlink" Target="https://twitter.com/#!/ktree508/status/1094025789169942528" TargetMode="External" /><Relationship Id="rId493" Type="http://schemas.openxmlformats.org/officeDocument/2006/relationships/hyperlink" Target="https://twitter.com/#!/ktree508/status/1094239567887155202" TargetMode="External" /><Relationship Id="rId494" Type="http://schemas.openxmlformats.org/officeDocument/2006/relationships/hyperlink" Target="https://twitter.com/#!/ktree508/status/1094026479732736000" TargetMode="External" /><Relationship Id="rId495" Type="http://schemas.openxmlformats.org/officeDocument/2006/relationships/hyperlink" Target="https://twitter.com/#!/loganslogg11/status/1094250448058494977" TargetMode="External" /><Relationship Id="rId496" Type="http://schemas.openxmlformats.org/officeDocument/2006/relationships/hyperlink" Target="https://twitter.com/#!/loganslogg11/status/564725752147738624" TargetMode="External" /><Relationship Id="rId497" Type="http://schemas.openxmlformats.org/officeDocument/2006/relationships/hyperlink" Target="https://twitter.com/#!/loganslogg11/status/1094247495847292930" TargetMode="External" /><Relationship Id="rId498" Type="http://schemas.openxmlformats.org/officeDocument/2006/relationships/hyperlink" Target="https://twitter.com/#!/hnybny/status/1094484876034785280" TargetMode="External" /><Relationship Id="rId499" Type="http://schemas.openxmlformats.org/officeDocument/2006/relationships/hyperlink" Target="https://twitter.com/#!/oursfan7619/status/1094581892442144768" TargetMode="External" /><Relationship Id="rId500" Type="http://schemas.openxmlformats.org/officeDocument/2006/relationships/hyperlink" Target="https://twitter.com/#!/amiewatchestv/status/1094661399685578752" TargetMode="External" /><Relationship Id="rId501" Type="http://schemas.openxmlformats.org/officeDocument/2006/relationships/hyperlink" Target="https://twitter.com/#!/nataliaczoch/status/1094663946034921472" TargetMode="External" /><Relationship Id="rId502" Type="http://schemas.openxmlformats.org/officeDocument/2006/relationships/hyperlink" Target="https://twitter.com/#!/renee_albert/status/1094711305053757440" TargetMode="External" /><Relationship Id="rId503" Type="http://schemas.openxmlformats.org/officeDocument/2006/relationships/hyperlink" Target="https://twitter.com/#!/hellofelicia14/status/1094982304328572928" TargetMode="External" /><Relationship Id="rId504" Type="http://schemas.openxmlformats.org/officeDocument/2006/relationships/hyperlink" Target="https://twitter.com/#!/mickru79/status/1094982745288306689" TargetMode="External" /><Relationship Id="rId505" Type="http://schemas.openxmlformats.org/officeDocument/2006/relationships/hyperlink" Target="https://twitter.com/#!/hashtopix/status/1094982045535744000" TargetMode="External" /><Relationship Id="rId506" Type="http://schemas.openxmlformats.org/officeDocument/2006/relationships/hyperlink" Target="https://twitter.com/#!/mr_guywise/status/1094987943519928320" TargetMode="External" /><Relationship Id="rId507" Type="http://schemas.openxmlformats.org/officeDocument/2006/relationships/hyperlink" Target="https://twitter.com/#!/tpave_13/status/1094055041475010560" TargetMode="External" /><Relationship Id="rId508" Type="http://schemas.openxmlformats.org/officeDocument/2006/relationships/hyperlink" Target="https://twitter.com/#!/laura21968/status/1094073716064038912" TargetMode="External" /><Relationship Id="rId509" Type="http://schemas.openxmlformats.org/officeDocument/2006/relationships/hyperlink" Target="https://twitter.com/#!/leightonoc/status/1095035714641612800" TargetMode="External" /><Relationship Id="rId510" Type="http://schemas.openxmlformats.org/officeDocument/2006/relationships/hyperlink" Target="https://twitter.com/#!/victortorres_/status/1095049390698438656" TargetMode="External" /><Relationship Id="rId511" Type="http://schemas.openxmlformats.org/officeDocument/2006/relationships/hyperlink" Target="https://twitter.com/#!/blueswirls/status/1095049784967266305" TargetMode="External" /><Relationship Id="rId512" Type="http://schemas.openxmlformats.org/officeDocument/2006/relationships/hyperlink" Target="https://twitter.com/#!/leightonoconnor/status/1095049862326947842" TargetMode="External" /><Relationship Id="rId513" Type="http://schemas.openxmlformats.org/officeDocument/2006/relationships/hyperlink" Target="https://twitter.com/#!/superiordynasty/status/1095164178275409921" TargetMode="External" /><Relationship Id="rId514" Type="http://schemas.openxmlformats.org/officeDocument/2006/relationships/hyperlink" Target="https://twitter.com/#!/ovimuniz/status/1095165249014190080" TargetMode="External" /><Relationship Id="rId515" Type="http://schemas.openxmlformats.org/officeDocument/2006/relationships/hyperlink" Target="https://twitter.com/#!/glorialaw5/status/1095167604581326849" TargetMode="External" /><Relationship Id="rId516" Type="http://schemas.openxmlformats.org/officeDocument/2006/relationships/hyperlink" Target="https://twitter.com/#!/bostonproud311/status/1095171857509240832" TargetMode="External" /><Relationship Id="rId517" Type="http://schemas.openxmlformats.org/officeDocument/2006/relationships/hyperlink" Target="https://twitter.com/#!/texstyles23/status/1095172635086987264" TargetMode="External" /><Relationship Id="rId518" Type="http://schemas.openxmlformats.org/officeDocument/2006/relationships/hyperlink" Target="https://twitter.com/#!/michael63569079/status/1095174286824886272" TargetMode="External" /><Relationship Id="rId519" Type="http://schemas.openxmlformats.org/officeDocument/2006/relationships/hyperlink" Target="https://twitter.com/#!/byroncopp19/status/1095174946626641920" TargetMode="External" /><Relationship Id="rId520" Type="http://schemas.openxmlformats.org/officeDocument/2006/relationships/hyperlink" Target="https://twitter.com/#!/sheila_voyles/status/1095174932642828288" TargetMode="External" /><Relationship Id="rId521" Type="http://schemas.openxmlformats.org/officeDocument/2006/relationships/hyperlink" Target="https://twitter.com/#!/sheila_voyles/status/1095175096174604288" TargetMode="External" /><Relationship Id="rId522" Type="http://schemas.openxmlformats.org/officeDocument/2006/relationships/hyperlink" Target="https://twitter.com/#!/lvrf1/status/1095190799007002624" TargetMode="External" /><Relationship Id="rId523" Type="http://schemas.openxmlformats.org/officeDocument/2006/relationships/hyperlink" Target="https://twitter.com/#!/yendo28/status/1095246306812051457" TargetMode="External" /><Relationship Id="rId524" Type="http://schemas.openxmlformats.org/officeDocument/2006/relationships/hyperlink" Target="https://twitter.com/#!/escobarnick3511/status/1095282507849846786" TargetMode="External" /><Relationship Id="rId525" Type="http://schemas.openxmlformats.org/officeDocument/2006/relationships/hyperlink" Target="https://twitter.com/#!/meliss53543322/status/1095289341054730240" TargetMode="External" /><Relationship Id="rId526" Type="http://schemas.openxmlformats.org/officeDocument/2006/relationships/hyperlink" Target="https://twitter.com/#!/nbcsboston/status/1095173110658158592" TargetMode="External" /><Relationship Id="rId527" Type="http://schemas.openxmlformats.org/officeDocument/2006/relationships/hyperlink" Target="https://twitter.com/#!/nbcsboston/status/1095173317168898055" TargetMode="External" /><Relationship Id="rId528" Type="http://schemas.openxmlformats.org/officeDocument/2006/relationships/hyperlink" Target="https://twitter.com/#!/iankach/status/1095191698022563840" TargetMode="External" /><Relationship Id="rId529" Type="http://schemas.openxmlformats.org/officeDocument/2006/relationships/hyperlink" Target="https://twitter.com/#!/cordiellorandy/status/1095316015355969536" TargetMode="External" /><Relationship Id="rId530" Type="http://schemas.openxmlformats.org/officeDocument/2006/relationships/hyperlink" Target="https://twitter.com/#!/diamondfly/status/1095318531573510145" TargetMode="External" /><Relationship Id="rId531" Type="http://schemas.openxmlformats.org/officeDocument/2006/relationships/hyperlink" Target="https://twitter.com/#!/freire1906/status/1095321559764553729" TargetMode="External" /><Relationship Id="rId532" Type="http://schemas.openxmlformats.org/officeDocument/2006/relationships/hyperlink" Target="https://twitter.com/#!/jaymchugh/status/1095323144510943233" TargetMode="External" /><Relationship Id="rId533" Type="http://schemas.openxmlformats.org/officeDocument/2006/relationships/hyperlink" Target="https://twitter.com/#!/kylebowman725/status/1095333342873088000" TargetMode="External" /><Relationship Id="rId534" Type="http://schemas.openxmlformats.org/officeDocument/2006/relationships/hyperlink" Target="https://twitter.com/#!/alecdsilva/status/1095331163424604160" TargetMode="External" /><Relationship Id="rId535" Type="http://schemas.openxmlformats.org/officeDocument/2006/relationships/hyperlink" Target="https://twitter.com/#!/leightonoc/status/1095035341541502976" TargetMode="External" /><Relationship Id="rId536" Type="http://schemas.openxmlformats.org/officeDocument/2006/relationships/hyperlink" Target="https://twitter.com/#!/goodhopeincorp/status/1095351852558938112" TargetMode="External" /><Relationship Id="rId537" Type="http://schemas.openxmlformats.org/officeDocument/2006/relationships/hyperlink" Target="https://twitter.com/#!/cumbysjobs/status/1095388123956215808" TargetMode="External" /><Relationship Id="rId538" Type="http://schemas.openxmlformats.org/officeDocument/2006/relationships/hyperlink" Target="https://twitter.com/#!/yeswaystores/status/1095389560102629377" TargetMode="External" /><Relationship Id="rId539" Type="http://schemas.openxmlformats.org/officeDocument/2006/relationships/hyperlink" Target="https://twitter.com/#!/retailbetter/status/1095345815265136645" TargetMode="External" /><Relationship Id="rId540" Type="http://schemas.openxmlformats.org/officeDocument/2006/relationships/hyperlink" Target="https://twitter.com/#!/retailbetter/status/1095394909828378625" TargetMode="External" /><Relationship Id="rId541" Type="http://schemas.openxmlformats.org/officeDocument/2006/relationships/hyperlink" Target="https://twitter.com/#!/bazooka77/status/1095395630300712961" TargetMode="External" /><Relationship Id="rId542" Type="http://schemas.openxmlformats.org/officeDocument/2006/relationships/hyperlink" Target="https://twitter.com/#!/davebrz/status/1092207656222314496" TargetMode="External" /><Relationship Id="rId543" Type="http://schemas.openxmlformats.org/officeDocument/2006/relationships/hyperlink" Target="https://twitter.com/#!/davebrz/status/1092907487567728640" TargetMode="External" /><Relationship Id="rId544" Type="http://schemas.openxmlformats.org/officeDocument/2006/relationships/hyperlink" Target="https://twitter.com/#!/davebrz/status/1093977926050201600" TargetMode="External" /><Relationship Id="rId545" Type="http://schemas.openxmlformats.org/officeDocument/2006/relationships/hyperlink" Target="https://twitter.com/#!/davebrz/status/1095429911026778112" TargetMode="External" /><Relationship Id="rId546" Type="http://schemas.openxmlformats.org/officeDocument/2006/relationships/hyperlink" Target="https://twitter.com/#!/nacsonline/status/1095446381974773760" TargetMode="External" /><Relationship Id="rId547" Type="http://schemas.openxmlformats.org/officeDocument/2006/relationships/hyperlink" Target="https://twitter.com/#!/nacsonline/status/1095447191659991041" TargetMode="External" /><Relationship Id="rId548" Type="http://schemas.openxmlformats.org/officeDocument/2006/relationships/hyperlink" Target="https://twitter.com/#!/nacsonline/status/1095447820910411779" TargetMode="External" /><Relationship Id="rId549" Type="http://schemas.openxmlformats.org/officeDocument/2006/relationships/hyperlink" Target="https://twitter.com/#!/nacsonline/status/1095449313130545155" TargetMode="External" /><Relationship Id="rId550" Type="http://schemas.openxmlformats.org/officeDocument/2006/relationships/hyperlink" Target="https://twitter.com/#!/audirs5atx/status/1095484227368423426" TargetMode="External" /><Relationship Id="rId551" Type="http://schemas.openxmlformats.org/officeDocument/2006/relationships/hyperlink" Target="https://twitter.com/#!/pizza__mama/status/1095756362104127488" TargetMode="External" /><Relationship Id="rId552" Type="http://schemas.openxmlformats.org/officeDocument/2006/relationships/hyperlink" Target="https://twitter.com/#!/penpat20/status/1092393434575441921" TargetMode="External" /><Relationship Id="rId553" Type="http://schemas.openxmlformats.org/officeDocument/2006/relationships/hyperlink" Target="https://twitter.com/#!/ksullivannews/status/1095760654592630784" TargetMode="External" /><Relationship Id="rId554" Type="http://schemas.openxmlformats.org/officeDocument/2006/relationships/hyperlink" Target="https://twitter.com/#!/tman1138pm/status/1094270170703515649" TargetMode="External" /><Relationship Id="rId555" Type="http://schemas.openxmlformats.org/officeDocument/2006/relationships/hyperlink" Target="https://twitter.com/#!/tman1138pm/status/1094344144225533957" TargetMode="External" /><Relationship Id="rId556" Type="http://schemas.openxmlformats.org/officeDocument/2006/relationships/hyperlink" Target="https://twitter.com/#!/speedway/status/1095702890386210817" TargetMode="External" /><Relationship Id="rId557" Type="http://schemas.openxmlformats.org/officeDocument/2006/relationships/hyperlink" Target="https://twitter.com/#!/tman1138pm/status/1095701257036148736" TargetMode="External" /><Relationship Id="rId558" Type="http://schemas.openxmlformats.org/officeDocument/2006/relationships/hyperlink" Target="https://twitter.com/#!/tman1138pm/status/1095708290925948936" TargetMode="External" /><Relationship Id="rId559" Type="http://schemas.openxmlformats.org/officeDocument/2006/relationships/hyperlink" Target="https://twitter.com/#!/pray_to_one/status/1095858695194456064" TargetMode="External" /><Relationship Id="rId560" Type="http://schemas.openxmlformats.org/officeDocument/2006/relationships/hyperlink" Target="https://twitter.com/#!/itopizarro/status/1096025291972141058" TargetMode="External" /><Relationship Id="rId561" Type="http://schemas.openxmlformats.org/officeDocument/2006/relationships/hyperlink" Target="https://twitter.com/#!/ptassone17/status/1091720247017537538" TargetMode="External" /><Relationship Id="rId562" Type="http://schemas.openxmlformats.org/officeDocument/2006/relationships/hyperlink" Target="https://twitter.com/#!/ptassone17/status/1092533923601473538" TargetMode="External" /><Relationship Id="rId563" Type="http://schemas.openxmlformats.org/officeDocument/2006/relationships/hyperlink" Target="https://twitter.com/#!/ptassone17/status/1092900584930209792" TargetMode="External" /><Relationship Id="rId564" Type="http://schemas.openxmlformats.org/officeDocument/2006/relationships/hyperlink" Target="https://twitter.com/#!/ptassone17/status/1093946721330057216" TargetMode="External" /><Relationship Id="rId565" Type="http://schemas.openxmlformats.org/officeDocument/2006/relationships/hyperlink" Target="https://twitter.com/#!/ptassone17/status/1093946757925326848" TargetMode="External" /><Relationship Id="rId566" Type="http://schemas.openxmlformats.org/officeDocument/2006/relationships/hyperlink" Target="https://twitter.com/#!/ptassone17/status/1093946788849958912" TargetMode="External" /><Relationship Id="rId567" Type="http://schemas.openxmlformats.org/officeDocument/2006/relationships/hyperlink" Target="https://twitter.com/#!/ptassone17/status/1094285300040224768" TargetMode="External" /><Relationship Id="rId568" Type="http://schemas.openxmlformats.org/officeDocument/2006/relationships/hyperlink" Target="https://twitter.com/#!/ptassone17/status/1094285356734722050" TargetMode="External" /><Relationship Id="rId569" Type="http://schemas.openxmlformats.org/officeDocument/2006/relationships/hyperlink" Target="https://twitter.com/#!/ptassone17/status/1094721299891421185" TargetMode="External" /><Relationship Id="rId570" Type="http://schemas.openxmlformats.org/officeDocument/2006/relationships/hyperlink" Target="https://twitter.com/#!/ptassone17/status/1095101947852480512" TargetMode="External" /><Relationship Id="rId571" Type="http://schemas.openxmlformats.org/officeDocument/2006/relationships/hyperlink" Target="https://twitter.com/#!/ptassone17/status/1095351241373175808" TargetMode="External" /><Relationship Id="rId572" Type="http://schemas.openxmlformats.org/officeDocument/2006/relationships/hyperlink" Target="https://twitter.com/#!/ptassone17/status/1095484084917133312" TargetMode="External" /><Relationship Id="rId573" Type="http://schemas.openxmlformats.org/officeDocument/2006/relationships/hyperlink" Target="https://twitter.com/#!/ptassone17/status/1096072167773462528" TargetMode="External" /><Relationship Id="rId574" Type="http://schemas.openxmlformats.org/officeDocument/2006/relationships/hyperlink" Target="https://twitter.com/#!/jozenaaa/status/1096115999286444033" TargetMode="External" /><Relationship Id="rId575" Type="http://schemas.openxmlformats.org/officeDocument/2006/relationships/hyperlink" Target="https://twitter.com/#!/johnnya33/status/1096150421930954752" TargetMode="External" /><Relationship Id="rId576" Type="http://schemas.openxmlformats.org/officeDocument/2006/relationships/hyperlink" Target="https://twitter.com/#!/kennycamille/status/1092764553987817473" TargetMode="External" /><Relationship Id="rId577" Type="http://schemas.openxmlformats.org/officeDocument/2006/relationships/hyperlink" Target="https://twitter.com/#!/kennycamille/status/1094357303325687808" TargetMode="External" /><Relationship Id="rId578" Type="http://schemas.openxmlformats.org/officeDocument/2006/relationships/hyperlink" Target="https://twitter.com/#!/kennycamille/status/1094357634499530752" TargetMode="External" /><Relationship Id="rId579" Type="http://schemas.openxmlformats.org/officeDocument/2006/relationships/hyperlink" Target="https://twitter.com/#!/kennycamille/status/1094636116903227392" TargetMode="External" /><Relationship Id="rId580" Type="http://schemas.openxmlformats.org/officeDocument/2006/relationships/hyperlink" Target="https://twitter.com/#!/kennycamille/status/1095112381976403968" TargetMode="External" /><Relationship Id="rId581" Type="http://schemas.openxmlformats.org/officeDocument/2006/relationships/hyperlink" Target="https://twitter.com/#!/kennycamille/status/1096173184062124032" TargetMode="External" /><Relationship Id="rId582" Type="http://schemas.openxmlformats.org/officeDocument/2006/relationships/hyperlink" Target="https://twitter.com/#!/newportlost/status/1096455505701158913" TargetMode="External" /><Relationship Id="rId583" Type="http://schemas.openxmlformats.org/officeDocument/2006/relationships/hyperlink" Target="https://twitter.com/#!/allthingswayne/status/1095737123200819201" TargetMode="External" /><Relationship Id="rId584" Type="http://schemas.openxmlformats.org/officeDocument/2006/relationships/hyperlink" Target="https://twitter.com/#!/allthingswayne/status/1096472371949637632" TargetMode="External" /><Relationship Id="rId585" Type="http://schemas.openxmlformats.org/officeDocument/2006/relationships/hyperlink" Target="https://twitter.com/#!/bostsox/status/1092845023366926336" TargetMode="External" /><Relationship Id="rId586" Type="http://schemas.openxmlformats.org/officeDocument/2006/relationships/hyperlink" Target="https://twitter.com/#!/bostsox/status/1096485780304904192" TargetMode="External" /><Relationship Id="rId587" Type="http://schemas.openxmlformats.org/officeDocument/2006/relationships/hyperlink" Target="https://twitter.com/#!/analogbear/status/1096487423188652032" TargetMode="External" /><Relationship Id="rId588" Type="http://schemas.openxmlformats.org/officeDocument/2006/relationships/hyperlink" Target="https://twitter.com/#!/analogbear/status/1096487620065062916" TargetMode="External" /><Relationship Id="rId589" Type="http://schemas.openxmlformats.org/officeDocument/2006/relationships/hyperlink" Target="https://twitter.com/#!/cstorenews_/status/1096495742695424001" TargetMode="External" /><Relationship Id="rId590" Type="http://schemas.openxmlformats.org/officeDocument/2006/relationships/hyperlink" Target="https://twitter.com/#!/cstorenews_/status/1094998863784656896" TargetMode="External" /><Relationship Id="rId591" Type="http://schemas.openxmlformats.org/officeDocument/2006/relationships/hyperlink" Target="https://twitter.com/#!/cstorenews_/status/1094999853007020032" TargetMode="External" /><Relationship Id="rId592" Type="http://schemas.openxmlformats.org/officeDocument/2006/relationships/hyperlink" Target="https://twitter.com/#!/cstorenews_/status/1095000674209841152" TargetMode="External" /><Relationship Id="rId593" Type="http://schemas.openxmlformats.org/officeDocument/2006/relationships/hyperlink" Target="https://twitter.com/#!/cstorenews_/status/1095727194029129728" TargetMode="External" /><Relationship Id="rId594" Type="http://schemas.openxmlformats.org/officeDocument/2006/relationships/hyperlink" Target="https://twitter.com/#!/cumberlandfarms/status/1092450902064201728" TargetMode="External" /><Relationship Id="rId595" Type="http://schemas.openxmlformats.org/officeDocument/2006/relationships/hyperlink" Target="https://twitter.com/#!/cumberlandfarms/status/1092451013519441921" TargetMode="External" /><Relationship Id="rId596" Type="http://schemas.openxmlformats.org/officeDocument/2006/relationships/hyperlink" Target="https://twitter.com/#!/cumberlandfarms/status/1092451099754332160" TargetMode="External" /><Relationship Id="rId597" Type="http://schemas.openxmlformats.org/officeDocument/2006/relationships/hyperlink" Target="https://twitter.com/#!/cumberlandfarms/status/1092451160101978112" TargetMode="External" /><Relationship Id="rId598" Type="http://schemas.openxmlformats.org/officeDocument/2006/relationships/hyperlink" Target="https://twitter.com/#!/c2cboston/status/1092438382578450432" TargetMode="External" /><Relationship Id="rId599" Type="http://schemas.openxmlformats.org/officeDocument/2006/relationships/hyperlink" Target="https://twitter.com/#!/cumberlandfarms/status/1092539387936755714" TargetMode="External" /><Relationship Id="rId600" Type="http://schemas.openxmlformats.org/officeDocument/2006/relationships/hyperlink" Target="https://twitter.com/#!/kirk_mccray/status/1093146059843555333" TargetMode="External" /><Relationship Id="rId601" Type="http://schemas.openxmlformats.org/officeDocument/2006/relationships/hyperlink" Target="https://twitter.com/#!/cumberlandfarms/status/1092819510837555201" TargetMode="External" /><Relationship Id="rId602" Type="http://schemas.openxmlformats.org/officeDocument/2006/relationships/hyperlink" Target="https://twitter.com/#!/lisamarasco/status/1092748189432758272" TargetMode="External" /><Relationship Id="rId603" Type="http://schemas.openxmlformats.org/officeDocument/2006/relationships/hyperlink" Target="https://twitter.com/#!/cumberlandfarms/status/1092819564344283136" TargetMode="External" /><Relationship Id="rId604" Type="http://schemas.openxmlformats.org/officeDocument/2006/relationships/hyperlink" Target="https://twitter.com/#!/mainefly/status/1092841274737127425" TargetMode="External" /><Relationship Id="rId605" Type="http://schemas.openxmlformats.org/officeDocument/2006/relationships/hyperlink" Target="https://twitter.com/#!/cumberlandfarms/status/1092897404385411075" TargetMode="External" /><Relationship Id="rId606" Type="http://schemas.openxmlformats.org/officeDocument/2006/relationships/hyperlink" Target="https://twitter.com/#!/chaseschurga/status/1092847489785438210" TargetMode="External" /><Relationship Id="rId607" Type="http://schemas.openxmlformats.org/officeDocument/2006/relationships/hyperlink" Target="https://twitter.com/#!/cumberlandfarms/status/1092897472358350854" TargetMode="External" /><Relationship Id="rId608" Type="http://schemas.openxmlformats.org/officeDocument/2006/relationships/hyperlink" Target="https://twitter.com/#!/tanyadmiranda/status/1092836590483836933" TargetMode="External" /><Relationship Id="rId609" Type="http://schemas.openxmlformats.org/officeDocument/2006/relationships/hyperlink" Target="https://twitter.com/#!/tanyadmiranda/status/1092899456842899457" TargetMode="External" /><Relationship Id="rId610" Type="http://schemas.openxmlformats.org/officeDocument/2006/relationships/hyperlink" Target="https://twitter.com/#!/cumberlandfarms/status/1092897586875453442" TargetMode="External" /><Relationship Id="rId611" Type="http://schemas.openxmlformats.org/officeDocument/2006/relationships/hyperlink" Target="https://twitter.com/#!/nbcsceltics/status/1092932762678358016" TargetMode="External" /><Relationship Id="rId612" Type="http://schemas.openxmlformats.org/officeDocument/2006/relationships/hyperlink" Target="https://twitter.com/#!/cumberlandfarms/status/1093143924754055168" TargetMode="External" /><Relationship Id="rId613" Type="http://schemas.openxmlformats.org/officeDocument/2006/relationships/hyperlink" Target="https://twitter.com/#!/dzadzi55/status/1092844170681700358" TargetMode="External" /><Relationship Id="rId614" Type="http://schemas.openxmlformats.org/officeDocument/2006/relationships/hyperlink" Target="https://twitter.com/#!/dzadzi55/status/1092901094857080834" TargetMode="External" /><Relationship Id="rId615" Type="http://schemas.openxmlformats.org/officeDocument/2006/relationships/hyperlink" Target="https://twitter.com/#!/cumberlandfarms/status/1092897522710913024" TargetMode="External" /><Relationship Id="rId616" Type="http://schemas.openxmlformats.org/officeDocument/2006/relationships/hyperlink" Target="https://twitter.com/#!/cumberlandfarms/status/1093149299863621632" TargetMode="External" /><Relationship Id="rId617" Type="http://schemas.openxmlformats.org/officeDocument/2006/relationships/hyperlink" Target="https://twitter.com/#!/bottlerocket/status/1093195591830654976" TargetMode="External" /><Relationship Id="rId618" Type="http://schemas.openxmlformats.org/officeDocument/2006/relationships/hyperlink" Target="https://twitter.com/#!/bottlerocket/status/1093255039416782848" TargetMode="External" /><Relationship Id="rId619" Type="http://schemas.openxmlformats.org/officeDocument/2006/relationships/hyperlink" Target="https://twitter.com/#!/cumberlandfarms/status/1093249643532701696" TargetMode="External" /><Relationship Id="rId620" Type="http://schemas.openxmlformats.org/officeDocument/2006/relationships/hyperlink" Target="https://twitter.com/#!/toyshowsue/status/1093216538444947458" TargetMode="External" /><Relationship Id="rId621" Type="http://schemas.openxmlformats.org/officeDocument/2006/relationships/hyperlink" Target="https://twitter.com/#!/cumberlandfarms/status/1093249770402074631" TargetMode="External" /><Relationship Id="rId622" Type="http://schemas.openxmlformats.org/officeDocument/2006/relationships/hyperlink" Target="https://twitter.com/#!/richnthering/status/1093162327950667778" TargetMode="External" /><Relationship Id="rId623" Type="http://schemas.openxmlformats.org/officeDocument/2006/relationships/hyperlink" Target="https://twitter.com/#!/cumberlandfarms/status/1093249982998687745" TargetMode="External" /><Relationship Id="rId624" Type="http://schemas.openxmlformats.org/officeDocument/2006/relationships/hyperlink" Target="https://twitter.com/#!/steeler1313/status/1093152150719475712" TargetMode="External" /><Relationship Id="rId625" Type="http://schemas.openxmlformats.org/officeDocument/2006/relationships/hyperlink" Target="https://twitter.com/#!/steeler1313/status/1093346343333097472" TargetMode="External" /><Relationship Id="rId626" Type="http://schemas.openxmlformats.org/officeDocument/2006/relationships/hyperlink" Target="https://twitter.com/#!/steeler1313/status/1093536164080951297" TargetMode="External" /><Relationship Id="rId627" Type="http://schemas.openxmlformats.org/officeDocument/2006/relationships/hyperlink" Target="https://twitter.com/#!/cumberlandfarms/status/1093249866296446976" TargetMode="External" /><Relationship Id="rId628" Type="http://schemas.openxmlformats.org/officeDocument/2006/relationships/hyperlink" Target="https://twitter.com/#!/cumberlandfarms/status/1093518414549827585" TargetMode="External" /><Relationship Id="rId629" Type="http://schemas.openxmlformats.org/officeDocument/2006/relationships/hyperlink" Target="https://twitter.com/#!/casinossb/status/1093545499477635072" TargetMode="External" /><Relationship Id="rId630" Type="http://schemas.openxmlformats.org/officeDocument/2006/relationships/hyperlink" Target="https://twitter.com/#!/cumberlandfarms/status/1093518645286895616" TargetMode="External" /><Relationship Id="rId631" Type="http://schemas.openxmlformats.org/officeDocument/2006/relationships/hyperlink" Target="https://twitter.com/#!/cumberlandfarms/status/1093625732855750657" TargetMode="External" /><Relationship Id="rId632" Type="http://schemas.openxmlformats.org/officeDocument/2006/relationships/hyperlink" Target="https://twitter.com/#!/retailbetter/status/1093574003892125697" TargetMode="External" /><Relationship Id="rId633" Type="http://schemas.openxmlformats.org/officeDocument/2006/relationships/hyperlink" Target="https://twitter.com/#!/retailbetter/status/1093865541314449410" TargetMode="External" /><Relationship Id="rId634" Type="http://schemas.openxmlformats.org/officeDocument/2006/relationships/hyperlink" Target="https://twitter.com/#!/cumberlandfarms/status/1093625887038279680" TargetMode="External" /><Relationship Id="rId635" Type="http://schemas.openxmlformats.org/officeDocument/2006/relationships/hyperlink" Target="https://twitter.com/#!/joepcro/status/1093874818569719808" TargetMode="External" /><Relationship Id="rId636" Type="http://schemas.openxmlformats.org/officeDocument/2006/relationships/hyperlink" Target="https://twitter.com/#!/cumberlandfarms/status/1093888052928360448" TargetMode="External" /><Relationship Id="rId637" Type="http://schemas.openxmlformats.org/officeDocument/2006/relationships/hyperlink" Target="https://twitter.com/#!/laura21968/status/1093982362604580864" TargetMode="External" /><Relationship Id="rId638" Type="http://schemas.openxmlformats.org/officeDocument/2006/relationships/hyperlink" Target="https://twitter.com/#!/laura21968/status/1094073899342544896" TargetMode="External" /><Relationship Id="rId639" Type="http://schemas.openxmlformats.org/officeDocument/2006/relationships/hyperlink" Target="https://twitter.com/#!/laura21968/status/1095013335597240320" TargetMode="External" /><Relationship Id="rId640" Type="http://schemas.openxmlformats.org/officeDocument/2006/relationships/hyperlink" Target="https://twitter.com/#!/cumberlandfarms/status/1094983284189290496" TargetMode="External" /><Relationship Id="rId641" Type="http://schemas.openxmlformats.org/officeDocument/2006/relationships/hyperlink" Target="https://twitter.com/#!/mistress_ishbo/status/1094234488295575553" TargetMode="External" /><Relationship Id="rId642" Type="http://schemas.openxmlformats.org/officeDocument/2006/relationships/hyperlink" Target="https://twitter.com/#!/mistress_ishbo/status/1094234687361433600" TargetMode="External" /><Relationship Id="rId643" Type="http://schemas.openxmlformats.org/officeDocument/2006/relationships/hyperlink" Target="https://twitter.com/#!/cumberlandfarms/status/1094983372147908608" TargetMode="External" /><Relationship Id="rId644" Type="http://schemas.openxmlformats.org/officeDocument/2006/relationships/hyperlink" Target="https://twitter.com/#!/rgrhm/status/1094271410028118019" TargetMode="External" /><Relationship Id="rId645" Type="http://schemas.openxmlformats.org/officeDocument/2006/relationships/hyperlink" Target="https://twitter.com/#!/cumberlandfarms/status/1094983518717906944" TargetMode="External" /><Relationship Id="rId646" Type="http://schemas.openxmlformats.org/officeDocument/2006/relationships/hyperlink" Target="https://twitter.com/#!/hewesnews/status/1094272070496776200" TargetMode="External" /><Relationship Id="rId647" Type="http://schemas.openxmlformats.org/officeDocument/2006/relationships/hyperlink" Target="https://twitter.com/#!/cumberlandfarms/status/1094983581485670403" TargetMode="External" /><Relationship Id="rId648" Type="http://schemas.openxmlformats.org/officeDocument/2006/relationships/hyperlink" Target="https://twitter.com/#!/thelilraskal/status/1094610919294947328" TargetMode="External" /><Relationship Id="rId649" Type="http://schemas.openxmlformats.org/officeDocument/2006/relationships/hyperlink" Target="https://twitter.com/#!/cumberlandfarms/status/1094987890717806593" TargetMode="External" /><Relationship Id="rId650" Type="http://schemas.openxmlformats.org/officeDocument/2006/relationships/hyperlink" Target="https://twitter.com/#!/montviller/status/1094689618618912768" TargetMode="External" /><Relationship Id="rId651" Type="http://schemas.openxmlformats.org/officeDocument/2006/relationships/hyperlink" Target="https://twitter.com/#!/cumberlandfarms/status/1094987945147318273" TargetMode="External" /><Relationship Id="rId652" Type="http://schemas.openxmlformats.org/officeDocument/2006/relationships/hyperlink" Target="https://twitter.com/#!/kdesantis96/status/1095020190356697088" TargetMode="External" /><Relationship Id="rId653" Type="http://schemas.openxmlformats.org/officeDocument/2006/relationships/hyperlink" Target="https://twitter.com/#!/kdesantis96/status/1095070334057881600" TargetMode="External" /><Relationship Id="rId654" Type="http://schemas.openxmlformats.org/officeDocument/2006/relationships/hyperlink" Target="https://twitter.com/#!/cumberlandfarms/status/1095064752051634177" TargetMode="External" /><Relationship Id="rId655" Type="http://schemas.openxmlformats.org/officeDocument/2006/relationships/hyperlink" Target="https://twitter.com/#!/alecdsilva/status/1095331909725577216" TargetMode="External" /><Relationship Id="rId656" Type="http://schemas.openxmlformats.org/officeDocument/2006/relationships/hyperlink" Target="https://twitter.com/#!/alecdsilva/status/1095343561015508992" TargetMode="External" /><Relationship Id="rId657" Type="http://schemas.openxmlformats.org/officeDocument/2006/relationships/hyperlink" Target="https://twitter.com/#!/cumberlandfarms/status/1095338605428404226" TargetMode="External" /><Relationship Id="rId658" Type="http://schemas.openxmlformats.org/officeDocument/2006/relationships/hyperlink" Target="https://twitter.com/#!/nbcsceltics/status/1095164023769837568" TargetMode="External" /><Relationship Id="rId659" Type="http://schemas.openxmlformats.org/officeDocument/2006/relationships/hyperlink" Target="https://twitter.com/#!/cumberlandfarms/status/1095338670528184321" TargetMode="External" /><Relationship Id="rId660" Type="http://schemas.openxmlformats.org/officeDocument/2006/relationships/hyperlink" Target="https://twitter.com/#!/nbcsceltics/status/1093360730336911360" TargetMode="External" /><Relationship Id="rId661" Type="http://schemas.openxmlformats.org/officeDocument/2006/relationships/hyperlink" Target="https://twitter.com/#!/nbcsceltics/status/1095170538585182209" TargetMode="External" /><Relationship Id="rId662" Type="http://schemas.openxmlformats.org/officeDocument/2006/relationships/hyperlink" Target="https://twitter.com/#!/cumberlandfarms/status/1093518477984444416" TargetMode="External" /><Relationship Id="rId663" Type="http://schemas.openxmlformats.org/officeDocument/2006/relationships/hyperlink" Target="https://twitter.com/#!/cumberlandfarms/status/1095338317728514050" TargetMode="External" /><Relationship Id="rId664" Type="http://schemas.openxmlformats.org/officeDocument/2006/relationships/hyperlink" Target="https://twitter.com/#!/brandyscorner/status/1095425319681560576" TargetMode="External" /><Relationship Id="rId665" Type="http://schemas.openxmlformats.org/officeDocument/2006/relationships/hyperlink" Target="https://twitter.com/#!/brandyscorner/status/1095425614822158336" TargetMode="External" /><Relationship Id="rId666" Type="http://schemas.openxmlformats.org/officeDocument/2006/relationships/hyperlink" Target="https://twitter.com/#!/niffer03801/status/1095435926002679813" TargetMode="External" /><Relationship Id="rId667" Type="http://schemas.openxmlformats.org/officeDocument/2006/relationships/hyperlink" Target="https://twitter.com/#!/cumberlandfarms/status/1095696950186385408" TargetMode="External" /><Relationship Id="rId668" Type="http://schemas.openxmlformats.org/officeDocument/2006/relationships/hyperlink" Target="https://twitter.com/#!/cumberlandfarms/status/1095697267686809600" TargetMode="External" /><Relationship Id="rId669" Type="http://schemas.openxmlformats.org/officeDocument/2006/relationships/hyperlink" Target="https://twitter.com/#!/miac0088/status/1095483148505440256" TargetMode="External" /><Relationship Id="rId670" Type="http://schemas.openxmlformats.org/officeDocument/2006/relationships/hyperlink" Target="https://twitter.com/#!/cumberlandfarms/status/1095697429293400064" TargetMode="External" /><Relationship Id="rId671" Type="http://schemas.openxmlformats.org/officeDocument/2006/relationships/hyperlink" Target="https://twitter.com/#!/sammiasaurus/status/1095654744775905281" TargetMode="External" /><Relationship Id="rId672" Type="http://schemas.openxmlformats.org/officeDocument/2006/relationships/hyperlink" Target="https://twitter.com/#!/cumberlandfarms/status/1095697505956909056" TargetMode="External" /><Relationship Id="rId673" Type="http://schemas.openxmlformats.org/officeDocument/2006/relationships/hyperlink" Target="https://twitter.com/#!/andytbone2/status/1093118882955624449" TargetMode="External" /><Relationship Id="rId674" Type="http://schemas.openxmlformats.org/officeDocument/2006/relationships/hyperlink" Target="https://twitter.com/#!/andytbone2/status/1095674119482413057" TargetMode="External" /><Relationship Id="rId675" Type="http://schemas.openxmlformats.org/officeDocument/2006/relationships/hyperlink" Target="https://twitter.com/#!/cumberlandfarms/status/1093149250630938624" TargetMode="External" /><Relationship Id="rId676" Type="http://schemas.openxmlformats.org/officeDocument/2006/relationships/hyperlink" Target="https://twitter.com/#!/cumberlandfarms/status/1095697570435919872" TargetMode="External" /><Relationship Id="rId677" Type="http://schemas.openxmlformats.org/officeDocument/2006/relationships/hyperlink" Target="https://twitter.com/#!/ksullivannews/status/1095793927620309008" TargetMode="External" /><Relationship Id="rId678" Type="http://schemas.openxmlformats.org/officeDocument/2006/relationships/hyperlink" Target="https://twitter.com/#!/cumberlandfarms/status/1095793081524334601" TargetMode="External" /><Relationship Id="rId679" Type="http://schemas.openxmlformats.org/officeDocument/2006/relationships/hyperlink" Target="https://twitter.com/#!/tman1138pm/status/1095806696721666048" TargetMode="External" /><Relationship Id="rId680" Type="http://schemas.openxmlformats.org/officeDocument/2006/relationships/hyperlink" Target="https://twitter.com/#!/cumberlandfarms/status/1094983675249348611" TargetMode="External" /><Relationship Id="rId681" Type="http://schemas.openxmlformats.org/officeDocument/2006/relationships/hyperlink" Target="https://twitter.com/#!/cumberlandfarms/status/1095792996342292481" TargetMode="External" /><Relationship Id="rId682" Type="http://schemas.openxmlformats.org/officeDocument/2006/relationships/hyperlink" Target="https://twitter.com/#!/cumberlandfarms/status/1096059887262433280" TargetMode="External" /><Relationship Id="rId683" Type="http://schemas.openxmlformats.org/officeDocument/2006/relationships/hyperlink" Target="https://twitter.com/#!/momof3princess/status/1095863148110860288" TargetMode="External" /><Relationship Id="rId684" Type="http://schemas.openxmlformats.org/officeDocument/2006/relationships/hyperlink" Target="https://twitter.com/#!/cumberlandfarms/status/1096060228561522690" TargetMode="External" /><Relationship Id="rId685" Type="http://schemas.openxmlformats.org/officeDocument/2006/relationships/hyperlink" Target="https://twitter.com/#!/masterblud/status/1096010479439355904" TargetMode="External" /><Relationship Id="rId686" Type="http://schemas.openxmlformats.org/officeDocument/2006/relationships/hyperlink" Target="https://twitter.com/#!/cumberlandfarms/status/1096060672075595776" TargetMode="External" /><Relationship Id="rId687" Type="http://schemas.openxmlformats.org/officeDocument/2006/relationships/hyperlink" Target="https://twitter.com/#!/doublea93/status/1096013385634848769" TargetMode="External" /><Relationship Id="rId688" Type="http://schemas.openxmlformats.org/officeDocument/2006/relationships/hyperlink" Target="https://twitter.com/#!/cumberlandfarms/status/1096060727641686016" TargetMode="External" /><Relationship Id="rId689" Type="http://schemas.openxmlformats.org/officeDocument/2006/relationships/hyperlink" Target="https://twitter.com/#!/phppoet/status/1095868595303788545" TargetMode="External" /><Relationship Id="rId690" Type="http://schemas.openxmlformats.org/officeDocument/2006/relationships/hyperlink" Target="https://twitter.com/#!/phppoet/status/1096063899445706755" TargetMode="External" /><Relationship Id="rId691" Type="http://schemas.openxmlformats.org/officeDocument/2006/relationships/hyperlink" Target="https://twitter.com/#!/cumberlandfarms/status/1096060307674406912" TargetMode="External" /><Relationship Id="rId692" Type="http://schemas.openxmlformats.org/officeDocument/2006/relationships/hyperlink" Target="https://twitter.com/#!/cumberlandfarms/status/1096155066694807556" TargetMode="External" /><Relationship Id="rId693" Type="http://schemas.openxmlformats.org/officeDocument/2006/relationships/hyperlink" Target="https://twitter.com/#!/amid11317/status/1096370866856886274" TargetMode="External" /><Relationship Id="rId694" Type="http://schemas.openxmlformats.org/officeDocument/2006/relationships/hyperlink" Target="https://twitter.com/#!/cumberlandfarms/status/1096426933372497921" TargetMode="External" /><Relationship Id="rId695" Type="http://schemas.openxmlformats.org/officeDocument/2006/relationships/hyperlink" Target="https://twitter.com/#!/mofycbsj/status/1096459373499559937" TargetMode="External" /><Relationship Id="rId696" Type="http://schemas.openxmlformats.org/officeDocument/2006/relationships/hyperlink" Target="https://twitter.com/#!/cumberlandfarms/status/1096527911308455936" TargetMode="External" /><Relationship Id="rId697" Type="http://schemas.openxmlformats.org/officeDocument/2006/relationships/hyperlink" Target="https://twitter.com/#!/dr_coady/status/1096476068444336128" TargetMode="External" /><Relationship Id="rId698" Type="http://schemas.openxmlformats.org/officeDocument/2006/relationships/hyperlink" Target="https://twitter.com/#!/cumberlandfarms/status/1096527954086191109" TargetMode="External" /><Relationship Id="rId699" Type="http://schemas.openxmlformats.org/officeDocument/2006/relationships/hyperlink" Target="https://twitter.com/#!/cumberlandfarms/status/1091743365107015681" TargetMode="External" /><Relationship Id="rId700" Type="http://schemas.openxmlformats.org/officeDocument/2006/relationships/hyperlink" Target="https://twitter.com/#!/cumberlandfarms/status/1092105704234729473" TargetMode="External" /><Relationship Id="rId701" Type="http://schemas.openxmlformats.org/officeDocument/2006/relationships/hyperlink" Target="https://twitter.com/#!/cumberlandfarms/status/1092430383789035520" TargetMode="External" /><Relationship Id="rId702" Type="http://schemas.openxmlformats.org/officeDocument/2006/relationships/hyperlink" Target="https://twitter.com/#!/cumberlandfarms/status/1092439981040246784" TargetMode="External" /><Relationship Id="rId703" Type="http://schemas.openxmlformats.org/officeDocument/2006/relationships/hyperlink" Target="https://twitter.com/#!/cumberlandfarms/status/1092792738960064513" TargetMode="External" /><Relationship Id="rId704" Type="http://schemas.openxmlformats.org/officeDocument/2006/relationships/hyperlink" Target="https://twitter.com/#!/cumberlandfarms/status/1092831644812263424" TargetMode="External" /><Relationship Id="rId705" Type="http://schemas.openxmlformats.org/officeDocument/2006/relationships/hyperlink" Target="https://twitter.com/#!/cumberlandfarms/status/1093143341842264069" TargetMode="External" /><Relationship Id="rId706" Type="http://schemas.openxmlformats.org/officeDocument/2006/relationships/hyperlink" Target="https://twitter.com/#!/cumberlandfarms/status/1093170228782133248" TargetMode="External" /><Relationship Id="rId707" Type="http://schemas.openxmlformats.org/officeDocument/2006/relationships/hyperlink" Target="https://twitter.com/#!/cumberlandfarms/status/1093556020687843329" TargetMode="External" /><Relationship Id="rId708" Type="http://schemas.openxmlformats.org/officeDocument/2006/relationships/hyperlink" Target="https://twitter.com/#!/cumberlandfarms/status/1093918873563394048" TargetMode="External" /><Relationship Id="rId709" Type="http://schemas.openxmlformats.org/officeDocument/2006/relationships/hyperlink" Target="https://twitter.com/#!/cumberlandfarms/status/1094249913498681352" TargetMode="External" /><Relationship Id="rId710" Type="http://schemas.openxmlformats.org/officeDocument/2006/relationships/hyperlink" Target="https://twitter.com/#!/cumberlandfarms/status/1094642500474675200" TargetMode="External" /><Relationship Id="rId711" Type="http://schemas.openxmlformats.org/officeDocument/2006/relationships/hyperlink" Target="https://twitter.com/#!/cumberlandfarms/status/1094989554564689920" TargetMode="External" /><Relationship Id="rId712" Type="http://schemas.openxmlformats.org/officeDocument/2006/relationships/hyperlink" Target="https://twitter.com/#!/cumberlandfarms/status/1095320751790538754" TargetMode="External" /><Relationship Id="rId713" Type="http://schemas.openxmlformats.org/officeDocument/2006/relationships/hyperlink" Target="https://twitter.com/#!/cumberlandfarms/status/1095338532183273481" TargetMode="External" /><Relationship Id="rId714" Type="http://schemas.openxmlformats.org/officeDocument/2006/relationships/hyperlink" Target="https://twitter.com/#!/cumberlandfarms/status/1095367049373802497" TargetMode="External" /><Relationship Id="rId715" Type="http://schemas.openxmlformats.org/officeDocument/2006/relationships/hyperlink" Target="https://twitter.com/#!/cumberlandfarms/status/1095714847415848961" TargetMode="External" /><Relationship Id="rId716" Type="http://schemas.openxmlformats.org/officeDocument/2006/relationships/hyperlink" Target="https://twitter.com/#!/cumberlandfarms/status/1095756290364723200" TargetMode="External" /><Relationship Id="rId717" Type="http://schemas.openxmlformats.org/officeDocument/2006/relationships/hyperlink" Target="https://twitter.com/#!/cumberlandfarms/status/1096091942658674688" TargetMode="External" /><Relationship Id="rId718" Type="http://schemas.openxmlformats.org/officeDocument/2006/relationships/hyperlink" Target="https://twitter.com/#!/cumberlandfarms/status/1096454154434854912" TargetMode="External" /><Relationship Id="rId719" Type="http://schemas.openxmlformats.org/officeDocument/2006/relationships/hyperlink" Target="https://api.twitter.com/1.1/geo/id/0000968729e2a991.json" TargetMode="External" /><Relationship Id="rId720" Type="http://schemas.openxmlformats.org/officeDocument/2006/relationships/hyperlink" Target="https://api.twitter.com/1.1/geo/id/4eb16cb0a07b90b7.json" TargetMode="External" /><Relationship Id="rId721" Type="http://schemas.openxmlformats.org/officeDocument/2006/relationships/hyperlink" Target="https://api.twitter.com/1.1/geo/id/67b98f17fdcf20be.json" TargetMode="External" /><Relationship Id="rId722" Type="http://schemas.openxmlformats.org/officeDocument/2006/relationships/hyperlink" Target="https://api.twitter.com/1.1/geo/id/67b98f17fdcf20be.json" TargetMode="External" /><Relationship Id="rId723" Type="http://schemas.openxmlformats.org/officeDocument/2006/relationships/hyperlink" Target="https://api.twitter.com/1.1/geo/id/01cd9bc251c1a4cc.json" TargetMode="External" /><Relationship Id="rId724" Type="http://schemas.openxmlformats.org/officeDocument/2006/relationships/hyperlink" Target="https://api.twitter.com/1.1/geo/id/898265bec13bd843.json" TargetMode="External" /><Relationship Id="rId725" Type="http://schemas.openxmlformats.org/officeDocument/2006/relationships/hyperlink" Target="https://api.twitter.com/1.1/geo/id/51f91ee83c9a8b40.json" TargetMode="External" /><Relationship Id="rId726" Type="http://schemas.openxmlformats.org/officeDocument/2006/relationships/hyperlink" Target="https://api.twitter.com/1.1/geo/id/01be8aa8195ae3b6.json" TargetMode="External" /><Relationship Id="rId727" Type="http://schemas.openxmlformats.org/officeDocument/2006/relationships/hyperlink" Target="https://api.twitter.com/1.1/geo/id/01efb4b644adb574.json" TargetMode="External" /><Relationship Id="rId728" Type="http://schemas.openxmlformats.org/officeDocument/2006/relationships/hyperlink" Target="https://api.twitter.com/1.1/geo/id/898265bec13bd843.json" TargetMode="External" /><Relationship Id="rId729" Type="http://schemas.openxmlformats.org/officeDocument/2006/relationships/hyperlink" Target="https://api.twitter.com/1.1/geo/id/b04794c3445e78cf.json" TargetMode="External" /><Relationship Id="rId730" Type="http://schemas.openxmlformats.org/officeDocument/2006/relationships/hyperlink" Target="https://api.twitter.com/1.1/geo/id/b04794c3445e78cf.json" TargetMode="External" /><Relationship Id="rId731" Type="http://schemas.openxmlformats.org/officeDocument/2006/relationships/hyperlink" Target="https://api.twitter.com/1.1/geo/id/015e664c48444066.json" TargetMode="External" /><Relationship Id="rId732" Type="http://schemas.openxmlformats.org/officeDocument/2006/relationships/hyperlink" Target="https://api.twitter.com/1.1/geo/id/b04794c3445e78cf.json" TargetMode="External" /><Relationship Id="rId733" Type="http://schemas.openxmlformats.org/officeDocument/2006/relationships/hyperlink" Target="https://api.twitter.com/1.1/geo/id/d6539f049c4d05e8.json" TargetMode="External" /><Relationship Id="rId734" Type="http://schemas.openxmlformats.org/officeDocument/2006/relationships/hyperlink" Target="https://api.twitter.com/1.1/geo/id/d6539f049c4d05e8.json" TargetMode="External" /><Relationship Id="rId735" Type="http://schemas.openxmlformats.org/officeDocument/2006/relationships/hyperlink" Target="https://api.twitter.com/1.1/geo/id/01597161672b6499.json" TargetMode="External" /><Relationship Id="rId736" Type="http://schemas.openxmlformats.org/officeDocument/2006/relationships/hyperlink" Target="https://api.twitter.com/1.1/geo/id/011edd780200b886.json" TargetMode="External" /><Relationship Id="rId737" Type="http://schemas.openxmlformats.org/officeDocument/2006/relationships/hyperlink" Target="https://api.twitter.com/1.1/geo/id/011edd780200b886.json" TargetMode="External" /><Relationship Id="rId738" Type="http://schemas.openxmlformats.org/officeDocument/2006/relationships/hyperlink" Target="https://api.twitter.com/1.1/geo/id/01597161672b6499.json" TargetMode="External" /><Relationship Id="rId739" Type="http://schemas.openxmlformats.org/officeDocument/2006/relationships/hyperlink" Target="https://api.twitter.com/1.1/geo/id/e5c24c84174dea4d.json" TargetMode="External" /><Relationship Id="rId740" Type="http://schemas.openxmlformats.org/officeDocument/2006/relationships/comments" Target="../comments12.xml" /><Relationship Id="rId741" Type="http://schemas.openxmlformats.org/officeDocument/2006/relationships/vmlDrawing" Target="../drawings/vmlDrawing6.vml" /><Relationship Id="rId742" Type="http://schemas.openxmlformats.org/officeDocument/2006/relationships/table" Target="../tables/table22.xml" /><Relationship Id="rId74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ppealri.com/" TargetMode="External" /><Relationship Id="rId2" Type="http://schemas.openxmlformats.org/officeDocument/2006/relationships/hyperlink" Target="https://t.co/TCHCNCtOjO" TargetMode="External" /><Relationship Id="rId3" Type="http://schemas.openxmlformats.org/officeDocument/2006/relationships/hyperlink" Target="http://weei.com/" TargetMode="External" /><Relationship Id="rId4" Type="http://schemas.openxmlformats.org/officeDocument/2006/relationships/hyperlink" Target="https://t.co/lDg5WGo3Ez" TargetMode="External" /><Relationship Id="rId5" Type="http://schemas.openxmlformats.org/officeDocument/2006/relationships/hyperlink" Target="https://t.co/LoHGBALzMf" TargetMode="External" /><Relationship Id="rId6" Type="http://schemas.openxmlformats.org/officeDocument/2006/relationships/hyperlink" Target="http://www.phantomgourmet.com/" TargetMode="External" /><Relationship Id="rId7" Type="http://schemas.openxmlformats.org/officeDocument/2006/relationships/hyperlink" Target="http://t.co/aav3LH2nK4" TargetMode="External" /><Relationship Id="rId8" Type="http://schemas.openxmlformats.org/officeDocument/2006/relationships/hyperlink" Target="https://t.co/FnzxTb8Nes" TargetMode="External" /><Relationship Id="rId9" Type="http://schemas.openxmlformats.org/officeDocument/2006/relationships/hyperlink" Target="https://t.co/7dqRg0WgQm" TargetMode="External" /><Relationship Id="rId10" Type="http://schemas.openxmlformats.org/officeDocument/2006/relationships/hyperlink" Target="http://keybase.io/localhostdemon" TargetMode="External" /><Relationship Id="rId11" Type="http://schemas.openxmlformats.org/officeDocument/2006/relationships/hyperlink" Target="https://t.co/oF1m9aomEU" TargetMode="External" /><Relationship Id="rId12" Type="http://schemas.openxmlformats.org/officeDocument/2006/relationships/hyperlink" Target="http://www.curiousaboutcbd.info/" TargetMode="External" /><Relationship Id="rId13" Type="http://schemas.openxmlformats.org/officeDocument/2006/relationships/hyperlink" Target="http://www.cradlestocrayons.org/" TargetMode="External" /><Relationship Id="rId14" Type="http://schemas.openxmlformats.org/officeDocument/2006/relationships/hyperlink" Target="https://t.co/cjBrTtZ5W1" TargetMode="External" /><Relationship Id="rId15" Type="http://schemas.openxmlformats.org/officeDocument/2006/relationships/hyperlink" Target="https://t.co/XRVQwpppB3" TargetMode="External" /><Relationship Id="rId16" Type="http://schemas.openxmlformats.org/officeDocument/2006/relationships/hyperlink" Target="https://t.co/iSKrg2mAtP" TargetMode="External" /><Relationship Id="rId17" Type="http://schemas.openxmlformats.org/officeDocument/2006/relationships/hyperlink" Target="https://t.co/DugqCloYZv" TargetMode="External" /><Relationship Id="rId18" Type="http://schemas.openxmlformats.org/officeDocument/2006/relationships/hyperlink" Target="https://t.co/U07NTZeJ12" TargetMode="External" /><Relationship Id="rId19" Type="http://schemas.openxmlformats.org/officeDocument/2006/relationships/hyperlink" Target="http://www.necn.com/weather/Weather-New-England-245521811.html" TargetMode="External" /><Relationship Id="rId20" Type="http://schemas.openxmlformats.org/officeDocument/2006/relationships/hyperlink" Target="https://t.co/4rCTl7cdyK" TargetMode="External" /><Relationship Id="rId21" Type="http://schemas.openxmlformats.org/officeDocument/2006/relationships/hyperlink" Target="https://instagram.com/sam.schmir" TargetMode="External" /><Relationship Id="rId22" Type="http://schemas.openxmlformats.org/officeDocument/2006/relationships/hyperlink" Target="http://www.hilarityforcharity.org/" TargetMode="External" /><Relationship Id="rId23" Type="http://schemas.openxmlformats.org/officeDocument/2006/relationships/hyperlink" Target="https://t.co/8UMp4pzFqw" TargetMode="External" /><Relationship Id="rId24" Type="http://schemas.openxmlformats.org/officeDocument/2006/relationships/hyperlink" Target="https://ffm.to/bannersletgo" TargetMode="External" /><Relationship Id="rId25" Type="http://schemas.openxmlformats.org/officeDocument/2006/relationships/hyperlink" Target="https://t.co/lsN6Q16oC4" TargetMode="External" /><Relationship Id="rId26" Type="http://schemas.openxmlformats.org/officeDocument/2006/relationships/hyperlink" Target="https://t.co/ympoY5JxC8" TargetMode="External" /><Relationship Id="rId27" Type="http://schemas.openxmlformats.org/officeDocument/2006/relationships/hyperlink" Target="http://www.youtube.com/SmarterEveryDay" TargetMode="External" /><Relationship Id="rId28" Type="http://schemas.openxmlformats.org/officeDocument/2006/relationships/hyperlink" Target="http://t.co/wpVvHHc1a9" TargetMode="External" /><Relationship Id="rId29" Type="http://schemas.openxmlformats.org/officeDocument/2006/relationships/hyperlink" Target="https://t.co/TAXQpsHa5X" TargetMode="External" /><Relationship Id="rId30" Type="http://schemas.openxmlformats.org/officeDocument/2006/relationships/hyperlink" Target="http://ryangraney.com/" TargetMode="External" /><Relationship Id="rId31" Type="http://schemas.openxmlformats.org/officeDocument/2006/relationships/hyperlink" Target="https://t.co/RNrzBytbxy" TargetMode="External" /><Relationship Id="rId32" Type="http://schemas.openxmlformats.org/officeDocument/2006/relationships/hyperlink" Target="https://t.co/DSIZiEbDmC" TargetMode="External" /><Relationship Id="rId33" Type="http://schemas.openxmlformats.org/officeDocument/2006/relationships/hyperlink" Target="https://t.co/5A5dRrarbA" TargetMode="External" /><Relationship Id="rId34" Type="http://schemas.openxmlformats.org/officeDocument/2006/relationships/hyperlink" Target="https://t.co/TcS9m2UDRx" TargetMode="External" /><Relationship Id="rId35" Type="http://schemas.openxmlformats.org/officeDocument/2006/relationships/hyperlink" Target="https://starbucks.com/" TargetMode="External" /><Relationship Id="rId36" Type="http://schemas.openxmlformats.org/officeDocument/2006/relationships/hyperlink" Target="https://t.co/R5GgfIH9k2" TargetMode="External" /><Relationship Id="rId37" Type="http://schemas.openxmlformats.org/officeDocument/2006/relationships/hyperlink" Target="https://t.co/mWn7NxMVFi" TargetMode="External" /><Relationship Id="rId38" Type="http://schemas.openxmlformats.org/officeDocument/2006/relationships/hyperlink" Target="http://t.co/p9YBgjRioj" TargetMode="External" /><Relationship Id="rId39" Type="http://schemas.openxmlformats.org/officeDocument/2006/relationships/hyperlink" Target="http://www.instagram.com/realDonaldTrump" TargetMode="External" /><Relationship Id="rId40" Type="http://schemas.openxmlformats.org/officeDocument/2006/relationships/hyperlink" Target="http://instagram.com/xo_rilee" TargetMode="External" /><Relationship Id="rId41" Type="http://schemas.openxmlformats.org/officeDocument/2006/relationships/hyperlink" Target="http://www.twitch.tv/zakky_b" TargetMode="External" /><Relationship Id="rId42" Type="http://schemas.openxmlformats.org/officeDocument/2006/relationships/hyperlink" Target="http://t.co/M8itnNJpgn" TargetMode="External" /><Relationship Id="rId43" Type="http://schemas.openxmlformats.org/officeDocument/2006/relationships/hyperlink" Target="https://t.co/jnTWfesUgr" TargetMode="External" /><Relationship Id="rId44" Type="http://schemas.openxmlformats.org/officeDocument/2006/relationships/hyperlink" Target="https://t.co/OlwtzjTw3R" TargetMode="External" /><Relationship Id="rId45" Type="http://schemas.openxmlformats.org/officeDocument/2006/relationships/hyperlink" Target="https://t.co/0dIYSrGV60" TargetMode="External" /><Relationship Id="rId46" Type="http://schemas.openxmlformats.org/officeDocument/2006/relationships/hyperlink" Target="https://t.co/8hzEFBF0MT" TargetMode="External" /><Relationship Id="rId47" Type="http://schemas.openxmlformats.org/officeDocument/2006/relationships/hyperlink" Target="http://www.blueswirls.com/" TargetMode="External" /><Relationship Id="rId48" Type="http://schemas.openxmlformats.org/officeDocument/2006/relationships/hyperlink" Target="http://www.leightonoconnor.com/" TargetMode="External" /><Relationship Id="rId49" Type="http://schemas.openxmlformats.org/officeDocument/2006/relationships/hyperlink" Target="http://www.bostonglobe.com/sports/basketball" TargetMode="External" /><Relationship Id="rId50" Type="http://schemas.openxmlformats.org/officeDocument/2006/relationships/hyperlink" Target="https://t.co/7IDoW8Ah9W" TargetMode="External" /><Relationship Id="rId51" Type="http://schemas.openxmlformats.org/officeDocument/2006/relationships/hyperlink" Target="https://t.co/uGbmhzPrB9" TargetMode="External" /><Relationship Id="rId52" Type="http://schemas.openxmlformats.org/officeDocument/2006/relationships/hyperlink" Target="http://patreon.com/iankach" TargetMode="External" /><Relationship Id="rId53" Type="http://schemas.openxmlformats.org/officeDocument/2006/relationships/hyperlink" Target="https://t.co/VHL3KCxX0u" TargetMode="External" /><Relationship Id="rId54" Type="http://schemas.openxmlformats.org/officeDocument/2006/relationships/hyperlink" Target="https://t.co/ksb5sPcwLB" TargetMode="External" /><Relationship Id="rId55" Type="http://schemas.openxmlformats.org/officeDocument/2006/relationships/hyperlink" Target="https://t.co/UXVKR9UkAt" TargetMode="External" /><Relationship Id="rId56" Type="http://schemas.openxmlformats.org/officeDocument/2006/relationships/hyperlink" Target="https://flickr.com/alecsilva" TargetMode="External" /><Relationship Id="rId57" Type="http://schemas.openxmlformats.org/officeDocument/2006/relationships/hyperlink" Target="https://t.co/Fvc3HnkGRq" TargetMode="External" /><Relationship Id="rId58" Type="http://schemas.openxmlformats.org/officeDocument/2006/relationships/hyperlink" Target="http://www.goodhopeinc.org/" TargetMode="External" /><Relationship Id="rId59" Type="http://schemas.openxmlformats.org/officeDocument/2006/relationships/hyperlink" Target="https://t.co/ibhHhNfCx5" TargetMode="External" /><Relationship Id="rId60" Type="http://schemas.openxmlformats.org/officeDocument/2006/relationships/hyperlink" Target="https://t.co/ai72OqrQHe" TargetMode="External" /><Relationship Id="rId61" Type="http://schemas.openxmlformats.org/officeDocument/2006/relationships/hyperlink" Target="http://t.co/jfwRNkkU4y" TargetMode="External" /><Relationship Id="rId62" Type="http://schemas.openxmlformats.org/officeDocument/2006/relationships/hyperlink" Target="https://t.co/wEvRqhhfuW" TargetMode="External" /><Relationship Id="rId63" Type="http://schemas.openxmlformats.org/officeDocument/2006/relationships/hyperlink" Target="http://sheetz.com/" TargetMode="External" /><Relationship Id="rId64" Type="http://schemas.openxmlformats.org/officeDocument/2006/relationships/hyperlink" Target="http://www.rutters.com/" TargetMode="External" /><Relationship Id="rId65" Type="http://schemas.openxmlformats.org/officeDocument/2006/relationships/hyperlink" Target="http://www.racetrac.com/" TargetMode="External" /><Relationship Id="rId66" Type="http://schemas.openxmlformats.org/officeDocument/2006/relationships/hyperlink" Target="http://www.pilotflyingj.com/" TargetMode="External" /><Relationship Id="rId67" Type="http://schemas.openxmlformats.org/officeDocument/2006/relationships/hyperlink" Target="http://t.co/SFPA6QmXql" TargetMode="External" /><Relationship Id="rId68" Type="http://schemas.openxmlformats.org/officeDocument/2006/relationships/hyperlink" Target="https://t.co/9MweNwSbRI" TargetMode="External" /><Relationship Id="rId69" Type="http://schemas.openxmlformats.org/officeDocument/2006/relationships/hyperlink" Target="https://www.gspretail.com/" TargetMode="External" /><Relationship Id="rId70" Type="http://schemas.openxmlformats.org/officeDocument/2006/relationships/hyperlink" Target="https://t.co/vRC6h3mwOk" TargetMode="External" /><Relationship Id="rId71" Type="http://schemas.openxmlformats.org/officeDocument/2006/relationships/hyperlink" Target="https://loves.com/" TargetMode="External" /><Relationship Id="rId72" Type="http://schemas.openxmlformats.org/officeDocument/2006/relationships/hyperlink" Target="https://t.co/Bos2aVzr8K" TargetMode="External" /><Relationship Id="rId73" Type="http://schemas.openxmlformats.org/officeDocument/2006/relationships/hyperlink" Target="https://t.co/k9xsIAlgd6" TargetMode="External" /><Relationship Id="rId74" Type="http://schemas.openxmlformats.org/officeDocument/2006/relationships/hyperlink" Target="http://t.co/18xKgajUC5" TargetMode="External" /><Relationship Id="rId75" Type="http://schemas.openxmlformats.org/officeDocument/2006/relationships/hyperlink" Target="http://www.speedway.com/" TargetMode="External" /><Relationship Id="rId76" Type="http://schemas.openxmlformats.org/officeDocument/2006/relationships/hyperlink" Target="http://www.facebook.com/profile.php?id=100000130595716" TargetMode="External" /><Relationship Id="rId77" Type="http://schemas.openxmlformats.org/officeDocument/2006/relationships/hyperlink" Target="https://t.co/3nmEcbv86z" TargetMode="External" /><Relationship Id="rId78" Type="http://schemas.openxmlformats.org/officeDocument/2006/relationships/hyperlink" Target="http://boston25news.com/" TargetMode="External" /><Relationship Id="rId79" Type="http://schemas.openxmlformats.org/officeDocument/2006/relationships/hyperlink" Target="https://t.co/wGXJRz84Ia" TargetMode="External" /><Relationship Id="rId80" Type="http://schemas.openxmlformats.org/officeDocument/2006/relationships/hyperlink" Target="https://t.co/rWSCMRIxKX" TargetMode="External" /><Relationship Id="rId81" Type="http://schemas.openxmlformats.org/officeDocument/2006/relationships/hyperlink" Target="https://www.iheart.com/podcast/karlson-mckenzie-28713756/" TargetMode="External" /><Relationship Id="rId82" Type="http://schemas.openxmlformats.org/officeDocument/2006/relationships/hyperlink" Target="http://alislam.org/" TargetMode="External" /><Relationship Id="rId83" Type="http://schemas.openxmlformats.org/officeDocument/2006/relationships/hyperlink" Target="https://t.co/QjcRYdJm5K" TargetMode="External" /><Relationship Id="rId84" Type="http://schemas.openxmlformats.org/officeDocument/2006/relationships/hyperlink" Target="https://t.co/xwiKmLejWQ" TargetMode="External" /><Relationship Id="rId85" Type="http://schemas.openxmlformats.org/officeDocument/2006/relationships/hyperlink" Target="http://www.rirepublicans.us/" TargetMode="External" /><Relationship Id="rId86" Type="http://schemas.openxmlformats.org/officeDocument/2006/relationships/hyperlink" Target="https://t.co/xYYCc2Ti4l" TargetMode="External" /><Relationship Id="rId87" Type="http://schemas.openxmlformats.org/officeDocument/2006/relationships/hyperlink" Target="http://www.governor.ri.gov/" TargetMode="External" /><Relationship Id="rId88" Type="http://schemas.openxmlformats.org/officeDocument/2006/relationships/hyperlink" Target="https://t.co/6dRpHwZWqR" TargetMode="External" /><Relationship Id="rId89" Type="http://schemas.openxmlformats.org/officeDocument/2006/relationships/hyperlink" Target="https://www.youtube.com/user/SincerelyChelle07?sub_confirmation=1" TargetMode="External" /><Relationship Id="rId90" Type="http://schemas.openxmlformats.org/officeDocument/2006/relationships/hyperlink" Target="https://t.co/SaPZbFttb4" TargetMode="External" /><Relationship Id="rId91" Type="http://schemas.openxmlformats.org/officeDocument/2006/relationships/hyperlink" Target="https://t.co/qsE3V0IfGL" TargetMode="External" /><Relationship Id="rId92" Type="http://schemas.openxmlformats.org/officeDocument/2006/relationships/hyperlink" Target="https://t.co/Hx0qRdWImC" TargetMode="External" /><Relationship Id="rId93" Type="http://schemas.openxmlformats.org/officeDocument/2006/relationships/hyperlink" Target="http://www.instagram.com/thelittleraskal" TargetMode="External" /><Relationship Id="rId94" Type="http://schemas.openxmlformats.org/officeDocument/2006/relationships/hyperlink" Target="http://wokq.com/" TargetMode="External" /><Relationship Id="rId95" Type="http://schemas.openxmlformats.org/officeDocument/2006/relationships/hyperlink" Target="https://twitter.com/search?q=%40Sammiasaurus&amp;src=typd" TargetMode="External" /><Relationship Id="rId96" Type="http://schemas.openxmlformats.org/officeDocument/2006/relationships/hyperlink" Target="https://t.co/8vRoVuiX5O" TargetMode="External" /><Relationship Id="rId97" Type="http://schemas.openxmlformats.org/officeDocument/2006/relationships/hyperlink" Target="https://t.co/1eGtw9du4e" TargetMode="External" /><Relationship Id="rId98" Type="http://schemas.openxmlformats.org/officeDocument/2006/relationships/hyperlink" Target="https://pbs.twimg.com/profile_banners/253355926/1372174043" TargetMode="External" /><Relationship Id="rId99" Type="http://schemas.openxmlformats.org/officeDocument/2006/relationships/hyperlink" Target="https://pbs.twimg.com/profile_banners/34291927/1549303469" TargetMode="External" /><Relationship Id="rId100" Type="http://schemas.openxmlformats.org/officeDocument/2006/relationships/hyperlink" Target="https://pbs.twimg.com/profile_banners/202643200/1471640803" TargetMode="External" /><Relationship Id="rId101" Type="http://schemas.openxmlformats.org/officeDocument/2006/relationships/hyperlink" Target="https://pbs.twimg.com/profile_banners/824424776/1472992889" TargetMode="External" /><Relationship Id="rId102" Type="http://schemas.openxmlformats.org/officeDocument/2006/relationships/hyperlink" Target="https://pbs.twimg.com/profile_banners/354427613/1519678178" TargetMode="External" /><Relationship Id="rId103" Type="http://schemas.openxmlformats.org/officeDocument/2006/relationships/hyperlink" Target="https://pbs.twimg.com/profile_banners/817115478233595905/1531002104" TargetMode="External" /><Relationship Id="rId104" Type="http://schemas.openxmlformats.org/officeDocument/2006/relationships/hyperlink" Target="https://pbs.twimg.com/profile_banners/414030032/1435073239" TargetMode="External" /><Relationship Id="rId105" Type="http://schemas.openxmlformats.org/officeDocument/2006/relationships/hyperlink" Target="https://pbs.twimg.com/profile_banners/3288332205/1497919131" TargetMode="External" /><Relationship Id="rId106" Type="http://schemas.openxmlformats.org/officeDocument/2006/relationships/hyperlink" Target="https://pbs.twimg.com/profile_banners/342891572/1545598499" TargetMode="External" /><Relationship Id="rId107" Type="http://schemas.openxmlformats.org/officeDocument/2006/relationships/hyperlink" Target="https://pbs.twimg.com/profile_banners/71026122/1549221787" TargetMode="External" /><Relationship Id="rId108" Type="http://schemas.openxmlformats.org/officeDocument/2006/relationships/hyperlink" Target="https://pbs.twimg.com/profile_banners/24729183/1456198043" TargetMode="External" /><Relationship Id="rId109" Type="http://schemas.openxmlformats.org/officeDocument/2006/relationships/hyperlink" Target="https://pbs.twimg.com/profile_banners/16334139/1412189704" TargetMode="External" /><Relationship Id="rId110" Type="http://schemas.openxmlformats.org/officeDocument/2006/relationships/hyperlink" Target="https://pbs.twimg.com/profile_banners/8771022/1549038872" TargetMode="External" /><Relationship Id="rId111" Type="http://schemas.openxmlformats.org/officeDocument/2006/relationships/hyperlink" Target="https://pbs.twimg.com/profile_banners/1296125136/1522684559" TargetMode="External" /><Relationship Id="rId112" Type="http://schemas.openxmlformats.org/officeDocument/2006/relationships/hyperlink" Target="https://pbs.twimg.com/profile_banners/471672239/1542376504" TargetMode="External" /><Relationship Id="rId113" Type="http://schemas.openxmlformats.org/officeDocument/2006/relationships/hyperlink" Target="https://pbs.twimg.com/profile_banners/21265576/1550007976" TargetMode="External" /><Relationship Id="rId114" Type="http://schemas.openxmlformats.org/officeDocument/2006/relationships/hyperlink" Target="https://pbs.twimg.com/profile_banners/3374058869/1469112437" TargetMode="External" /><Relationship Id="rId115" Type="http://schemas.openxmlformats.org/officeDocument/2006/relationships/hyperlink" Target="https://pbs.twimg.com/profile_banners/20292917/1547525640" TargetMode="External" /><Relationship Id="rId116" Type="http://schemas.openxmlformats.org/officeDocument/2006/relationships/hyperlink" Target="https://pbs.twimg.com/profile_banners/156776733/1549289178" TargetMode="External" /><Relationship Id="rId117" Type="http://schemas.openxmlformats.org/officeDocument/2006/relationships/hyperlink" Target="https://pbs.twimg.com/profile_banners/912857321008766976/1542162429" TargetMode="External" /><Relationship Id="rId118" Type="http://schemas.openxmlformats.org/officeDocument/2006/relationships/hyperlink" Target="https://pbs.twimg.com/profile_banners/31126587/1548042622" TargetMode="External" /><Relationship Id="rId119" Type="http://schemas.openxmlformats.org/officeDocument/2006/relationships/hyperlink" Target="https://pbs.twimg.com/profile_banners/838549993308958720/1549582798" TargetMode="External" /><Relationship Id="rId120" Type="http://schemas.openxmlformats.org/officeDocument/2006/relationships/hyperlink" Target="https://pbs.twimg.com/profile_banners/245900550/1529325589" TargetMode="External" /><Relationship Id="rId121" Type="http://schemas.openxmlformats.org/officeDocument/2006/relationships/hyperlink" Target="https://pbs.twimg.com/profile_banners/23897581/1547758044" TargetMode="External" /><Relationship Id="rId122" Type="http://schemas.openxmlformats.org/officeDocument/2006/relationships/hyperlink" Target="https://pbs.twimg.com/profile_banners/26549996/1538408983" TargetMode="External" /><Relationship Id="rId123" Type="http://schemas.openxmlformats.org/officeDocument/2006/relationships/hyperlink" Target="https://pbs.twimg.com/profile_banners/1202619440/1366858020" TargetMode="External" /><Relationship Id="rId124" Type="http://schemas.openxmlformats.org/officeDocument/2006/relationships/hyperlink" Target="https://pbs.twimg.com/profile_banners/19255778/1542387296" TargetMode="External" /><Relationship Id="rId125" Type="http://schemas.openxmlformats.org/officeDocument/2006/relationships/hyperlink" Target="https://pbs.twimg.com/profile_banners/355090002/1359342733" TargetMode="External" /><Relationship Id="rId126" Type="http://schemas.openxmlformats.org/officeDocument/2006/relationships/hyperlink" Target="https://pbs.twimg.com/profile_banners/235918264/1530514659" TargetMode="External" /><Relationship Id="rId127" Type="http://schemas.openxmlformats.org/officeDocument/2006/relationships/hyperlink" Target="https://pbs.twimg.com/profile_banners/3013281216/1542944650" TargetMode="External" /><Relationship Id="rId128" Type="http://schemas.openxmlformats.org/officeDocument/2006/relationships/hyperlink" Target="https://pbs.twimg.com/profile_banners/943589089244319744/1537639502" TargetMode="External" /><Relationship Id="rId129" Type="http://schemas.openxmlformats.org/officeDocument/2006/relationships/hyperlink" Target="https://pbs.twimg.com/profile_banners/36434071/1506897767" TargetMode="External" /><Relationship Id="rId130" Type="http://schemas.openxmlformats.org/officeDocument/2006/relationships/hyperlink" Target="https://pbs.twimg.com/profile_banners/851142163/1539722082" TargetMode="External" /><Relationship Id="rId131" Type="http://schemas.openxmlformats.org/officeDocument/2006/relationships/hyperlink" Target="https://pbs.twimg.com/profile_banners/222552743/1545594637" TargetMode="External" /><Relationship Id="rId132" Type="http://schemas.openxmlformats.org/officeDocument/2006/relationships/hyperlink" Target="https://pbs.twimg.com/profile_banners/19649450/1545104356" TargetMode="External" /><Relationship Id="rId133" Type="http://schemas.openxmlformats.org/officeDocument/2006/relationships/hyperlink" Target="https://pbs.twimg.com/profile_banners/1858068037/1546445368" TargetMode="External" /><Relationship Id="rId134" Type="http://schemas.openxmlformats.org/officeDocument/2006/relationships/hyperlink" Target="https://pbs.twimg.com/profile_banners/712005020347031553/1517235434" TargetMode="External" /><Relationship Id="rId135" Type="http://schemas.openxmlformats.org/officeDocument/2006/relationships/hyperlink" Target="https://pbs.twimg.com/profile_banners/122735574/1512689421" TargetMode="External" /><Relationship Id="rId136" Type="http://schemas.openxmlformats.org/officeDocument/2006/relationships/hyperlink" Target="https://pbs.twimg.com/profile_banners/785039802/1493084142" TargetMode="External" /><Relationship Id="rId137" Type="http://schemas.openxmlformats.org/officeDocument/2006/relationships/hyperlink" Target="https://pbs.twimg.com/profile_banners/2242051309/1471426268" TargetMode="External" /><Relationship Id="rId138" Type="http://schemas.openxmlformats.org/officeDocument/2006/relationships/hyperlink" Target="https://pbs.twimg.com/profile_banners/1078116769502584832/1545878876" TargetMode="External" /><Relationship Id="rId139" Type="http://schemas.openxmlformats.org/officeDocument/2006/relationships/hyperlink" Target="https://pbs.twimg.com/profile_banners/825082408299028480/1545856309" TargetMode="External" /><Relationship Id="rId140" Type="http://schemas.openxmlformats.org/officeDocument/2006/relationships/hyperlink" Target="https://pbs.twimg.com/profile_banners/12/1483046077" TargetMode="External" /><Relationship Id="rId141" Type="http://schemas.openxmlformats.org/officeDocument/2006/relationships/hyperlink" Target="https://pbs.twimg.com/profile_banners/443215941/1411512391" TargetMode="External" /><Relationship Id="rId142" Type="http://schemas.openxmlformats.org/officeDocument/2006/relationships/hyperlink" Target="https://pbs.twimg.com/profile_banners/201580991/1532664937" TargetMode="External" /><Relationship Id="rId143" Type="http://schemas.openxmlformats.org/officeDocument/2006/relationships/hyperlink" Target="https://pbs.twimg.com/profile_banners/104288093/1532532239" TargetMode="External" /><Relationship Id="rId144" Type="http://schemas.openxmlformats.org/officeDocument/2006/relationships/hyperlink" Target="https://pbs.twimg.com/profile_banners/2999669038/1530285465" TargetMode="External" /><Relationship Id="rId145" Type="http://schemas.openxmlformats.org/officeDocument/2006/relationships/hyperlink" Target="https://pbs.twimg.com/profile_banners/63302020/1518137859" TargetMode="External" /><Relationship Id="rId146" Type="http://schemas.openxmlformats.org/officeDocument/2006/relationships/hyperlink" Target="https://pbs.twimg.com/profile_banners/964032914626359296/1537973032" TargetMode="External" /><Relationship Id="rId147" Type="http://schemas.openxmlformats.org/officeDocument/2006/relationships/hyperlink" Target="https://pbs.twimg.com/profile_banners/168987151/1398400026" TargetMode="External" /><Relationship Id="rId148" Type="http://schemas.openxmlformats.org/officeDocument/2006/relationships/hyperlink" Target="https://pbs.twimg.com/profile_banners/315465682/1523861326" TargetMode="External" /><Relationship Id="rId149" Type="http://schemas.openxmlformats.org/officeDocument/2006/relationships/hyperlink" Target="https://pbs.twimg.com/profile_banners/409486555/1360128263" TargetMode="External" /><Relationship Id="rId150" Type="http://schemas.openxmlformats.org/officeDocument/2006/relationships/hyperlink" Target="https://pbs.twimg.com/profile_banners/783214/1537558537" TargetMode="External" /><Relationship Id="rId151" Type="http://schemas.openxmlformats.org/officeDocument/2006/relationships/hyperlink" Target="https://pbs.twimg.com/profile_banners/172434834/1548470403" TargetMode="External" /><Relationship Id="rId152" Type="http://schemas.openxmlformats.org/officeDocument/2006/relationships/hyperlink" Target="https://pbs.twimg.com/profile_banners/72075547/1545400237" TargetMode="External" /><Relationship Id="rId153" Type="http://schemas.openxmlformats.org/officeDocument/2006/relationships/hyperlink" Target="https://pbs.twimg.com/profile_banners/322984842/1437156767" TargetMode="External" /><Relationship Id="rId154" Type="http://schemas.openxmlformats.org/officeDocument/2006/relationships/hyperlink" Target="https://pbs.twimg.com/profile_banners/895809273367633920/1502555510" TargetMode="External" /><Relationship Id="rId155" Type="http://schemas.openxmlformats.org/officeDocument/2006/relationships/hyperlink" Target="https://pbs.twimg.com/profile_banners/17590505/1550182174" TargetMode="External" /><Relationship Id="rId156" Type="http://schemas.openxmlformats.org/officeDocument/2006/relationships/hyperlink" Target="https://pbs.twimg.com/profile_banners/1044089902860722176/1541407010" TargetMode="External" /><Relationship Id="rId157" Type="http://schemas.openxmlformats.org/officeDocument/2006/relationships/hyperlink" Target="https://pbs.twimg.com/profile_banners/414382963/1496113851" TargetMode="External" /><Relationship Id="rId158" Type="http://schemas.openxmlformats.org/officeDocument/2006/relationships/hyperlink" Target="https://pbs.twimg.com/profile_banners/249452005/1360383025" TargetMode="External" /><Relationship Id="rId159" Type="http://schemas.openxmlformats.org/officeDocument/2006/relationships/hyperlink" Target="https://pbs.twimg.com/profile_banners/23772385/1529288934" TargetMode="External" /><Relationship Id="rId160" Type="http://schemas.openxmlformats.org/officeDocument/2006/relationships/hyperlink" Target="https://pbs.twimg.com/profile_banners/709559295751229440/1545003559" TargetMode="External" /><Relationship Id="rId161" Type="http://schemas.openxmlformats.org/officeDocument/2006/relationships/hyperlink" Target="https://pbs.twimg.com/profile_banners/21762851/1483147755" TargetMode="External" /><Relationship Id="rId162" Type="http://schemas.openxmlformats.org/officeDocument/2006/relationships/hyperlink" Target="https://pbs.twimg.com/profile_banners/30973/1546973009" TargetMode="External" /><Relationship Id="rId163" Type="http://schemas.openxmlformats.org/officeDocument/2006/relationships/hyperlink" Target="https://pbs.twimg.com/profile_banners/21247089/1548184575" TargetMode="External" /><Relationship Id="rId164" Type="http://schemas.openxmlformats.org/officeDocument/2006/relationships/hyperlink" Target="https://pbs.twimg.com/profile_banners/89480902/1402683375" TargetMode="External" /><Relationship Id="rId165" Type="http://schemas.openxmlformats.org/officeDocument/2006/relationships/hyperlink" Target="https://pbs.twimg.com/profile_banners/2860938676/1456762315" TargetMode="External" /><Relationship Id="rId166" Type="http://schemas.openxmlformats.org/officeDocument/2006/relationships/hyperlink" Target="https://pbs.twimg.com/profile_banners/29008249/1519177750" TargetMode="External" /><Relationship Id="rId167" Type="http://schemas.openxmlformats.org/officeDocument/2006/relationships/hyperlink" Target="https://pbs.twimg.com/profile_banners/826612549051359232/1497125688" TargetMode="External" /><Relationship Id="rId168" Type="http://schemas.openxmlformats.org/officeDocument/2006/relationships/hyperlink" Target="https://pbs.twimg.com/profile_banners/25073877/1543104015" TargetMode="External" /><Relationship Id="rId169" Type="http://schemas.openxmlformats.org/officeDocument/2006/relationships/hyperlink" Target="https://pbs.twimg.com/profile_banners/992463167132323842/1547748182" TargetMode="External" /><Relationship Id="rId170" Type="http://schemas.openxmlformats.org/officeDocument/2006/relationships/hyperlink" Target="https://pbs.twimg.com/profile_banners/2616233653/1546394488" TargetMode="External" /><Relationship Id="rId171" Type="http://schemas.openxmlformats.org/officeDocument/2006/relationships/hyperlink" Target="https://pbs.twimg.com/profile_banners/2279849484/1526962672" TargetMode="External" /><Relationship Id="rId172" Type="http://schemas.openxmlformats.org/officeDocument/2006/relationships/hyperlink" Target="https://pbs.twimg.com/profile_banners/29997234/1549329655" TargetMode="External" /><Relationship Id="rId173" Type="http://schemas.openxmlformats.org/officeDocument/2006/relationships/hyperlink" Target="https://pbs.twimg.com/profile_banners/17837591/1356059966" TargetMode="External" /><Relationship Id="rId174" Type="http://schemas.openxmlformats.org/officeDocument/2006/relationships/hyperlink" Target="https://pbs.twimg.com/profile_banners/91568633/1352500654" TargetMode="External" /><Relationship Id="rId175" Type="http://schemas.openxmlformats.org/officeDocument/2006/relationships/hyperlink" Target="https://pbs.twimg.com/profile_banners/17272917/1520770664" TargetMode="External" /><Relationship Id="rId176" Type="http://schemas.openxmlformats.org/officeDocument/2006/relationships/hyperlink" Target="https://pbs.twimg.com/profile_banners/1091700444160765952/1549117651" TargetMode="External" /><Relationship Id="rId177" Type="http://schemas.openxmlformats.org/officeDocument/2006/relationships/hyperlink" Target="https://pbs.twimg.com/profile_banners/53295445/1512583347" TargetMode="External" /><Relationship Id="rId178" Type="http://schemas.openxmlformats.org/officeDocument/2006/relationships/hyperlink" Target="https://pbs.twimg.com/profile_banners/16936018/1544464256" TargetMode="External" /><Relationship Id="rId179" Type="http://schemas.openxmlformats.org/officeDocument/2006/relationships/hyperlink" Target="https://pbs.twimg.com/profile_banners/340596866/1524054185" TargetMode="External" /><Relationship Id="rId180" Type="http://schemas.openxmlformats.org/officeDocument/2006/relationships/hyperlink" Target="https://pbs.twimg.com/profile_banners/445101911/1502028483" TargetMode="External" /><Relationship Id="rId181" Type="http://schemas.openxmlformats.org/officeDocument/2006/relationships/hyperlink" Target="https://pbs.twimg.com/profile_banners/283622910/1413844868" TargetMode="External" /><Relationship Id="rId182" Type="http://schemas.openxmlformats.org/officeDocument/2006/relationships/hyperlink" Target="https://pbs.twimg.com/profile_banners/11145452/1461033066" TargetMode="External" /><Relationship Id="rId183" Type="http://schemas.openxmlformats.org/officeDocument/2006/relationships/hyperlink" Target="https://pbs.twimg.com/profile_banners/42453588/1516029254" TargetMode="External" /><Relationship Id="rId184" Type="http://schemas.openxmlformats.org/officeDocument/2006/relationships/hyperlink" Target="https://pbs.twimg.com/profile_banners/29517640/1403019364" TargetMode="External" /><Relationship Id="rId185" Type="http://schemas.openxmlformats.org/officeDocument/2006/relationships/hyperlink" Target="https://pbs.twimg.com/profile_banners/69901921/1455477272" TargetMode="External" /><Relationship Id="rId186" Type="http://schemas.openxmlformats.org/officeDocument/2006/relationships/hyperlink" Target="https://pbs.twimg.com/profile_banners/23700490/1546060501" TargetMode="External" /><Relationship Id="rId187" Type="http://schemas.openxmlformats.org/officeDocument/2006/relationships/hyperlink" Target="https://pbs.twimg.com/profile_banners/3400159563/1527696691" TargetMode="External" /><Relationship Id="rId188" Type="http://schemas.openxmlformats.org/officeDocument/2006/relationships/hyperlink" Target="https://pbs.twimg.com/profile_banners/1011732923136069632/1546366306" TargetMode="External" /><Relationship Id="rId189" Type="http://schemas.openxmlformats.org/officeDocument/2006/relationships/hyperlink" Target="https://pbs.twimg.com/profile_banners/2258774085/1550037680" TargetMode="External" /><Relationship Id="rId190" Type="http://schemas.openxmlformats.org/officeDocument/2006/relationships/hyperlink" Target="https://pbs.twimg.com/profile_banners/1016512503403212800/1532146910" TargetMode="External" /><Relationship Id="rId191" Type="http://schemas.openxmlformats.org/officeDocument/2006/relationships/hyperlink" Target="https://pbs.twimg.com/profile_banners/17942035/1550052062" TargetMode="External" /><Relationship Id="rId192" Type="http://schemas.openxmlformats.org/officeDocument/2006/relationships/hyperlink" Target="https://pbs.twimg.com/profile_banners/19811839/1471291559" TargetMode="External" /><Relationship Id="rId193" Type="http://schemas.openxmlformats.org/officeDocument/2006/relationships/hyperlink" Target="https://pbs.twimg.com/profile_banners/91436594/1543532749" TargetMode="External" /><Relationship Id="rId194" Type="http://schemas.openxmlformats.org/officeDocument/2006/relationships/hyperlink" Target="https://pbs.twimg.com/profile_banners/25284342/1367626356" TargetMode="External" /><Relationship Id="rId195" Type="http://schemas.openxmlformats.org/officeDocument/2006/relationships/hyperlink" Target="https://pbs.twimg.com/profile_banners/34698007/1412669376" TargetMode="External" /><Relationship Id="rId196" Type="http://schemas.openxmlformats.org/officeDocument/2006/relationships/hyperlink" Target="https://pbs.twimg.com/profile_banners/2504658961/1548820855" TargetMode="External" /><Relationship Id="rId197" Type="http://schemas.openxmlformats.org/officeDocument/2006/relationships/hyperlink" Target="https://pbs.twimg.com/profile_banners/369723148/1401345854" TargetMode="External" /><Relationship Id="rId198" Type="http://schemas.openxmlformats.org/officeDocument/2006/relationships/hyperlink" Target="https://pbs.twimg.com/profile_banners/192547344/1548248259" TargetMode="External" /><Relationship Id="rId199" Type="http://schemas.openxmlformats.org/officeDocument/2006/relationships/hyperlink" Target="https://pbs.twimg.com/profile_banners/1552164793/1480115925" TargetMode="External" /><Relationship Id="rId200" Type="http://schemas.openxmlformats.org/officeDocument/2006/relationships/hyperlink" Target="https://pbs.twimg.com/profile_banners/813060187233910784/1524352569" TargetMode="External" /><Relationship Id="rId201" Type="http://schemas.openxmlformats.org/officeDocument/2006/relationships/hyperlink" Target="https://pbs.twimg.com/profile_banners/2503148781/1398835987" TargetMode="External" /><Relationship Id="rId202" Type="http://schemas.openxmlformats.org/officeDocument/2006/relationships/hyperlink" Target="https://pbs.twimg.com/profile_banners/20019950/1539699260" TargetMode="External" /><Relationship Id="rId203" Type="http://schemas.openxmlformats.org/officeDocument/2006/relationships/hyperlink" Target="https://pbs.twimg.com/profile_banners/2405564636/1540993858" TargetMode="External" /><Relationship Id="rId204" Type="http://schemas.openxmlformats.org/officeDocument/2006/relationships/hyperlink" Target="https://pbs.twimg.com/profile_banners/2805976745/1550022843" TargetMode="External" /><Relationship Id="rId205" Type="http://schemas.openxmlformats.org/officeDocument/2006/relationships/hyperlink" Target="https://pbs.twimg.com/profile_banners/45517306/1548467259" TargetMode="External" /><Relationship Id="rId206" Type="http://schemas.openxmlformats.org/officeDocument/2006/relationships/hyperlink" Target="https://pbs.twimg.com/profile_banners/3413767114/1439247199" TargetMode="External" /><Relationship Id="rId207" Type="http://schemas.openxmlformats.org/officeDocument/2006/relationships/hyperlink" Target="https://pbs.twimg.com/profile_banners/16101678/1525391705" TargetMode="External" /><Relationship Id="rId208" Type="http://schemas.openxmlformats.org/officeDocument/2006/relationships/hyperlink" Target="https://pbs.twimg.com/profile_banners/497306534/1410979925" TargetMode="External" /><Relationship Id="rId209" Type="http://schemas.openxmlformats.org/officeDocument/2006/relationships/hyperlink" Target="https://pbs.twimg.com/profile_banners/16914717/1549939255" TargetMode="External" /><Relationship Id="rId210" Type="http://schemas.openxmlformats.org/officeDocument/2006/relationships/hyperlink" Target="https://pbs.twimg.com/profile_banners/518705942/1453734430" TargetMode="External" /><Relationship Id="rId211" Type="http://schemas.openxmlformats.org/officeDocument/2006/relationships/hyperlink" Target="https://pbs.twimg.com/profile_banners/817404959058751488/1536862686" TargetMode="External" /><Relationship Id="rId212" Type="http://schemas.openxmlformats.org/officeDocument/2006/relationships/hyperlink" Target="https://pbs.twimg.com/profile_banners/268611780/1542217397" TargetMode="External" /><Relationship Id="rId213" Type="http://schemas.openxmlformats.org/officeDocument/2006/relationships/hyperlink" Target="https://pbs.twimg.com/profile_banners/747525388616744960/1546438472" TargetMode="External" /><Relationship Id="rId214" Type="http://schemas.openxmlformats.org/officeDocument/2006/relationships/hyperlink" Target="https://pbs.twimg.com/profile_banners/356866129/1525279058" TargetMode="External" /><Relationship Id="rId215" Type="http://schemas.openxmlformats.org/officeDocument/2006/relationships/hyperlink" Target="https://pbs.twimg.com/profile_banners/2020301/1431017083" TargetMode="External" /><Relationship Id="rId216" Type="http://schemas.openxmlformats.org/officeDocument/2006/relationships/hyperlink" Target="https://pbs.twimg.com/profile_banners/20675721/1545837558" TargetMode="External" /><Relationship Id="rId217" Type="http://schemas.openxmlformats.org/officeDocument/2006/relationships/hyperlink" Target="https://pbs.twimg.com/profile_banners/14813584/1549300112" TargetMode="External" /><Relationship Id="rId218" Type="http://schemas.openxmlformats.org/officeDocument/2006/relationships/hyperlink" Target="https://pbs.twimg.com/profile_banners/36681165/1546440700" TargetMode="External" /><Relationship Id="rId219" Type="http://schemas.openxmlformats.org/officeDocument/2006/relationships/hyperlink" Target="https://pbs.twimg.com/profile_banners/48784221/1536071698" TargetMode="External" /><Relationship Id="rId220" Type="http://schemas.openxmlformats.org/officeDocument/2006/relationships/hyperlink" Target="https://pbs.twimg.com/profile_banners/52065674/1541093698" TargetMode="External" /><Relationship Id="rId221" Type="http://schemas.openxmlformats.org/officeDocument/2006/relationships/hyperlink" Target="https://pbs.twimg.com/profile_banners/245483687/1413758150" TargetMode="External" /><Relationship Id="rId222" Type="http://schemas.openxmlformats.org/officeDocument/2006/relationships/hyperlink" Target="https://pbs.twimg.com/profile_banners/114890349/1488775897" TargetMode="External" /><Relationship Id="rId223" Type="http://schemas.openxmlformats.org/officeDocument/2006/relationships/hyperlink" Target="https://pbs.twimg.com/profile_banners/46978189/1462481523" TargetMode="External" /><Relationship Id="rId224" Type="http://schemas.openxmlformats.org/officeDocument/2006/relationships/hyperlink" Target="https://pbs.twimg.com/profile_banners/39860455/1547136537" TargetMode="External" /><Relationship Id="rId225" Type="http://schemas.openxmlformats.org/officeDocument/2006/relationships/hyperlink" Target="https://pbs.twimg.com/profile_banners/36982741/1539027610" TargetMode="External" /><Relationship Id="rId226" Type="http://schemas.openxmlformats.org/officeDocument/2006/relationships/hyperlink" Target="https://pbs.twimg.com/profile_banners/500002434/1527437549" TargetMode="External" /><Relationship Id="rId227" Type="http://schemas.openxmlformats.org/officeDocument/2006/relationships/hyperlink" Target="https://pbs.twimg.com/profile_banners/2935357196/1518452684" TargetMode="External" /><Relationship Id="rId228" Type="http://schemas.openxmlformats.org/officeDocument/2006/relationships/hyperlink" Target="https://pbs.twimg.com/profile_banners/102820159/1494441827" TargetMode="External" /><Relationship Id="rId229" Type="http://schemas.openxmlformats.org/officeDocument/2006/relationships/hyperlink" Target="https://pbs.twimg.com/profile_banners/851526206/1501677315" TargetMode="External" /><Relationship Id="rId230" Type="http://schemas.openxmlformats.org/officeDocument/2006/relationships/hyperlink" Target="https://pbs.twimg.com/profile_banners/61086581/1549614692" TargetMode="External" /><Relationship Id="rId231" Type="http://schemas.openxmlformats.org/officeDocument/2006/relationships/hyperlink" Target="https://pbs.twimg.com/profile_banners/31404932/1529689928" TargetMode="External" /><Relationship Id="rId232" Type="http://schemas.openxmlformats.org/officeDocument/2006/relationships/hyperlink" Target="https://pbs.twimg.com/profile_banners/136165495/1548480613" TargetMode="External" /><Relationship Id="rId233" Type="http://schemas.openxmlformats.org/officeDocument/2006/relationships/hyperlink" Target="https://pbs.twimg.com/profile_banners/1184711162/1546032922" TargetMode="External" /><Relationship Id="rId234" Type="http://schemas.openxmlformats.org/officeDocument/2006/relationships/hyperlink" Target="https://pbs.twimg.com/profile_banners/19665244/1541193796" TargetMode="External" /><Relationship Id="rId235" Type="http://schemas.openxmlformats.org/officeDocument/2006/relationships/hyperlink" Target="https://pbs.twimg.com/profile_banners/28630569/1410728030" TargetMode="External" /><Relationship Id="rId236" Type="http://schemas.openxmlformats.org/officeDocument/2006/relationships/hyperlink" Target="https://pbs.twimg.com/profile_banners/160889265/1543875571" TargetMode="External" /><Relationship Id="rId237" Type="http://schemas.openxmlformats.org/officeDocument/2006/relationships/hyperlink" Target="https://pbs.twimg.com/profile_banners/98141727/1434537329" TargetMode="External" /><Relationship Id="rId238" Type="http://schemas.openxmlformats.org/officeDocument/2006/relationships/hyperlink" Target="https://pbs.twimg.com/profile_banners/2185171932/1386217871" TargetMode="External" /><Relationship Id="rId239" Type="http://schemas.openxmlformats.org/officeDocument/2006/relationships/hyperlink" Target="https://pbs.twimg.com/profile_banners/129919975/1492719354" TargetMode="External" /><Relationship Id="rId240" Type="http://schemas.openxmlformats.org/officeDocument/2006/relationships/hyperlink" Target="https://pbs.twimg.com/profile_banners/358038702/1485965672" TargetMode="External" /><Relationship Id="rId241" Type="http://schemas.openxmlformats.org/officeDocument/2006/relationships/hyperlink" Target="https://pbs.twimg.com/profile_banners/15314624/1470337063" TargetMode="External" /><Relationship Id="rId242" Type="http://schemas.openxmlformats.org/officeDocument/2006/relationships/hyperlink" Target="https://pbs.twimg.com/profile_banners/731087192/1398437326" TargetMode="External" /><Relationship Id="rId243" Type="http://schemas.openxmlformats.org/officeDocument/2006/relationships/hyperlink" Target="https://pbs.twimg.com/profile_banners/43404594/1361864694" TargetMode="External" /><Relationship Id="rId244" Type="http://schemas.openxmlformats.org/officeDocument/2006/relationships/hyperlink" Target="https://pbs.twimg.com/profile_banners/3947091915/1535595092" TargetMode="External" /><Relationship Id="rId245" Type="http://schemas.openxmlformats.org/officeDocument/2006/relationships/hyperlink" Target="https://pbs.twimg.com/profile_banners/779123401/1542918362" TargetMode="External" /><Relationship Id="rId246" Type="http://schemas.openxmlformats.org/officeDocument/2006/relationships/hyperlink" Target="https://pbs.twimg.com/profile_banners/1357343934/1545840930" TargetMode="External" /><Relationship Id="rId247" Type="http://schemas.openxmlformats.org/officeDocument/2006/relationships/hyperlink" Target="https://pbs.twimg.com/profile_banners/2339034354/1548448372" TargetMode="External" /><Relationship Id="rId248" Type="http://schemas.openxmlformats.org/officeDocument/2006/relationships/hyperlink" Target="https://pbs.twimg.com/profile_banners/240778059/1528858212" TargetMode="External" /><Relationship Id="rId249" Type="http://schemas.openxmlformats.org/officeDocument/2006/relationships/hyperlink" Target="https://pbs.twimg.com/profile_banners/1095400201110605824/1550002231" TargetMode="External" /><Relationship Id="rId250" Type="http://schemas.openxmlformats.org/officeDocument/2006/relationships/hyperlink" Target="https://pbs.twimg.com/profile_banners/9477212/1463545606" TargetMode="External" /><Relationship Id="rId251" Type="http://schemas.openxmlformats.org/officeDocument/2006/relationships/hyperlink" Target="https://pbs.twimg.com/profile_banners/47207043/1392985828" TargetMode="External" /><Relationship Id="rId252" Type="http://schemas.openxmlformats.org/officeDocument/2006/relationships/hyperlink" Target="https://pbs.twimg.com/profile_banners/842841176/1518139585" TargetMode="External" /><Relationship Id="rId253" Type="http://schemas.openxmlformats.org/officeDocument/2006/relationships/hyperlink" Target="https://pbs.twimg.com/profile_banners/19743660/1439600180" TargetMode="External" /><Relationship Id="rId254" Type="http://schemas.openxmlformats.org/officeDocument/2006/relationships/hyperlink" Target="https://pbs.twimg.com/profile_banners/19151917/1533519858" TargetMode="External" /><Relationship Id="rId255" Type="http://schemas.openxmlformats.org/officeDocument/2006/relationships/hyperlink" Target="https://pbs.twimg.com/profile_banners/2710982744/1509029834" TargetMode="External" /><Relationship Id="rId256" Type="http://schemas.openxmlformats.org/officeDocument/2006/relationships/hyperlink" Target="https://pbs.twimg.com/profile_banners/34687026/1420133645" TargetMode="External" /><Relationship Id="rId257" Type="http://schemas.openxmlformats.org/officeDocument/2006/relationships/hyperlink" Target="https://pbs.twimg.com/profile_banners/347526989/1412252420" TargetMode="External" /><Relationship Id="rId258" Type="http://schemas.openxmlformats.org/officeDocument/2006/relationships/hyperlink" Target="https://pbs.twimg.com/profile_banners/196297207/1481985453" TargetMode="External" /><Relationship Id="rId259" Type="http://schemas.openxmlformats.org/officeDocument/2006/relationships/hyperlink" Target="https://pbs.twimg.com/profile_banners/956038619675942913/1543268759" TargetMode="External" /><Relationship Id="rId260" Type="http://schemas.openxmlformats.org/officeDocument/2006/relationships/hyperlink" Target="https://pbs.twimg.com/profile_banners/18830202/1379289324" TargetMode="External" /><Relationship Id="rId261" Type="http://schemas.openxmlformats.org/officeDocument/2006/relationships/hyperlink" Target="https://pbs.twimg.com/profile_banners/2347240093/1549165220" TargetMode="External" /><Relationship Id="rId262" Type="http://schemas.openxmlformats.org/officeDocument/2006/relationships/hyperlink" Target="https://pbs.twimg.com/profile_banners/3545379375/1486089296" TargetMode="External" /><Relationship Id="rId263" Type="http://schemas.openxmlformats.org/officeDocument/2006/relationships/hyperlink" Target="https://pbs.twimg.com/profile_banners/95048543/1549454602" TargetMode="External" /><Relationship Id="rId264" Type="http://schemas.openxmlformats.org/officeDocument/2006/relationships/hyperlink" Target="https://pbs.twimg.com/profile_banners/194147958/1475517787" TargetMode="External" /><Relationship Id="rId265" Type="http://schemas.openxmlformats.org/officeDocument/2006/relationships/hyperlink" Target="https://pbs.twimg.com/profile_banners/30546144/1542422439" TargetMode="External" /><Relationship Id="rId266" Type="http://schemas.openxmlformats.org/officeDocument/2006/relationships/hyperlink" Target="https://pbs.twimg.com/profile_banners/2319400526/1549982922" TargetMode="External" /><Relationship Id="rId267" Type="http://schemas.openxmlformats.org/officeDocument/2006/relationships/hyperlink" Target="https://pbs.twimg.com/profile_banners/2714573408/1547569688" TargetMode="External" /><Relationship Id="rId268" Type="http://schemas.openxmlformats.org/officeDocument/2006/relationships/hyperlink" Target="https://pbs.twimg.com/profile_banners/38659695/1530495385" TargetMode="External" /><Relationship Id="rId269" Type="http://schemas.openxmlformats.org/officeDocument/2006/relationships/hyperlink" Target="https://pbs.twimg.com/profile_banners/55219565/1549386483" TargetMode="External" /><Relationship Id="rId270" Type="http://schemas.openxmlformats.org/officeDocument/2006/relationships/hyperlink" Target="https://pbs.twimg.com/profile_banners/23063567/1465095084" TargetMode="External" /><Relationship Id="rId271" Type="http://schemas.openxmlformats.org/officeDocument/2006/relationships/hyperlink" Target="https://pbs.twimg.com/profile_banners/827581789996736512/1486146361" TargetMode="External" /><Relationship Id="rId272" Type="http://schemas.openxmlformats.org/officeDocument/2006/relationships/hyperlink" Target="https://pbs.twimg.com/profile_banners/18137949/1542600489"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5/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5/bg.png"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9/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5/bg.gif" TargetMode="External" /><Relationship Id="rId295" Type="http://schemas.openxmlformats.org/officeDocument/2006/relationships/hyperlink" Target="http://abs.twimg.com/images/themes/theme17/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5/bg.png" TargetMode="External" /><Relationship Id="rId299" Type="http://schemas.openxmlformats.org/officeDocument/2006/relationships/hyperlink" Target="http://abs.twimg.com/images/themes/theme3/bg.gif" TargetMode="External" /><Relationship Id="rId300" Type="http://schemas.openxmlformats.org/officeDocument/2006/relationships/hyperlink" Target="http://abs.twimg.com/images/themes/theme10/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9/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8/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7/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9/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5/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5/bg.png" TargetMode="External" /><Relationship Id="rId328" Type="http://schemas.openxmlformats.org/officeDocument/2006/relationships/hyperlink" Target="http://a0.twimg.com/profile_background_images/783347584/565f71840f4539c4f5bf308c1436d9f8.jpeg" TargetMode="External" /><Relationship Id="rId329" Type="http://schemas.openxmlformats.org/officeDocument/2006/relationships/hyperlink" Target="http://abs.twimg.com/images/themes/theme18/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8/bg.gif"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4/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4/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7/bg.gif" TargetMode="External" /><Relationship Id="rId352" Type="http://schemas.openxmlformats.org/officeDocument/2006/relationships/hyperlink" Target="http://abs.twimg.com/images/themes/theme8/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pbs.twimg.com/profile_background_images/542085356/aacheatah.jp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4/bg.gif" TargetMode="External" /><Relationship Id="rId362" Type="http://schemas.openxmlformats.org/officeDocument/2006/relationships/hyperlink" Target="http://abs.twimg.com/images/themes/theme10/bg.gif" TargetMode="External" /><Relationship Id="rId363" Type="http://schemas.openxmlformats.org/officeDocument/2006/relationships/hyperlink" Target="http://abs.twimg.com/images/themes/theme18/bg.gif" TargetMode="External" /><Relationship Id="rId364" Type="http://schemas.openxmlformats.org/officeDocument/2006/relationships/hyperlink" Target="http://abs.twimg.com/images/themes/theme6/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2/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9/bg.gif" TargetMode="External" /><Relationship Id="rId385" Type="http://schemas.openxmlformats.org/officeDocument/2006/relationships/hyperlink" Target="http://abs.twimg.com/images/themes/theme10/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8/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2/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pbs.twimg.com/profile_background_images/378800000109820246/69603fd540889578fe8a7b40b1aa8c42.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5/bg.png" TargetMode="External" /><Relationship Id="rId400" Type="http://schemas.openxmlformats.org/officeDocument/2006/relationships/hyperlink" Target="http://pbs.twimg.com/profile_background_images/615853165/6lcqf4lf6z5jb4all6oj.jpeg" TargetMode="External" /><Relationship Id="rId401" Type="http://schemas.openxmlformats.org/officeDocument/2006/relationships/hyperlink" Target="http://pbs.twimg.com/profile_background_images/832106283/7665dd5c41837ab0d5700c2292fe3703.jpeg" TargetMode="External" /><Relationship Id="rId402" Type="http://schemas.openxmlformats.org/officeDocument/2006/relationships/hyperlink" Target="http://abs.twimg.com/images/themes/theme14/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168058338/twitter_background.jp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0/bg.gif" TargetMode="External" /><Relationship Id="rId411" Type="http://schemas.openxmlformats.org/officeDocument/2006/relationships/hyperlink" Target="http://abs.twimg.com/images/themes/theme4/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9/bg.gif" TargetMode="External" /><Relationship Id="rId416" Type="http://schemas.openxmlformats.org/officeDocument/2006/relationships/hyperlink" Target="http://abs.twimg.com/images/themes/theme17/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pbs.twimg.com/profile_background_images/205594454/2585.jp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pbs.twimg.com/profile_background_images/738272184/5c55c916e4cf6f47bb3a29daf0e36726.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7/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9/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5/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6/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0/bg.gif" TargetMode="External" /><Relationship Id="rId442" Type="http://schemas.openxmlformats.org/officeDocument/2006/relationships/hyperlink" Target="http://abs.twimg.com/images/themes/theme15/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0/bg.gif"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4/bg.gif" TargetMode="External" /><Relationship Id="rId454" Type="http://schemas.openxmlformats.org/officeDocument/2006/relationships/hyperlink" Target="http://abs.twimg.com/images/themes/theme10/bg.gif"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1/bg.gif" TargetMode="External" /><Relationship Id="rId459" Type="http://schemas.openxmlformats.org/officeDocument/2006/relationships/hyperlink" Target="http://abs.twimg.com/images/themes/theme15/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pbs.twimg.com/profile_images/873939742156574720/_3MVgZPZ_normal.jpg" TargetMode="External" /><Relationship Id="rId464" Type="http://schemas.openxmlformats.org/officeDocument/2006/relationships/hyperlink" Target="http://pbs.twimg.com/profile_images/826817043232071680/8WrYHXiE_normal.jpg" TargetMode="External" /><Relationship Id="rId465" Type="http://schemas.openxmlformats.org/officeDocument/2006/relationships/hyperlink" Target="http://pbs.twimg.com/profile_images/1079873270890070016/6ZNT37hS_normal.jpg" TargetMode="External" /><Relationship Id="rId466" Type="http://schemas.openxmlformats.org/officeDocument/2006/relationships/hyperlink" Target="http://pbs.twimg.com/profile_images/1079278209919844352/Wjim7CDL_normal.jpg" TargetMode="External" /><Relationship Id="rId467" Type="http://schemas.openxmlformats.org/officeDocument/2006/relationships/hyperlink" Target="http://pbs.twimg.com/profile_images/985168845458436097/HUJrg5qG_normal.jpg" TargetMode="External" /><Relationship Id="rId468" Type="http://schemas.openxmlformats.org/officeDocument/2006/relationships/hyperlink" Target="http://pbs.twimg.com/profile_images/1081953479990669312/Gbv--ZCl_normal.jpg" TargetMode="External" /><Relationship Id="rId469" Type="http://schemas.openxmlformats.org/officeDocument/2006/relationships/hyperlink" Target="http://pbs.twimg.com/profile_images/2683301627/c9aa1902107070e9ce87dca793e4583b_normal.jpeg" TargetMode="External" /><Relationship Id="rId470" Type="http://schemas.openxmlformats.org/officeDocument/2006/relationships/hyperlink" Target="http://pbs.twimg.com/profile_images/2547787016/OOMIU7Ph_normal" TargetMode="External" /><Relationship Id="rId471" Type="http://schemas.openxmlformats.org/officeDocument/2006/relationships/hyperlink" Target="http://pbs.twimg.com/profile_images/682775901491343360/iEEk68JP_normal.jpg" TargetMode="External" /><Relationship Id="rId472" Type="http://schemas.openxmlformats.org/officeDocument/2006/relationships/hyperlink" Target="http://pbs.twimg.com/profile_images/1053833846632910848/Skp42jQ4_normal.jpg" TargetMode="External" /><Relationship Id="rId473" Type="http://schemas.openxmlformats.org/officeDocument/2006/relationships/hyperlink" Target="http://pbs.twimg.com/profile_images/2156861200/z09EBOd9_normal" TargetMode="External" /><Relationship Id="rId474" Type="http://schemas.openxmlformats.org/officeDocument/2006/relationships/hyperlink" Target="http://pbs.twimg.com/profile_images/971989448765272064/G8w6NeDX_normal.jpg" TargetMode="External" /><Relationship Id="rId475" Type="http://schemas.openxmlformats.org/officeDocument/2006/relationships/hyperlink" Target="http://pbs.twimg.com/profile_images/974309151391166464/GyjgYTJP_normal.jpg" TargetMode="External" /><Relationship Id="rId476" Type="http://schemas.openxmlformats.org/officeDocument/2006/relationships/hyperlink" Target="http://pbs.twimg.com/profile_images/888431997017661440/fj0FLr2O_normal.jpg" TargetMode="External" /><Relationship Id="rId477" Type="http://schemas.openxmlformats.org/officeDocument/2006/relationships/hyperlink" Target="http://pbs.twimg.com/profile_images/1091375634935398402/tvrB_iRF_normal.jpg" TargetMode="External" /><Relationship Id="rId478" Type="http://schemas.openxmlformats.org/officeDocument/2006/relationships/hyperlink" Target="http://pbs.twimg.com/profile_images/628699990848770048/-iJc4Frz_normal.jpg" TargetMode="External" /><Relationship Id="rId479" Type="http://schemas.openxmlformats.org/officeDocument/2006/relationships/hyperlink" Target="http://pbs.twimg.com/profile_images/1088476885972119558/9lPmQF_a_normal.jpg" TargetMode="External" /><Relationship Id="rId480" Type="http://schemas.openxmlformats.org/officeDocument/2006/relationships/hyperlink" Target="http://pbs.twimg.com/profile_images/672359867072557056/oXNUV0TS_normal.jpg" TargetMode="External" /><Relationship Id="rId481" Type="http://schemas.openxmlformats.org/officeDocument/2006/relationships/hyperlink" Target="http://pbs.twimg.com/profile_images/1063430243107696640/GC-mkfPk_normal.jpg" TargetMode="External" /><Relationship Id="rId482" Type="http://schemas.openxmlformats.org/officeDocument/2006/relationships/hyperlink" Target="http://pbs.twimg.com/profile_images/1075771285047717889/kY1HIMq-_normal.jpg" TargetMode="External" /><Relationship Id="rId483" Type="http://schemas.openxmlformats.org/officeDocument/2006/relationships/hyperlink" Target="http://pbs.twimg.com/profile_images/378800000616044742/7fab1c2f49e3ced283a4b48e4a3fea0e_normal.jpeg" TargetMode="External" /><Relationship Id="rId484" Type="http://schemas.openxmlformats.org/officeDocument/2006/relationships/hyperlink" Target="http://pbs.twimg.com/profile_images/672404853021351936/VdHCRH3F_normal.jpg" TargetMode="External" /><Relationship Id="rId485" Type="http://schemas.openxmlformats.org/officeDocument/2006/relationships/hyperlink" Target="http://pbs.twimg.com/profile_images/1089149349412724736/kvOwoVHN_normal.jpg" TargetMode="External" /><Relationship Id="rId486" Type="http://schemas.openxmlformats.org/officeDocument/2006/relationships/hyperlink" Target="http://pbs.twimg.com/profile_images/1088780404591607808/eLUvW4MI_normal.jpg" TargetMode="External" /><Relationship Id="rId487" Type="http://schemas.openxmlformats.org/officeDocument/2006/relationships/hyperlink" Target="http://pbs.twimg.com/profile_images/1079857972136865793/1FOIsx6e_normal.jpg" TargetMode="External" /><Relationship Id="rId488" Type="http://schemas.openxmlformats.org/officeDocument/2006/relationships/hyperlink" Target="http://pbs.twimg.com/profile_images/956337369665429505/W_Y6rXpP_normal.jpg" TargetMode="External" /><Relationship Id="rId489" Type="http://schemas.openxmlformats.org/officeDocument/2006/relationships/hyperlink" Target="http://pbs.twimg.com/profile_images/904065953092141056/eqXHYA62_normal.jpg" TargetMode="External" /><Relationship Id="rId490" Type="http://schemas.openxmlformats.org/officeDocument/2006/relationships/hyperlink" Target="http://pbs.twimg.com/profile_images/1093655630349561856/GRzlBHgI_normal.jpg" TargetMode="External" /><Relationship Id="rId491" Type="http://schemas.openxmlformats.org/officeDocument/2006/relationships/hyperlink" Target="http://pbs.twimg.com/profile_images/1085214285998030853/WZ_YGUi1_normal.jpg" TargetMode="External" /><Relationship Id="rId492" Type="http://schemas.openxmlformats.org/officeDocument/2006/relationships/hyperlink" Target="http://pbs.twimg.com/profile_images/1049342888864358405/JgQYnYFg_normal.jpg" TargetMode="External" /><Relationship Id="rId493" Type="http://schemas.openxmlformats.org/officeDocument/2006/relationships/hyperlink" Target="http://pbs.twimg.com/profile_images/649627114791022592/mdLalR3F_normal.png" TargetMode="External" /><Relationship Id="rId494" Type="http://schemas.openxmlformats.org/officeDocument/2006/relationships/hyperlink" Target="http://pbs.twimg.com/profile_images/3571352234/59276ad005131ece3fd3efd458b309a9_normal.jpe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pbs.twimg.com/profile_images/1063475595533783041/aPN6_gIP_normal.jpg" TargetMode="External" /><Relationship Id="rId497" Type="http://schemas.openxmlformats.org/officeDocument/2006/relationships/hyperlink" Target="http://pbs.twimg.com/profile_images/1016391133558132739/BD63AlXq_normal.jpg" TargetMode="External" /><Relationship Id="rId498" Type="http://schemas.openxmlformats.org/officeDocument/2006/relationships/hyperlink" Target="http://pbs.twimg.com/profile_images/1091320321817247744/M_9PAMbc_normal.jpg" TargetMode="External" /><Relationship Id="rId499" Type="http://schemas.openxmlformats.org/officeDocument/2006/relationships/hyperlink" Target="http://pbs.twimg.com/profile_images/628382781152849920/p13KJEma_normal.jpg" TargetMode="External" /><Relationship Id="rId500" Type="http://schemas.openxmlformats.org/officeDocument/2006/relationships/hyperlink" Target="http://pbs.twimg.com/profile_images/378800000309913856/44a436eaaab2bad64b127dd0cb191bc5_normal.jpeg" TargetMode="External" /><Relationship Id="rId501" Type="http://schemas.openxmlformats.org/officeDocument/2006/relationships/hyperlink" Target="http://pbs.twimg.com/profile_images/1068835709736443905/yebRAFly_normal.jpg" TargetMode="External" /><Relationship Id="rId502" Type="http://schemas.openxmlformats.org/officeDocument/2006/relationships/hyperlink" Target="http://pbs.twimg.com/profile_images/1080175400121032705/Ql1IEDIZ_normal.jpg" TargetMode="External" /><Relationship Id="rId503" Type="http://schemas.openxmlformats.org/officeDocument/2006/relationships/hyperlink" Target="http://pbs.twimg.com/profile_images/909011299719409666/qfIdKbfc_normal.jpg" TargetMode="External" /><Relationship Id="rId504" Type="http://schemas.openxmlformats.org/officeDocument/2006/relationships/hyperlink" Target="http://pbs.twimg.com/profile_images/914703049209282561/E8A2vc5e_normal.jpg" TargetMode="External" /><Relationship Id="rId505" Type="http://schemas.openxmlformats.org/officeDocument/2006/relationships/hyperlink" Target="http://pbs.twimg.com/profile_images/960368142240202752/R6VYhnOj_normal.jpg" TargetMode="External" /><Relationship Id="rId506" Type="http://schemas.openxmlformats.org/officeDocument/2006/relationships/hyperlink" Target="http://pbs.twimg.com/profile_images/660846576387153920/vpsEyQXQ_normal.jpg" TargetMode="External" /><Relationship Id="rId507" Type="http://schemas.openxmlformats.org/officeDocument/2006/relationships/hyperlink" Target="http://pbs.twimg.com/profile_images/999301660806602752/otJQePie_normal.jpg" TargetMode="External" /><Relationship Id="rId508" Type="http://schemas.openxmlformats.org/officeDocument/2006/relationships/hyperlink" Target="http://pbs.twimg.com/profile_images/1080496294848880640/aZO-JYDQ_normal.jpg" TargetMode="External" /><Relationship Id="rId509" Type="http://schemas.openxmlformats.org/officeDocument/2006/relationships/hyperlink" Target="http://pbs.twimg.com/profile_images/1024850183908089856/rsNfQTqg_normal.jpg" TargetMode="External" /><Relationship Id="rId510" Type="http://schemas.openxmlformats.org/officeDocument/2006/relationships/hyperlink" Target="http://pbs.twimg.com/profile_images/846146544072101888/0sLpdiu1_normal.jpg" TargetMode="External" /><Relationship Id="rId511" Type="http://schemas.openxmlformats.org/officeDocument/2006/relationships/hyperlink" Target="http://pbs.twimg.com/profile_images/342997556/tanya_0609_icon_normal.png" TargetMode="External" /><Relationship Id="rId512" Type="http://schemas.openxmlformats.org/officeDocument/2006/relationships/hyperlink" Target="http://pbs.twimg.com/profile_images/750699549/paper_airplane_normal.jpg" TargetMode="External" /><Relationship Id="rId513" Type="http://schemas.openxmlformats.org/officeDocument/2006/relationships/hyperlink" Target="http://pbs.twimg.com/profile_images/856682975370420224/3vAiuX3S_normal.jpg" TargetMode="External" /><Relationship Id="rId514" Type="http://schemas.openxmlformats.org/officeDocument/2006/relationships/hyperlink" Target="http://pbs.twimg.com/profile_images/687116752455532544/s5LT-aQZ_normal.jpg" TargetMode="External" /><Relationship Id="rId515" Type="http://schemas.openxmlformats.org/officeDocument/2006/relationships/hyperlink" Target="http://pbs.twimg.com/profile_images/1079699622493335552/ZqcWtxk7_normal.jpg" TargetMode="External" /><Relationship Id="rId516" Type="http://schemas.openxmlformats.org/officeDocument/2006/relationships/hyperlink" Target="http://pbs.twimg.com/profile_images/3102666273/9c5609bc5dd074511898aed9a5f6a39d_normal.jpeg" TargetMode="External" /><Relationship Id="rId517" Type="http://schemas.openxmlformats.org/officeDocument/2006/relationships/hyperlink" Target="http://pbs.twimg.com/profile_images/726226781926252544/Fx9ubD48_normal.jpg" TargetMode="External" /><Relationship Id="rId518" Type="http://schemas.openxmlformats.org/officeDocument/2006/relationships/hyperlink" Target="http://pbs.twimg.com/profile_images/1054368295619567616/xJfCXF4e_normal.jpg" TargetMode="External" /><Relationship Id="rId519" Type="http://schemas.openxmlformats.org/officeDocument/2006/relationships/hyperlink" Target="http://pbs.twimg.com/profile_images/1091480316458356737/5gLCkdh8_normal.jpg" TargetMode="External" /><Relationship Id="rId520" Type="http://schemas.openxmlformats.org/officeDocument/2006/relationships/hyperlink" Target="http://pbs.twimg.com/profile_images/500459292781449216/yhdYeWHt_normal.jpeg" TargetMode="External" /><Relationship Id="rId521" Type="http://schemas.openxmlformats.org/officeDocument/2006/relationships/hyperlink" Target="http://pbs.twimg.com/profile_images/999327563699769345/JIB7ovBk_normal.jpg" TargetMode="External" /><Relationship Id="rId522" Type="http://schemas.openxmlformats.org/officeDocument/2006/relationships/hyperlink" Target="http://pbs.twimg.com/profile_images/876992713610100736/3lPgD-JF_normal.jpg" TargetMode="External" /><Relationship Id="rId523" Type="http://schemas.openxmlformats.org/officeDocument/2006/relationships/hyperlink" Target="http://pbs.twimg.com/profile_images/872955903754088448/4CDSrWrP_normal.jpg" TargetMode="External" /><Relationship Id="rId524" Type="http://schemas.openxmlformats.org/officeDocument/2006/relationships/hyperlink" Target="http://pbs.twimg.com/profile_images/783445386375507969/nTv88w7E_normal.jpg" TargetMode="External" /><Relationship Id="rId525" Type="http://schemas.openxmlformats.org/officeDocument/2006/relationships/hyperlink" Target="http://pbs.twimg.com/profile_images/1086819047776210949/74myeXah_normal.jpg" TargetMode="External" /><Relationship Id="rId526" Type="http://schemas.openxmlformats.org/officeDocument/2006/relationships/hyperlink" Target="http://pbs.twimg.com/profile_images/2152391416/VeFB_normal.jpg" TargetMode="External" /><Relationship Id="rId527" Type="http://schemas.openxmlformats.org/officeDocument/2006/relationships/hyperlink" Target="http://pbs.twimg.com/profile_images/978824564267298816/BzGkDkPY_normal.jpg" TargetMode="External" /><Relationship Id="rId528" Type="http://schemas.openxmlformats.org/officeDocument/2006/relationships/hyperlink" Target="http://a0.twimg.com/profile_images/3214519149/b327d236270d478c932d55a9cb5bc806_normal.jpeg" TargetMode="External" /><Relationship Id="rId529" Type="http://schemas.openxmlformats.org/officeDocument/2006/relationships/hyperlink" Target="http://pbs.twimg.com/profile_images/1092100446586630146/3uFY0wpD_normal.jpg" TargetMode="External" /><Relationship Id="rId530" Type="http://schemas.openxmlformats.org/officeDocument/2006/relationships/hyperlink" Target="http://pbs.twimg.com/profile_images/1095829022540529666/kb-MjP3v_normal.jpg" TargetMode="External" /><Relationship Id="rId531" Type="http://schemas.openxmlformats.org/officeDocument/2006/relationships/hyperlink" Target="http://pbs.twimg.com/profile_images/1078874243922907137/n9KiYrgq_normal.jpg" TargetMode="External" /><Relationship Id="rId532" Type="http://schemas.openxmlformats.org/officeDocument/2006/relationships/hyperlink" Target="http://pbs.twimg.com/profile_images/378800000535280585/76bd939724f8af380e76839b02fc083b_normal.jpeg" TargetMode="External" /><Relationship Id="rId533" Type="http://schemas.openxmlformats.org/officeDocument/2006/relationships/hyperlink" Target="http://pbs.twimg.com/profile_images/924718512253177856/9rlWgHUn_normal.jpg" TargetMode="External" /><Relationship Id="rId534" Type="http://schemas.openxmlformats.org/officeDocument/2006/relationships/hyperlink" Target="http://pbs.twimg.com/profile_images/1032497129128771585/KdqdMhOf_normal.jpg" TargetMode="External" /><Relationship Id="rId535" Type="http://schemas.openxmlformats.org/officeDocument/2006/relationships/hyperlink" Target="http://pbs.twimg.com/profile_images/1059363899072376832/ZlqgbBFJ_normal.jpg" TargetMode="External" /><Relationship Id="rId536" Type="http://schemas.openxmlformats.org/officeDocument/2006/relationships/hyperlink" Target="http://pbs.twimg.com/profile_images/869390228099870720/thxFvogw_normal.jpg" TargetMode="External" /><Relationship Id="rId537" Type="http://schemas.openxmlformats.org/officeDocument/2006/relationships/hyperlink" Target="http://pbs.twimg.com/profile_images/2838565302/9ebf87e753cc0a6b584f483a53b9130c_normal.jpeg" TargetMode="External" /><Relationship Id="rId538" Type="http://schemas.openxmlformats.org/officeDocument/2006/relationships/hyperlink" Target="http://pbs.twimg.com/profile_images/1029351328860889089/saLWFBB1_normal.jpg" TargetMode="External" /><Relationship Id="rId539" Type="http://schemas.openxmlformats.org/officeDocument/2006/relationships/hyperlink" Target="http://abs.twimg.com/sticky/default_profile_images/default_profile_normal.png" TargetMode="External" /><Relationship Id="rId540" Type="http://schemas.openxmlformats.org/officeDocument/2006/relationships/hyperlink" Target="http://pbs.twimg.com/profile_images/1072623099999338496/qDFYbyht_normal.jpg" TargetMode="External" /><Relationship Id="rId541" Type="http://schemas.openxmlformats.org/officeDocument/2006/relationships/hyperlink" Target="http://pbs.twimg.com/profile_images/967808929005649921/cVZizPo6_normal.jpg" TargetMode="External" /><Relationship Id="rId542" Type="http://schemas.openxmlformats.org/officeDocument/2006/relationships/hyperlink" Target="http://pbs.twimg.com/profile_images/900868285561831424/KBnkRmSb_normal.jpg" TargetMode="External" /><Relationship Id="rId543" Type="http://schemas.openxmlformats.org/officeDocument/2006/relationships/hyperlink" Target="http://pbs.twimg.com/profile_images/1015174449329594368/xHUHuhj__normal.jpg" TargetMode="External" /><Relationship Id="rId544" Type="http://schemas.openxmlformats.org/officeDocument/2006/relationships/hyperlink" Target="http://pbs.twimg.com/profile_images/968173455580397568/Qe0pSZTk_normal.jpg" TargetMode="External" /><Relationship Id="rId545" Type="http://schemas.openxmlformats.org/officeDocument/2006/relationships/hyperlink" Target="http://pbs.twimg.com/profile_images/456910321957863425/elcrW9gV_normal.png" TargetMode="External" /><Relationship Id="rId546" Type="http://schemas.openxmlformats.org/officeDocument/2006/relationships/hyperlink" Target="http://pbs.twimg.com/profile_images/610580904654819328/kDZv9uTM_normal.png" TargetMode="External" /><Relationship Id="rId547" Type="http://schemas.openxmlformats.org/officeDocument/2006/relationships/hyperlink" Target="http://pbs.twimg.com/profile_images/963545446810517505/9aExyo3h_normal.jpg" TargetMode="External" /><Relationship Id="rId548" Type="http://schemas.openxmlformats.org/officeDocument/2006/relationships/hyperlink" Target="http://pbs.twimg.com/profile_images/562361153267826688/6brDyatm_normal.jpeg" TargetMode="External" /><Relationship Id="rId549" Type="http://schemas.openxmlformats.org/officeDocument/2006/relationships/hyperlink" Target="http://pbs.twimg.com/profile_images/664544777799663616/TUsUtgjX_normal.jpg" TargetMode="External" /><Relationship Id="rId550" Type="http://schemas.openxmlformats.org/officeDocument/2006/relationships/hyperlink" Target="http://pbs.twimg.com/profile_images/835169226591715333/1TGdBwxs_normal.jpg" TargetMode="External" /><Relationship Id="rId551" Type="http://schemas.openxmlformats.org/officeDocument/2006/relationships/hyperlink" Target="http://pbs.twimg.com/profile_images/874276197357596672/kUuht00m_normal.jpg" TargetMode="External" /><Relationship Id="rId552" Type="http://schemas.openxmlformats.org/officeDocument/2006/relationships/hyperlink" Target="http://pbs.twimg.com/profile_images/1081328036484509696/zUIdneiz_normal.jpg" TargetMode="External" /><Relationship Id="rId553" Type="http://schemas.openxmlformats.org/officeDocument/2006/relationships/hyperlink" Target="http://pbs.twimg.com/profile_images/948394276735541248/iMh5gwMV_normal.jpg" TargetMode="External" /><Relationship Id="rId554" Type="http://schemas.openxmlformats.org/officeDocument/2006/relationships/hyperlink" Target="http://pbs.twimg.com/profile_images/1002473712380252160/xEFva5TE_normal.jpg" TargetMode="External" /><Relationship Id="rId555" Type="http://schemas.openxmlformats.org/officeDocument/2006/relationships/hyperlink" Target="http://pbs.twimg.com/profile_images/1076544010280464385/XItLXk9j_normal.jpg" TargetMode="External" /><Relationship Id="rId556" Type="http://schemas.openxmlformats.org/officeDocument/2006/relationships/hyperlink" Target="http://pbs.twimg.com/profile_images/1192916255/8627_1600x1200-wallpaper-cb1267712855_normal.jpg" TargetMode="External" /><Relationship Id="rId557" Type="http://schemas.openxmlformats.org/officeDocument/2006/relationships/hyperlink" Target="http://pbs.twimg.com/profile_images/1089707776518090753/9zP-FljK_normal.jpg" TargetMode="External" /><Relationship Id="rId558" Type="http://schemas.openxmlformats.org/officeDocument/2006/relationships/hyperlink" Target="http://pbs.twimg.com/profile_images/3426898312/3b417a8e85ad3e38d8efe24371a6e42b_normal.jpeg" TargetMode="External" /><Relationship Id="rId559" Type="http://schemas.openxmlformats.org/officeDocument/2006/relationships/hyperlink" Target="http://pbs.twimg.com/profile_images/1129625403/Headshot_Linkedin_2x3_4935_1___2__normal.jpg" TargetMode="External" /><Relationship Id="rId560" Type="http://schemas.openxmlformats.org/officeDocument/2006/relationships/hyperlink" Target="http://pbs.twimg.com/profile_images/1091700718422118400/0WIpaJe7_normal.jpg" TargetMode="External" /><Relationship Id="rId561" Type="http://schemas.openxmlformats.org/officeDocument/2006/relationships/hyperlink" Target="http://pbs.twimg.com/profile_images/938468687782260737/jJLiZiVG_normal.jpg" TargetMode="External" /><Relationship Id="rId562" Type="http://schemas.openxmlformats.org/officeDocument/2006/relationships/hyperlink" Target="http://pbs.twimg.com/profile_images/875768748585607168/30YQQOem_normal.jpg" TargetMode="External" /><Relationship Id="rId563" Type="http://schemas.openxmlformats.org/officeDocument/2006/relationships/hyperlink" Target="http://pbs.twimg.com/profile_images/854150061810343936/8GHMBxYD_normal.jpg" TargetMode="External" /><Relationship Id="rId564" Type="http://schemas.openxmlformats.org/officeDocument/2006/relationships/hyperlink" Target="http://pbs.twimg.com/profile_images/1094249764642873352/nlWqipZG_normal.jpg" TargetMode="External" /><Relationship Id="rId565" Type="http://schemas.openxmlformats.org/officeDocument/2006/relationships/hyperlink" Target="http://pbs.twimg.com/profile_images/524743819963932672/V87F1FDw_normal.jpeg" TargetMode="External" /><Relationship Id="rId566" Type="http://schemas.openxmlformats.org/officeDocument/2006/relationships/hyperlink" Target="http://pbs.twimg.com/profile_images/722250194184757248/jf8LgnK8_normal.jpg" TargetMode="External" /><Relationship Id="rId567" Type="http://schemas.openxmlformats.org/officeDocument/2006/relationships/hyperlink" Target="http://pbs.twimg.com/profile_images/971556615726993408/iKKK8EbZ_normal.jpg" TargetMode="External" /><Relationship Id="rId568" Type="http://schemas.openxmlformats.org/officeDocument/2006/relationships/hyperlink" Target="http://pbs.twimg.com/profile_images/965756527909982208/CPAVi1-g_normal.jpg" TargetMode="External" /><Relationship Id="rId569" Type="http://schemas.openxmlformats.org/officeDocument/2006/relationships/hyperlink" Target="http://pbs.twimg.com/profile_images/826645453995438080/X4bDqAAp_normal.jpg" TargetMode="External" /><Relationship Id="rId570" Type="http://schemas.openxmlformats.org/officeDocument/2006/relationships/hyperlink" Target="http://pbs.twimg.com/profile_images/544930898735812608/-Hnv4vP6_normal.jpeg" TargetMode="External" /><Relationship Id="rId571" Type="http://schemas.openxmlformats.org/officeDocument/2006/relationships/hyperlink" Target="http://pbs.twimg.com/profile_images/1078881805846151168/cbGZ-OWz_normal.jpg" TargetMode="External" /><Relationship Id="rId572" Type="http://schemas.openxmlformats.org/officeDocument/2006/relationships/hyperlink" Target="http://pbs.twimg.com/profile_images/1001858524715110417/CVjNTamM_normal.jpg" TargetMode="External" /><Relationship Id="rId573" Type="http://schemas.openxmlformats.org/officeDocument/2006/relationships/hyperlink" Target="http://pbs.twimg.com/profile_images/1052483953263751168/msdWUb-q_normal.jpg" TargetMode="External" /><Relationship Id="rId574" Type="http://schemas.openxmlformats.org/officeDocument/2006/relationships/hyperlink" Target="http://pbs.twimg.com/profile_images/1048897940994117632/MpNhD5wl_normal.jpg" TargetMode="External" /><Relationship Id="rId575" Type="http://schemas.openxmlformats.org/officeDocument/2006/relationships/hyperlink" Target="http://pbs.twimg.com/profile_images/1020523810171379712/KoMhFLLu_normal.jpg" TargetMode="External" /><Relationship Id="rId576" Type="http://schemas.openxmlformats.org/officeDocument/2006/relationships/hyperlink" Target="http://pbs.twimg.com/profile_images/378800000856982780/p8lI2ZFQ_normal.jpeg" TargetMode="External" /><Relationship Id="rId577" Type="http://schemas.openxmlformats.org/officeDocument/2006/relationships/hyperlink" Target="http://pbs.twimg.com/profile_images/1095624272029143040/RYFHlHLF_normal.jpg" TargetMode="External" /><Relationship Id="rId578" Type="http://schemas.openxmlformats.org/officeDocument/2006/relationships/hyperlink" Target="http://pbs.twimg.com/profile_images/939934888215552000/MhC8BW1j_normal.png" TargetMode="External" /><Relationship Id="rId579" Type="http://schemas.openxmlformats.org/officeDocument/2006/relationships/hyperlink" Target="http://pbs.twimg.com/profile_images/1068279462893101057/cJoHG9SO_normal.jpg" TargetMode="External" /><Relationship Id="rId580" Type="http://schemas.openxmlformats.org/officeDocument/2006/relationships/hyperlink" Target="http://pbs.twimg.com/profile_images/2846209688/92cf5aa6570dd4857166237b6ec54f27_normal.png" TargetMode="External" /><Relationship Id="rId581" Type="http://schemas.openxmlformats.org/officeDocument/2006/relationships/hyperlink" Target="http://pbs.twimg.com/profile_images/2111751591/me_loc_twitter_normal.jpg" TargetMode="External" /><Relationship Id="rId582" Type="http://schemas.openxmlformats.org/officeDocument/2006/relationships/hyperlink" Target="http://pbs.twimg.com/profile_images/1095531585942757376/N-B5GXEC_normal.jpg" TargetMode="External" /><Relationship Id="rId583" Type="http://schemas.openxmlformats.org/officeDocument/2006/relationships/hyperlink" Target="http://pbs.twimg.com/profile_images/571013375832772608/ltzbgq_D_normal.jpeg" TargetMode="External" /><Relationship Id="rId584" Type="http://schemas.openxmlformats.org/officeDocument/2006/relationships/hyperlink" Target="http://pbs.twimg.com/profile_images/1093713375979290624/j8CSm9mP_normal.jpg" TargetMode="External" /><Relationship Id="rId585" Type="http://schemas.openxmlformats.org/officeDocument/2006/relationships/hyperlink" Target="http://pbs.twimg.com/profile_images/825420255031758848/72z-m9aq_normal.jpg" TargetMode="External" /><Relationship Id="rId586" Type="http://schemas.openxmlformats.org/officeDocument/2006/relationships/hyperlink" Target="http://pbs.twimg.com/profile_images/783506766042632192/fKnDlERu_normal.jpg" TargetMode="External" /><Relationship Id="rId587" Type="http://schemas.openxmlformats.org/officeDocument/2006/relationships/hyperlink" Target="http://pbs.twimg.com/profile_images/1476824760/41536_100000436077381_1133888_n_normal.jpg" TargetMode="External" /><Relationship Id="rId588" Type="http://schemas.openxmlformats.org/officeDocument/2006/relationships/hyperlink" Target="http://pbs.twimg.com/profile_images/990394513960075264/zelHphGE_normal.jpg" TargetMode="External" /><Relationship Id="rId589" Type="http://schemas.openxmlformats.org/officeDocument/2006/relationships/hyperlink" Target="http://pbs.twimg.com/profile_images/641691832766869504/dpKRm0Qe_normal.jpg" TargetMode="External" /><Relationship Id="rId590" Type="http://schemas.openxmlformats.org/officeDocument/2006/relationships/hyperlink" Target="http://pbs.twimg.com/profile_images/930117519729405963/5p6FvPDM_normal.jpg" TargetMode="External" /><Relationship Id="rId591" Type="http://schemas.openxmlformats.org/officeDocument/2006/relationships/hyperlink" Target="http://abs.twimg.com/sticky/default_profile_images/default_profile_normal.png" TargetMode="External" /><Relationship Id="rId592" Type="http://schemas.openxmlformats.org/officeDocument/2006/relationships/hyperlink" Target="http://pbs.twimg.com/profile_images/1057479627604705280/A8ZZGZA1_normal.jpg" TargetMode="External" /><Relationship Id="rId593" Type="http://schemas.openxmlformats.org/officeDocument/2006/relationships/hyperlink" Target="http://pbs.twimg.com/profile_images/1081228629164654592/KSWKlXVM_normal.jpg" TargetMode="External" /><Relationship Id="rId594" Type="http://schemas.openxmlformats.org/officeDocument/2006/relationships/hyperlink" Target="http://pbs.twimg.com/profile_images/1093686434198929411/0oFHyXSj_normal.jpg" TargetMode="External" /><Relationship Id="rId595" Type="http://schemas.openxmlformats.org/officeDocument/2006/relationships/hyperlink" Target="http://pbs.twimg.com/profile_images/1095286500516917248/_XpQeP9P_normal.jpg" TargetMode="External" /><Relationship Id="rId596" Type="http://schemas.openxmlformats.org/officeDocument/2006/relationships/hyperlink" Target="http://pbs.twimg.com/profile_images/1095186517021085696/jhk5CjWX_normal.jpg" TargetMode="External" /><Relationship Id="rId597" Type="http://schemas.openxmlformats.org/officeDocument/2006/relationships/hyperlink" Target="http://pbs.twimg.com/profile_images/960546314906996736/0Lu14RMu_normal.jpg" TargetMode="External" /><Relationship Id="rId598" Type="http://schemas.openxmlformats.org/officeDocument/2006/relationships/hyperlink" Target="http://pbs.twimg.com/profile_images/1321061292/winning_normal.jpg" TargetMode="External" /><Relationship Id="rId599" Type="http://schemas.openxmlformats.org/officeDocument/2006/relationships/hyperlink" Target="http://pbs.twimg.com/profile_images/630872002409140224/7XgI8sBf_normal.jpg" TargetMode="External" /><Relationship Id="rId600" Type="http://schemas.openxmlformats.org/officeDocument/2006/relationships/hyperlink" Target="http://pbs.twimg.com/profile_images/978889924035432449/XPE7j-Jx_normal.jpg" TargetMode="External" /><Relationship Id="rId601" Type="http://schemas.openxmlformats.org/officeDocument/2006/relationships/hyperlink" Target="http://pbs.twimg.com/profile_images/937831780199096320/thfHnLYe_normal.jpg" TargetMode="External" /><Relationship Id="rId602" Type="http://schemas.openxmlformats.org/officeDocument/2006/relationships/hyperlink" Target="http://pbs.twimg.com/profile_images/1045395149260574720/2L9-AfuL_normal.jpg" TargetMode="External" /><Relationship Id="rId603" Type="http://schemas.openxmlformats.org/officeDocument/2006/relationships/hyperlink" Target="http://pbs.twimg.com/profile_images/589587517613170688/mQOJCANm_normal.jpg" TargetMode="External" /><Relationship Id="rId604" Type="http://schemas.openxmlformats.org/officeDocument/2006/relationships/hyperlink" Target="http://pbs.twimg.com/profile_images/890578768108150784/6HdVnEln_normal.jpg" TargetMode="External" /><Relationship Id="rId605" Type="http://schemas.openxmlformats.org/officeDocument/2006/relationships/hyperlink" Target="http://pbs.twimg.com/profile_images/1062763093799981069/d8ErP81__normal.jpg" TargetMode="External" /><Relationship Id="rId606" Type="http://schemas.openxmlformats.org/officeDocument/2006/relationships/hyperlink" Target="http://pbs.twimg.com/profile_images/796711011759820802/i7EtS0ti_normal.jpg" TargetMode="External" /><Relationship Id="rId607" Type="http://schemas.openxmlformats.org/officeDocument/2006/relationships/hyperlink" Target="http://pbs.twimg.com/profile_images/948254909677359104/lpvtnJzZ_normal.jpg" TargetMode="External" /><Relationship Id="rId608" Type="http://schemas.openxmlformats.org/officeDocument/2006/relationships/hyperlink" Target="http://pbs.twimg.com/profile_images/879279078414708736/UPP66IuG_normal.jpg" TargetMode="External" /><Relationship Id="rId609" Type="http://schemas.openxmlformats.org/officeDocument/2006/relationships/hyperlink" Target="http://pbs.twimg.com/profile_images/710081628123566081/l02fl98u_normal.jpg" TargetMode="External" /><Relationship Id="rId610" Type="http://schemas.openxmlformats.org/officeDocument/2006/relationships/hyperlink" Target="http://pbs.twimg.com/profile_images/1092469863719862278/1hz09Hjf_normal.jpg" TargetMode="External" /><Relationship Id="rId611" Type="http://schemas.openxmlformats.org/officeDocument/2006/relationships/hyperlink" Target="http://pbs.twimg.com/profile_images/703331708729319425/7a36GSBi_normal.jpg" TargetMode="External" /><Relationship Id="rId612" Type="http://schemas.openxmlformats.org/officeDocument/2006/relationships/hyperlink" Target="http://pbs.twimg.com/profile_images/861578724134748160/BSNLDbfS_normal.jpg" TargetMode="External" /><Relationship Id="rId613" Type="http://schemas.openxmlformats.org/officeDocument/2006/relationships/hyperlink" Target="http://pbs.twimg.com/profile_images/1035895373741600768/ZvjIsGXD_normal.jpg" TargetMode="External" /><Relationship Id="rId614" Type="http://schemas.openxmlformats.org/officeDocument/2006/relationships/hyperlink" Target="http://pbs.twimg.com/profile_images/523966282803064832/JFZznLmv_normal.jpeg" TargetMode="External" /><Relationship Id="rId615" Type="http://schemas.openxmlformats.org/officeDocument/2006/relationships/hyperlink" Target="http://pbs.twimg.com/profile_images/670035306335219713/LWs1Ip1o_normal.jpg" TargetMode="External" /><Relationship Id="rId616" Type="http://schemas.openxmlformats.org/officeDocument/2006/relationships/hyperlink" Target="http://pbs.twimg.com/profile_images/1365062422/GSP_logo_Black_normal.jpg" TargetMode="External" /><Relationship Id="rId617" Type="http://schemas.openxmlformats.org/officeDocument/2006/relationships/hyperlink" Target="http://pbs.twimg.com/profile_images/964193708601167872/Xaeg8SOY_normal.jpg" TargetMode="External" /><Relationship Id="rId618" Type="http://schemas.openxmlformats.org/officeDocument/2006/relationships/hyperlink" Target="http://pbs.twimg.com/profile_images/2159978730/FBprofilepic_normal.jpg" TargetMode="External" /><Relationship Id="rId619" Type="http://schemas.openxmlformats.org/officeDocument/2006/relationships/hyperlink" Target="http://pbs.twimg.com/profile_images/1063107469625352194/PZ94KgQ8_normal.jpg" TargetMode="External" /><Relationship Id="rId620" Type="http://schemas.openxmlformats.org/officeDocument/2006/relationships/hyperlink" Target="http://pbs.twimg.com/profile_images/918945400538714112/bRGd_5pv_normal.jpg" TargetMode="External" /><Relationship Id="rId621" Type="http://schemas.openxmlformats.org/officeDocument/2006/relationships/hyperlink" Target="http://pbs.twimg.com/profile_images/620631550988677120/PGPSAZUU_normal.jpg" TargetMode="External" /><Relationship Id="rId622" Type="http://schemas.openxmlformats.org/officeDocument/2006/relationships/hyperlink" Target="http://pbs.twimg.com/profile_images/876855385000337408/g4v-tHTN_normal.jpg" TargetMode="External" /><Relationship Id="rId623" Type="http://schemas.openxmlformats.org/officeDocument/2006/relationships/hyperlink" Target="http://pbs.twimg.com/profile_images/1077869946267492352/iVvioDv1_normal.jpg" TargetMode="External" /><Relationship Id="rId624" Type="http://schemas.openxmlformats.org/officeDocument/2006/relationships/hyperlink" Target="http://pbs.twimg.com/profile_images/465345627598372864/zSGEyPph_normal.jpeg" TargetMode="External" /><Relationship Id="rId625" Type="http://schemas.openxmlformats.org/officeDocument/2006/relationships/hyperlink" Target="http://pbs.twimg.com/profile_images/917740492082892801/R0EvhTe9_normal.jpg" TargetMode="External" /><Relationship Id="rId626" Type="http://schemas.openxmlformats.org/officeDocument/2006/relationships/hyperlink" Target="http://pbs.twimg.com/profile_images/1080013241504411648/0hQY01Xp_normal.jpg" TargetMode="External" /><Relationship Id="rId627" Type="http://schemas.openxmlformats.org/officeDocument/2006/relationships/hyperlink" Target="http://pbs.twimg.com/profile_images/1089292613763690497/NGm8vWZo_normal.jpg" TargetMode="External" /><Relationship Id="rId628" Type="http://schemas.openxmlformats.org/officeDocument/2006/relationships/hyperlink" Target="http://pbs.twimg.com/profile_images/972095101446098944/d3F0riwt_normal.jpg" TargetMode="External" /><Relationship Id="rId629" Type="http://schemas.openxmlformats.org/officeDocument/2006/relationships/hyperlink" Target="http://pbs.twimg.com/profile_images/1058469392688836609/vHXurVod_normal.jpg" TargetMode="External" /><Relationship Id="rId630" Type="http://schemas.openxmlformats.org/officeDocument/2006/relationships/hyperlink" Target="http://pbs.twimg.com/profile_images/1092780684446523393/hp-iw4YN_normal.jpg" TargetMode="External" /><Relationship Id="rId631" Type="http://schemas.openxmlformats.org/officeDocument/2006/relationships/hyperlink" Target="http://pbs.twimg.com/profile_images/1093604788967821314/QWzhZBuU_normal.jpg" TargetMode="External" /><Relationship Id="rId632" Type="http://schemas.openxmlformats.org/officeDocument/2006/relationships/hyperlink" Target="http://pbs.twimg.com/profile_images/1244675705/cocorahs_normal.jpg" TargetMode="External" /><Relationship Id="rId633" Type="http://schemas.openxmlformats.org/officeDocument/2006/relationships/hyperlink" Target="http://pbs.twimg.com/profile_images/378800000822310348/5c945e960e09a2db659d5bceed7df322_normal.jpeg" TargetMode="External" /><Relationship Id="rId634" Type="http://schemas.openxmlformats.org/officeDocument/2006/relationships/hyperlink" Target="http://pbs.twimg.com/profile_images/645764802531454976/5QHfmIzP_normal.jpg" TargetMode="External" /><Relationship Id="rId635" Type="http://schemas.openxmlformats.org/officeDocument/2006/relationships/hyperlink" Target="http://pbs.twimg.com/profile_images/459301501001670656/ftk2jA9C_normal.jpeg" TargetMode="External" /><Relationship Id="rId636" Type="http://schemas.openxmlformats.org/officeDocument/2006/relationships/hyperlink" Target="http://pbs.twimg.com/profile_images/1087340554587783168/Nb0EiK6m_normal.jpg" TargetMode="External" /><Relationship Id="rId637" Type="http://schemas.openxmlformats.org/officeDocument/2006/relationships/hyperlink" Target="http://pbs.twimg.com/profile_images/965049360831594496/5iFMR5w5_normal.jpg" TargetMode="External" /><Relationship Id="rId638" Type="http://schemas.openxmlformats.org/officeDocument/2006/relationships/hyperlink" Target="http://pbs.twimg.com/profile_images/761274563430871040/BilXoHz1_normal.jpg" TargetMode="External" /><Relationship Id="rId639" Type="http://schemas.openxmlformats.org/officeDocument/2006/relationships/hyperlink" Target="http://pbs.twimg.com/profile_images/829157432144322561/Wi4mVN2n_normal.jpg" TargetMode="External" /><Relationship Id="rId640" Type="http://schemas.openxmlformats.org/officeDocument/2006/relationships/hyperlink" Target="http://pbs.twimg.com/profile_images/975338281150885890/HjRtxy9e_normal.jpg" TargetMode="External" /><Relationship Id="rId641" Type="http://schemas.openxmlformats.org/officeDocument/2006/relationships/hyperlink" Target="http://pbs.twimg.com/profile_images/951458515448721408/Tbyj5x_9_normal.jpg" TargetMode="External" /><Relationship Id="rId642" Type="http://schemas.openxmlformats.org/officeDocument/2006/relationships/hyperlink" Target="http://pbs.twimg.com/profile_images/3335527516/9371d16595f407f7ae643e69cb251ab3_normal.jpeg" TargetMode="External" /><Relationship Id="rId643" Type="http://schemas.openxmlformats.org/officeDocument/2006/relationships/hyperlink" Target="http://pbs.twimg.com/profile_images/378800000768272628/c7525b1708d3ff7448999ea72495d8a6_normal.jpeg" TargetMode="External" /><Relationship Id="rId644" Type="http://schemas.openxmlformats.org/officeDocument/2006/relationships/hyperlink" Target="http://pbs.twimg.com/profile_images/1041456884862144513/-5xGGwjq_normal.jpg" TargetMode="External" /><Relationship Id="rId645" Type="http://schemas.openxmlformats.org/officeDocument/2006/relationships/hyperlink" Target="http://pbs.twimg.com/profile_images/1068360508854677506/1QPDkMXp_normal.jpg" TargetMode="External" /><Relationship Id="rId646" Type="http://schemas.openxmlformats.org/officeDocument/2006/relationships/hyperlink" Target="http://pbs.twimg.com/profile_images/1540406657/tara.b_w_normal.jpg" TargetMode="External" /><Relationship Id="rId647" Type="http://schemas.openxmlformats.org/officeDocument/2006/relationships/hyperlink" Target="http://pbs.twimg.com/profile_images/698661873567330306/8_kWQRga_normal.jpg" TargetMode="External" /><Relationship Id="rId648" Type="http://schemas.openxmlformats.org/officeDocument/2006/relationships/hyperlink" Target="http://pbs.twimg.com/profile_images/1085573644267515904/-UvorAwk_normal.jpg" TargetMode="External" /><Relationship Id="rId649" Type="http://schemas.openxmlformats.org/officeDocument/2006/relationships/hyperlink" Target="http://pbs.twimg.com/profile_images/1060205030408626177/ySMed6ml_normal.jpg" TargetMode="External" /><Relationship Id="rId650" Type="http://schemas.openxmlformats.org/officeDocument/2006/relationships/hyperlink" Target="http://pbs.twimg.com/profile_images/1095407286909059074/cP3iwGR6_normal.jpg" TargetMode="External" /><Relationship Id="rId651" Type="http://schemas.openxmlformats.org/officeDocument/2006/relationships/hyperlink" Target="http://pbs.twimg.com/profile_images/617312006853390337/2L_lCakT_normal.jpg" TargetMode="External" /><Relationship Id="rId652" Type="http://schemas.openxmlformats.org/officeDocument/2006/relationships/hyperlink" Target="http://pbs.twimg.com/profile_images/965819227495129088/lRJi0Dcd_normal.jpg" TargetMode="External" /><Relationship Id="rId653" Type="http://schemas.openxmlformats.org/officeDocument/2006/relationships/hyperlink" Target="http://pbs.twimg.com/profile_images/1422955176/c-store_normal.jpg" TargetMode="External" /><Relationship Id="rId654" Type="http://schemas.openxmlformats.org/officeDocument/2006/relationships/hyperlink" Target="http://pbs.twimg.com/profile_images/1083057606527279104/7S7cRlsd_normal.jpg" TargetMode="External" /><Relationship Id="rId655" Type="http://schemas.openxmlformats.org/officeDocument/2006/relationships/hyperlink" Target="http://pbs.twimg.com/profile_images/1086477450333298688/v58dFyh0_normal.jpg" TargetMode="External" /><Relationship Id="rId656" Type="http://schemas.openxmlformats.org/officeDocument/2006/relationships/hyperlink" Target="http://pbs.twimg.com/profile_images/1086733313832833024/Y72eyQ3b_normal.jpg" TargetMode="External" /><Relationship Id="rId657" Type="http://schemas.openxmlformats.org/officeDocument/2006/relationships/hyperlink" Target="http://pbs.twimg.com/profile_images/1081738654983307264/BrFR9mIX_normal.jpg" TargetMode="External" /><Relationship Id="rId658" Type="http://schemas.openxmlformats.org/officeDocument/2006/relationships/hyperlink" Target="http://pbs.twimg.com/profile_images/923563138657804289/Fub1ej1j_normal.jpg" TargetMode="External" /><Relationship Id="rId659" Type="http://schemas.openxmlformats.org/officeDocument/2006/relationships/hyperlink" Target="http://pbs.twimg.com/profile_images/1090383320553349121/sclhODPv_normal.jpg" TargetMode="External" /><Relationship Id="rId660" Type="http://schemas.openxmlformats.org/officeDocument/2006/relationships/hyperlink" Target="http://pbs.twimg.com/profile_images/1000917365457072128/mBwbeVf0_normal.jpg" TargetMode="External" /><Relationship Id="rId661" Type="http://schemas.openxmlformats.org/officeDocument/2006/relationships/hyperlink" Target="http://pbs.twimg.com/profile_images/517650109522518016/SR3E40q-_normal.jpeg" TargetMode="External" /><Relationship Id="rId662" Type="http://schemas.openxmlformats.org/officeDocument/2006/relationships/hyperlink" Target="http://pbs.twimg.com/profile_images/810132088477204480/y2Z0haPm_normal.jpg" TargetMode="External" /><Relationship Id="rId663" Type="http://schemas.openxmlformats.org/officeDocument/2006/relationships/hyperlink" Target="http://pbs.twimg.com/profile_images/1092946300952330240/2PQYl5WF_normal.jpg" TargetMode="External" /><Relationship Id="rId664" Type="http://schemas.openxmlformats.org/officeDocument/2006/relationships/hyperlink" Target="http://pbs.twimg.com/profile_images/378800000463762095/bfbe6de7f88f493f63640811d4117c8c_normal.jpeg" TargetMode="External" /><Relationship Id="rId665" Type="http://schemas.openxmlformats.org/officeDocument/2006/relationships/hyperlink" Target="http://pbs.twimg.com/profile_images/1024073268326752256/0EfJTO4b_normal.jpg" TargetMode="External" /><Relationship Id="rId666" Type="http://schemas.openxmlformats.org/officeDocument/2006/relationships/hyperlink" Target="http://pbs.twimg.com/profile_images/825778489580220421/PeElxOX5_normal.jpg" TargetMode="External" /><Relationship Id="rId667" Type="http://schemas.openxmlformats.org/officeDocument/2006/relationships/hyperlink" Target="http://pbs.twimg.com/profile_images/1093117942450008065/kbZWl6a9_normal.jpg" TargetMode="External" /><Relationship Id="rId668" Type="http://schemas.openxmlformats.org/officeDocument/2006/relationships/hyperlink" Target="http://abs.twimg.com/sticky/default_profile_images/default_profile_normal.png" TargetMode="External" /><Relationship Id="rId669" Type="http://schemas.openxmlformats.org/officeDocument/2006/relationships/hyperlink" Target="http://abs.twimg.com/sticky/default_profile_images/default_profile_normal.png" TargetMode="External" /><Relationship Id="rId670" Type="http://schemas.openxmlformats.org/officeDocument/2006/relationships/hyperlink" Target="http://pbs.twimg.com/profile_images/605722618059177984/ls_PEmEE_normal.jpg" TargetMode="External" /><Relationship Id="rId671" Type="http://schemas.openxmlformats.org/officeDocument/2006/relationships/hyperlink" Target="http://pbs.twimg.com/profile_images/863577926452883458/9tAhYtgX_normal.jpg" TargetMode="External" /><Relationship Id="rId672" Type="http://schemas.openxmlformats.org/officeDocument/2006/relationships/hyperlink" Target="http://abs.twimg.com/sticky/default_profile_images/default_profile_normal.png" TargetMode="External" /><Relationship Id="rId673" Type="http://schemas.openxmlformats.org/officeDocument/2006/relationships/hyperlink" Target="http://pbs.twimg.com/profile_images/1095334985274351616/ziLkxq3Z_normal.jpg" TargetMode="External" /><Relationship Id="rId674" Type="http://schemas.openxmlformats.org/officeDocument/2006/relationships/hyperlink" Target="http://pbs.twimg.com/profile_images/1090814287323561984/SGxyMblm_normal.jpg" TargetMode="External" /><Relationship Id="rId675" Type="http://schemas.openxmlformats.org/officeDocument/2006/relationships/hyperlink" Target="http://pbs.twimg.com/profile_images/940229901944209409/2EP_Jcdo_normal.jpg" TargetMode="External" /><Relationship Id="rId676" Type="http://schemas.openxmlformats.org/officeDocument/2006/relationships/hyperlink" Target="http://pbs.twimg.com/profile_images/1095353762628206592/vCJZi7k__normal.jpg" TargetMode="External" /><Relationship Id="rId677" Type="http://schemas.openxmlformats.org/officeDocument/2006/relationships/hyperlink" Target="http://pbs.twimg.com/profile_images/1025344735408480256/3vcedb2Y_normal.jpg" TargetMode="External" /><Relationship Id="rId678" Type="http://schemas.openxmlformats.org/officeDocument/2006/relationships/hyperlink" Target="http://pbs.twimg.com/profile_images/827595459623518208/Qs6Le7W1_normal.jpg" TargetMode="External" /><Relationship Id="rId679" Type="http://schemas.openxmlformats.org/officeDocument/2006/relationships/hyperlink" Target="http://pbs.twimg.com/profile_images/897856376327647236/yTW3E2RX_normal.jpg" TargetMode="External" /><Relationship Id="rId680" Type="http://schemas.openxmlformats.org/officeDocument/2006/relationships/hyperlink" Target="http://pbs.twimg.com/profile_images/1064368779382149121/hPGl6vKT_normal.jpg" TargetMode="External" /><Relationship Id="rId681" Type="http://schemas.openxmlformats.org/officeDocument/2006/relationships/hyperlink" Target="https://twitter.com/attytmd" TargetMode="External" /><Relationship Id="rId682" Type="http://schemas.openxmlformats.org/officeDocument/2006/relationships/hyperlink" Target="https://twitter.com/cumberlandfarms" TargetMode="External" /><Relationship Id="rId683" Type="http://schemas.openxmlformats.org/officeDocument/2006/relationships/hyperlink" Target="https://twitter.com/gerrycallahan" TargetMode="External" /><Relationship Id="rId684" Type="http://schemas.openxmlformats.org/officeDocument/2006/relationships/hyperlink" Target="https://twitter.com/smearingfeces" TargetMode="External" /><Relationship Id="rId685" Type="http://schemas.openxmlformats.org/officeDocument/2006/relationships/hyperlink" Target="https://twitter.com/alexreimer1" TargetMode="External" /><Relationship Id="rId686" Type="http://schemas.openxmlformats.org/officeDocument/2006/relationships/hyperlink" Target="https://twitter.com/charliesc1031" TargetMode="External" /><Relationship Id="rId687" Type="http://schemas.openxmlformats.org/officeDocument/2006/relationships/hyperlink" Target="https://twitter.com/metcalfect" TargetMode="External" /><Relationship Id="rId688" Type="http://schemas.openxmlformats.org/officeDocument/2006/relationships/hyperlink" Target="https://twitter.com/zperk4" TargetMode="External" /><Relationship Id="rId689" Type="http://schemas.openxmlformats.org/officeDocument/2006/relationships/hyperlink" Target="https://twitter.com/mikebolinder" TargetMode="External" /><Relationship Id="rId690" Type="http://schemas.openxmlformats.org/officeDocument/2006/relationships/hyperlink" Target="https://twitter.com/tweetkevin1" TargetMode="External" /><Relationship Id="rId691" Type="http://schemas.openxmlformats.org/officeDocument/2006/relationships/hyperlink" Target="https://twitter.com/jmbaumer" TargetMode="External" /><Relationship Id="rId692" Type="http://schemas.openxmlformats.org/officeDocument/2006/relationships/hyperlink" Target="https://twitter.com/mcdonalds" TargetMode="External" /><Relationship Id="rId693" Type="http://schemas.openxmlformats.org/officeDocument/2006/relationships/hyperlink" Target="https://twitter.com/phantomgourmet" TargetMode="External" /><Relationship Id="rId694" Type="http://schemas.openxmlformats.org/officeDocument/2006/relationships/hyperlink" Target="https://twitter.com/wbz" TargetMode="External" /><Relationship Id="rId695" Type="http://schemas.openxmlformats.org/officeDocument/2006/relationships/hyperlink" Target="https://twitter.com/dunkindonuts" TargetMode="External" /><Relationship Id="rId696" Type="http://schemas.openxmlformats.org/officeDocument/2006/relationships/hyperlink" Target="https://twitter.com/droucasaurus" TargetMode="External" /><Relationship Id="rId697" Type="http://schemas.openxmlformats.org/officeDocument/2006/relationships/hyperlink" Target="https://twitter.com/positivi_b" TargetMode="External" /><Relationship Id="rId698" Type="http://schemas.openxmlformats.org/officeDocument/2006/relationships/hyperlink" Target="https://twitter.com/tjbpatriot" TargetMode="External" /><Relationship Id="rId699" Type="http://schemas.openxmlformats.org/officeDocument/2006/relationships/hyperlink" Target="https://twitter.com/kellyannepolls" TargetMode="External" /><Relationship Id="rId700" Type="http://schemas.openxmlformats.org/officeDocument/2006/relationships/hyperlink" Target="https://twitter.com/vfinch" TargetMode="External" /><Relationship Id="rId701" Type="http://schemas.openxmlformats.org/officeDocument/2006/relationships/hyperlink" Target="https://twitter.com/jimcarlson16" TargetMode="External" /><Relationship Id="rId702" Type="http://schemas.openxmlformats.org/officeDocument/2006/relationships/hyperlink" Target="https://twitter.com/patrici08722814" TargetMode="External" /><Relationship Id="rId703" Type="http://schemas.openxmlformats.org/officeDocument/2006/relationships/hyperlink" Target="https://twitter.com/mark_mcdonough" TargetMode="External" /><Relationship Id="rId704" Type="http://schemas.openxmlformats.org/officeDocument/2006/relationships/hyperlink" Target="https://twitter.com/anationofmoms" TargetMode="External" /><Relationship Id="rId705" Type="http://schemas.openxmlformats.org/officeDocument/2006/relationships/hyperlink" Target="https://twitter.com/sano873" TargetMode="External" /><Relationship Id="rId706" Type="http://schemas.openxmlformats.org/officeDocument/2006/relationships/hyperlink" Target="https://twitter.com/localhostdemon" TargetMode="External" /><Relationship Id="rId707" Type="http://schemas.openxmlformats.org/officeDocument/2006/relationships/hyperlink" Target="https://twitter.com/patriots" TargetMode="External" /><Relationship Id="rId708" Type="http://schemas.openxmlformats.org/officeDocument/2006/relationships/hyperlink" Target="https://twitter.com/clarence_bowe" TargetMode="External" /><Relationship Id="rId709" Type="http://schemas.openxmlformats.org/officeDocument/2006/relationships/hyperlink" Target="https://twitter.com/robchristina" TargetMode="External" /><Relationship Id="rId710" Type="http://schemas.openxmlformats.org/officeDocument/2006/relationships/hyperlink" Target="https://twitter.com/gretchenbostrom" TargetMode="External" /><Relationship Id="rId711" Type="http://schemas.openxmlformats.org/officeDocument/2006/relationships/hyperlink" Target="https://twitter.com/c2cboston" TargetMode="External" /><Relationship Id="rId712" Type="http://schemas.openxmlformats.org/officeDocument/2006/relationships/hyperlink" Target="https://twitter.com/rgn0030" TargetMode="External" /><Relationship Id="rId713" Type="http://schemas.openxmlformats.org/officeDocument/2006/relationships/hyperlink" Target="https://twitter.com/nobarista" TargetMode="External" /><Relationship Id="rId714" Type="http://schemas.openxmlformats.org/officeDocument/2006/relationships/hyperlink" Target="https://twitter.com/dunkinct" TargetMode="External" /><Relationship Id="rId715" Type="http://schemas.openxmlformats.org/officeDocument/2006/relationships/hyperlink" Target="https://twitter.com/addictedtodd" TargetMode="External" /><Relationship Id="rId716" Type="http://schemas.openxmlformats.org/officeDocument/2006/relationships/hyperlink" Target="https://twitter.com/bdd4life" TargetMode="External" /><Relationship Id="rId717" Type="http://schemas.openxmlformats.org/officeDocument/2006/relationships/hyperlink" Target="https://twitter.com/kirk_mccray" TargetMode="External" /><Relationship Id="rId718" Type="http://schemas.openxmlformats.org/officeDocument/2006/relationships/hyperlink" Target="https://twitter.com/sean_sommers" TargetMode="External" /><Relationship Id="rId719" Type="http://schemas.openxmlformats.org/officeDocument/2006/relationships/hyperlink" Target="https://twitter.com/kingspookypkls" TargetMode="External" /><Relationship Id="rId720" Type="http://schemas.openxmlformats.org/officeDocument/2006/relationships/hyperlink" Target="https://twitter.com/pastorannisha2" TargetMode="External" /><Relationship Id="rId721" Type="http://schemas.openxmlformats.org/officeDocument/2006/relationships/hyperlink" Target="https://twitter.com/asherrodblakely" TargetMode="External" /><Relationship Id="rId722" Type="http://schemas.openxmlformats.org/officeDocument/2006/relationships/hyperlink" Target="https://twitter.com/nbcsceltics" TargetMode="External" /><Relationship Id="rId723" Type="http://schemas.openxmlformats.org/officeDocument/2006/relationships/hyperlink" Target="https://twitter.com/kram93291" TargetMode="External" /><Relationship Id="rId724" Type="http://schemas.openxmlformats.org/officeDocument/2006/relationships/hyperlink" Target="https://twitter.com/chipsy231" TargetMode="External" /><Relationship Id="rId725" Type="http://schemas.openxmlformats.org/officeDocument/2006/relationships/hyperlink" Target="https://twitter.com/timnbcboston" TargetMode="External" /><Relationship Id="rId726" Type="http://schemas.openxmlformats.org/officeDocument/2006/relationships/hyperlink" Target="https://twitter.com/jmhardinboston" TargetMode="External" /><Relationship Id="rId727" Type="http://schemas.openxmlformats.org/officeDocument/2006/relationships/hyperlink" Target="https://twitter.com/popularspup" TargetMode="External" /><Relationship Id="rId728" Type="http://schemas.openxmlformats.org/officeDocument/2006/relationships/hyperlink" Target="https://twitter.com/dog_feelings" TargetMode="External" /><Relationship Id="rId729" Type="http://schemas.openxmlformats.org/officeDocument/2006/relationships/hyperlink" Target="https://twitter.com/tanyaweiman" TargetMode="External" /><Relationship Id="rId730" Type="http://schemas.openxmlformats.org/officeDocument/2006/relationships/hyperlink" Target="https://twitter.com/mainefly" TargetMode="External" /><Relationship Id="rId731" Type="http://schemas.openxmlformats.org/officeDocument/2006/relationships/hyperlink" Target="https://twitter.com/jahmaalbox" TargetMode="External" /><Relationship Id="rId732" Type="http://schemas.openxmlformats.org/officeDocument/2006/relationships/hyperlink" Target="https://twitter.com/orleereal" TargetMode="External" /><Relationship Id="rId733" Type="http://schemas.openxmlformats.org/officeDocument/2006/relationships/hyperlink" Target="https://twitter.com/don89205146" TargetMode="External" /><Relationship Id="rId734" Type="http://schemas.openxmlformats.org/officeDocument/2006/relationships/hyperlink" Target="https://twitter.com/bruins0070" TargetMode="External" /><Relationship Id="rId735" Type="http://schemas.openxmlformats.org/officeDocument/2006/relationships/hyperlink" Target="https://twitter.com/sfd0387" TargetMode="External" /><Relationship Id="rId736" Type="http://schemas.openxmlformats.org/officeDocument/2006/relationships/hyperlink" Target="https://twitter.com/hooray" TargetMode="External" /><Relationship Id="rId737" Type="http://schemas.openxmlformats.org/officeDocument/2006/relationships/hyperlink" Target="https://twitter.com/jack" TargetMode="External" /><Relationship Id="rId738" Type="http://schemas.openxmlformats.org/officeDocument/2006/relationships/hyperlink" Target="https://twitter.com/sethrogen" TargetMode="External" /><Relationship Id="rId739" Type="http://schemas.openxmlformats.org/officeDocument/2006/relationships/hyperlink" Target="https://twitter.com/alecbenjamin" TargetMode="External" /><Relationship Id="rId740" Type="http://schemas.openxmlformats.org/officeDocument/2006/relationships/hyperlink" Target="https://twitter.com/kevinjonas" TargetMode="External" /><Relationship Id="rId741" Type="http://schemas.openxmlformats.org/officeDocument/2006/relationships/hyperlink" Target="https://twitter.com/bannersmusic" TargetMode="External" /><Relationship Id="rId742" Type="http://schemas.openxmlformats.org/officeDocument/2006/relationships/hyperlink" Target="https://twitter.com/jordanpeele" TargetMode="External" /><Relationship Id="rId743" Type="http://schemas.openxmlformats.org/officeDocument/2006/relationships/hyperlink" Target="https://twitter.com/cameron_kasky" TargetMode="External" /><Relationship Id="rId744" Type="http://schemas.openxmlformats.org/officeDocument/2006/relationships/hyperlink" Target="https://twitter.com/veritasium" TargetMode="External" /><Relationship Id="rId745" Type="http://schemas.openxmlformats.org/officeDocument/2006/relationships/hyperlink" Target="https://twitter.com/smartereveryday" TargetMode="External" /><Relationship Id="rId746" Type="http://schemas.openxmlformats.org/officeDocument/2006/relationships/hyperlink" Target="https://twitter.com/michelleobama" TargetMode="External" /><Relationship Id="rId747" Type="http://schemas.openxmlformats.org/officeDocument/2006/relationships/hyperlink" Target="https://twitter.com/twitter" TargetMode="External" /><Relationship Id="rId748" Type="http://schemas.openxmlformats.org/officeDocument/2006/relationships/hyperlink" Target="https://twitter.com/ryanegraney" TargetMode="External" /><Relationship Id="rId749" Type="http://schemas.openxmlformats.org/officeDocument/2006/relationships/hyperlink" Target="https://twitter.com/bottlerocket" TargetMode="External" /><Relationship Id="rId750" Type="http://schemas.openxmlformats.org/officeDocument/2006/relationships/hyperlink" Target="https://twitter.com/pbhappening" TargetMode="External" /><Relationship Id="rId751" Type="http://schemas.openxmlformats.org/officeDocument/2006/relationships/hyperlink" Target="https://twitter.com/ragemutansky" TargetMode="External" /><Relationship Id="rId752" Type="http://schemas.openxmlformats.org/officeDocument/2006/relationships/hyperlink" Target="https://twitter.com/weei" TargetMode="External" /><Relationship Id="rId753" Type="http://schemas.openxmlformats.org/officeDocument/2006/relationships/hyperlink" Target="https://twitter.com/nailbiter13" TargetMode="External" /><Relationship Id="rId754" Type="http://schemas.openxmlformats.org/officeDocument/2006/relationships/hyperlink" Target="https://twitter.com/michaelfelger" TargetMode="External" /><Relationship Id="rId755" Type="http://schemas.openxmlformats.org/officeDocument/2006/relationships/hyperlink" Target="https://twitter.com/tommyokktane" TargetMode="External" /><Relationship Id="rId756" Type="http://schemas.openxmlformats.org/officeDocument/2006/relationships/hyperlink" Target="https://twitter.com/mattdolloff" TargetMode="External" /><Relationship Id="rId757" Type="http://schemas.openxmlformats.org/officeDocument/2006/relationships/hyperlink" Target="https://twitter.com/sportsguy_rich" TargetMode="External" /><Relationship Id="rId758" Type="http://schemas.openxmlformats.org/officeDocument/2006/relationships/hyperlink" Target="https://twitter.com/ryderuff" TargetMode="External" /><Relationship Id="rId759" Type="http://schemas.openxmlformats.org/officeDocument/2006/relationships/hyperlink" Target="https://twitter.com/prayfordale" TargetMode="External" /><Relationship Id="rId760" Type="http://schemas.openxmlformats.org/officeDocument/2006/relationships/hyperlink" Target="https://twitter.com/kirkmin" TargetMode="External" /><Relationship Id="rId761" Type="http://schemas.openxmlformats.org/officeDocument/2006/relationships/hyperlink" Target="https://twitter.com/bradfo" TargetMode="External" /><Relationship Id="rId762" Type="http://schemas.openxmlformats.org/officeDocument/2006/relationships/hyperlink" Target="https://twitter.com/starbucks" TargetMode="External" /><Relationship Id="rId763" Type="http://schemas.openxmlformats.org/officeDocument/2006/relationships/hyperlink" Target="https://twitter.com/growthenergy" TargetMode="External" /><Relationship Id="rId764" Type="http://schemas.openxmlformats.org/officeDocument/2006/relationships/hyperlink" Target="https://twitter.com/caseysgenstore" TargetMode="External" /><Relationship Id="rId765" Type="http://schemas.openxmlformats.org/officeDocument/2006/relationships/hyperlink" Target="https://twitter.com/leighclaffey" TargetMode="External" /><Relationship Id="rId766" Type="http://schemas.openxmlformats.org/officeDocument/2006/relationships/hyperlink" Target="https://twitter.com/wfsbnews" TargetMode="External" /><Relationship Id="rId767" Type="http://schemas.openxmlformats.org/officeDocument/2006/relationships/hyperlink" Target="https://twitter.com/craig_hobson1" TargetMode="External" /><Relationship Id="rId768" Type="http://schemas.openxmlformats.org/officeDocument/2006/relationships/hyperlink" Target="https://twitter.com/thejman5626" TargetMode="External" /><Relationship Id="rId769" Type="http://schemas.openxmlformats.org/officeDocument/2006/relationships/hyperlink" Target="https://twitter.com/realdonaldtrump" TargetMode="External" /><Relationship Id="rId770" Type="http://schemas.openxmlformats.org/officeDocument/2006/relationships/hyperlink" Target="https://twitter.com/6758k" TargetMode="External" /><Relationship Id="rId771" Type="http://schemas.openxmlformats.org/officeDocument/2006/relationships/hyperlink" Target="https://twitter.com/vickibazter" TargetMode="External" /><Relationship Id="rId772" Type="http://schemas.openxmlformats.org/officeDocument/2006/relationships/hyperlink" Target="https://twitter.com/xo_rilee" TargetMode="External" /><Relationship Id="rId773" Type="http://schemas.openxmlformats.org/officeDocument/2006/relationships/hyperlink" Target="https://twitter.com/joepcro" TargetMode="External" /><Relationship Id="rId774" Type="http://schemas.openxmlformats.org/officeDocument/2006/relationships/hyperlink" Target="https://twitter.com/vandelaycorr" TargetMode="External" /><Relationship Id="rId775" Type="http://schemas.openxmlformats.org/officeDocument/2006/relationships/hyperlink" Target="https://twitter.com/gemini8511" TargetMode="External" /><Relationship Id="rId776" Type="http://schemas.openxmlformats.org/officeDocument/2006/relationships/hyperlink" Target="https://twitter.com/mrgames2" TargetMode="External" /><Relationship Id="rId777" Type="http://schemas.openxmlformats.org/officeDocument/2006/relationships/hyperlink" Target="https://twitter.com/budlarosa" TargetMode="External" /><Relationship Id="rId778" Type="http://schemas.openxmlformats.org/officeDocument/2006/relationships/hyperlink" Target="https://twitter.com/hawplay" TargetMode="External" /><Relationship Id="rId779" Type="http://schemas.openxmlformats.org/officeDocument/2006/relationships/hyperlink" Target="https://twitter.com/ktree508" TargetMode="External" /><Relationship Id="rId780" Type="http://schemas.openxmlformats.org/officeDocument/2006/relationships/hyperlink" Target="https://twitter.com/littledebbie" TargetMode="External" /><Relationship Id="rId781" Type="http://schemas.openxmlformats.org/officeDocument/2006/relationships/hyperlink" Target="https://twitter.com/drinkbodyarmor" TargetMode="External" /><Relationship Id="rId782" Type="http://schemas.openxmlformats.org/officeDocument/2006/relationships/hyperlink" Target="https://twitter.com/loganslogg11" TargetMode="External" /><Relationship Id="rId783" Type="http://schemas.openxmlformats.org/officeDocument/2006/relationships/hyperlink" Target="https://twitter.com/kaitlinpoulter" TargetMode="External" /><Relationship Id="rId784" Type="http://schemas.openxmlformats.org/officeDocument/2006/relationships/hyperlink" Target="https://twitter.com/hnybny" TargetMode="External" /><Relationship Id="rId785" Type="http://schemas.openxmlformats.org/officeDocument/2006/relationships/hyperlink" Target="https://twitter.com/oursfan7619" TargetMode="External" /><Relationship Id="rId786" Type="http://schemas.openxmlformats.org/officeDocument/2006/relationships/hyperlink" Target="https://twitter.com/amiewatchestv" TargetMode="External" /><Relationship Id="rId787" Type="http://schemas.openxmlformats.org/officeDocument/2006/relationships/hyperlink" Target="https://twitter.com/nataliaczoch" TargetMode="External" /><Relationship Id="rId788" Type="http://schemas.openxmlformats.org/officeDocument/2006/relationships/hyperlink" Target="https://twitter.com/renee_albert" TargetMode="External" /><Relationship Id="rId789" Type="http://schemas.openxmlformats.org/officeDocument/2006/relationships/hyperlink" Target="https://twitter.com/hellofelicia14" TargetMode="External" /><Relationship Id="rId790" Type="http://schemas.openxmlformats.org/officeDocument/2006/relationships/hyperlink" Target="https://twitter.com/hashtopix" TargetMode="External" /><Relationship Id="rId791" Type="http://schemas.openxmlformats.org/officeDocument/2006/relationships/hyperlink" Target="https://twitter.com/mickru79" TargetMode="External" /><Relationship Id="rId792" Type="http://schemas.openxmlformats.org/officeDocument/2006/relationships/hyperlink" Target="https://twitter.com/mr_guywise" TargetMode="External" /><Relationship Id="rId793" Type="http://schemas.openxmlformats.org/officeDocument/2006/relationships/hyperlink" Target="https://twitter.com/tpave_13" TargetMode="External" /><Relationship Id="rId794" Type="http://schemas.openxmlformats.org/officeDocument/2006/relationships/hyperlink" Target="https://twitter.com/laura21968" TargetMode="External" /><Relationship Id="rId795" Type="http://schemas.openxmlformats.org/officeDocument/2006/relationships/hyperlink" Target="https://twitter.com/leightonoc" TargetMode="External" /><Relationship Id="rId796" Type="http://schemas.openxmlformats.org/officeDocument/2006/relationships/hyperlink" Target="https://twitter.com/gaiagps" TargetMode="External" /><Relationship Id="rId797" Type="http://schemas.openxmlformats.org/officeDocument/2006/relationships/hyperlink" Target="https://twitter.com/victortorres_" TargetMode="External" /><Relationship Id="rId798" Type="http://schemas.openxmlformats.org/officeDocument/2006/relationships/hyperlink" Target="https://twitter.com/blueswirls" TargetMode="External" /><Relationship Id="rId799" Type="http://schemas.openxmlformats.org/officeDocument/2006/relationships/hyperlink" Target="https://twitter.com/leightonoconnor" TargetMode="External" /><Relationship Id="rId800" Type="http://schemas.openxmlformats.org/officeDocument/2006/relationships/hyperlink" Target="https://twitter.com/superiordynasty" TargetMode="External" /><Relationship Id="rId801" Type="http://schemas.openxmlformats.org/officeDocument/2006/relationships/hyperlink" Target="https://twitter.com/adamhimmelsbach" TargetMode="External" /><Relationship Id="rId802" Type="http://schemas.openxmlformats.org/officeDocument/2006/relationships/hyperlink" Target="https://twitter.com/ovimuniz" TargetMode="External" /><Relationship Id="rId803" Type="http://schemas.openxmlformats.org/officeDocument/2006/relationships/hyperlink" Target="https://twitter.com/glorialaw5" TargetMode="External" /><Relationship Id="rId804" Type="http://schemas.openxmlformats.org/officeDocument/2006/relationships/hyperlink" Target="https://twitter.com/bostonproud311" TargetMode="External" /><Relationship Id="rId805" Type="http://schemas.openxmlformats.org/officeDocument/2006/relationships/hyperlink" Target="https://twitter.com/texstyles23" TargetMode="External" /><Relationship Id="rId806" Type="http://schemas.openxmlformats.org/officeDocument/2006/relationships/hyperlink" Target="https://twitter.com/michael63569079" TargetMode="External" /><Relationship Id="rId807" Type="http://schemas.openxmlformats.org/officeDocument/2006/relationships/hyperlink" Target="https://twitter.com/byroncopp19" TargetMode="External" /><Relationship Id="rId808" Type="http://schemas.openxmlformats.org/officeDocument/2006/relationships/hyperlink" Target="https://twitter.com/nbcsboston" TargetMode="External" /><Relationship Id="rId809" Type="http://schemas.openxmlformats.org/officeDocument/2006/relationships/hyperlink" Target="https://twitter.com/sheila_voyles" TargetMode="External" /><Relationship Id="rId810" Type="http://schemas.openxmlformats.org/officeDocument/2006/relationships/hyperlink" Target="https://twitter.com/lvrf1" TargetMode="External" /><Relationship Id="rId811" Type="http://schemas.openxmlformats.org/officeDocument/2006/relationships/hyperlink" Target="https://twitter.com/yendo28" TargetMode="External" /><Relationship Id="rId812" Type="http://schemas.openxmlformats.org/officeDocument/2006/relationships/hyperlink" Target="https://twitter.com/escobarnick3511" TargetMode="External" /><Relationship Id="rId813" Type="http://schemas.openxmlformats.org/officeDocument/2006/relationships/hyperlink" Target="https://twitter.com/meliss53543322" TargetMode="External" /><Relationship Id="rId814" Type="http://schemas.openxmlformats.org/officeDocument/2006/relationships/hyperlink" Target="https://twitter.com/iankach" TargetMode="External" /><Relationship Id="rId815" Type="http://schemas.openxmlformats.org/officeDocument/2006/relationships/hyperlink" Target="https://twitter.com/cordiellorandy" TargetMode="External" /><Relationship Id="rId816" Type="http://schemas.openxmlformats.org/officeDocument/2006/relationships/hyperlink" Target="https://twitter.com/diamondfly" TargetMode="External" /><Relationship Id="rId817" Type="http://schemas.openxmlformats.org/officeDocument/2006/relationships/hyperlink" Target="https://twitter.com/freire1906" TargetMode="External" /><Relationship Id="rId818" Type="http://schemas.openxmlformats.org/officeDocument/2006/relationships/hyperlink" Target="https://twitter.com/jaymchugh" TargetMode="External" /><Relationship Id="rId819" Type="http://schemas.openxmlformats.org/officeDocument/2006/relationships/hyperlink" Target="https://twitter.com/kylebowman725" TargetMode="External" /><Relationship Id="rId820" Type="http://schemas.openxmlformats.org/officeDocument/2006/relationships/hyperlink" Target="https://twitter.com/alecdsilva" TargetMode="External" /><Relationship Id="rId821" Type="http://schemas.openxmlformats.org/officeDocument/2006/relationships/hyperlink" Target="https://twitter.com/denisenbcboston" TargetMode="External" /><Relationship Id="rId822" Type="http://schemas.openxmlformats.org/officeDocument/2006/relationships/hyperlink" Target="https://twitter.com/goodhopeincorp" TargetMode="External" /><Relationship Id="rId823" Type="http://schemas.openxmlformats.org/officeDocument/2006/relationships/hyperlink" Target="https://twitter.com/cumbysjobs" TargetMode="External" /><Relationship Id="rId824" Type="http://schemas.openxmlformats.org/officeDocument/2006/relationships/hyperlink" Target="https://twitter.com/yeswaystores" TargetMode="External" /><Relationship Id="rId825" Type="http://schemas.openxmlformats.org/officeDocument/2006/relationships/hyperlink" Target="https://twitter.com/wawa" TargetMode="External" /><Relationship Id="rId826" Type="http://schemas.openxmlformats.org/officeDocument/2006/relationships/hyperlink" Target="https://twitter.com/stripes" TargetMode="External" /><Relationship Id="rId827" Type="http://schemas.openxmlformats.org/officeDocument/2006/relationships/hyperlink" Target="https://twitter.com/stewartsshops" TargetMode="External" /><Relationship Id="rId828" Type="http://schemas.openxmlformats.org/officeDocument/2006/relationships/hyperlink" Target="https://twitter.com/sheetz" TargetMode="External" /><Relationship Id="rId829" Type="http://schemas.openxmlformats.org/officeDocument/2006/relationships/hyperlink" Target="https://twitter.com/ruttersfs" TargetMode="External" /><Relationship Id="rId830" Type="http://schemas.openxmlformats.org/officeDocument/2006/relationships/hyperlink" Target="https://twitter.com/racetrac" TargetMode="External" /><Relationship Id="rId831" Type="http://schemas.openxmlformats.org/officeDocument/2006/relationships/hyperlink" Target="https://twitter.com/pilotflyingj" TargetMode="External" /><Relationship Id="rId832" Type="http://schemas.openxmlformats.org/officeDocument/2006/relationships/hyperlink" Target="https://twitter.com/parkerspumppal" TargetMode="External" /><Relationship Id="rId833" Type="http://schemas.openxmlformats.org/officeDocument/2006/relationships/hyperlink" Target="https://twitter.com/oasiscstores" TargetMode="External" /><Relationship Id="rId834" Type="http://schemas.openxmlformats.org/officeDocument/2006/relationships/hyperlink" Target="https://twitter.com/retailbetter" TargetMode="External" /><Relationship Id="rId835" Type="http://schemas.openxmlformats.org/officeDocument/2006/relationships/hyperlink" Target="https://twitter.com/mapco" TargetMode="External" /><Relationship Id="rId836" Type="http://schemas.openxmlformats.org/officeDocument/2006/relationships/hyperlink" Target="https://twitter.com/lovestravelstop" TargetMode="External" /><Relationship Id="rId837" Type="http://schemas.openxmlformats.org/officeDocument/2006/relationships/hyperlink" Target="https://twitter.com/jacksons" TargetMode="External" /><Relationship Id="rId838" Type="http://schemas.openxmlformats.org/officeDocument/2006/relationships/hyperlink" Target="https://twitter.com/circlekstores" TargetMode="External" /><Relationship Id="rId839" Type="http://schemas.openxmlformats.org/officeDocument/2006/relationships/hyperlink" Target="https://twitter.com/cefco" TargetMode="External" /><Relationship Id="rId840" Type="http://schemas.openxmlformats.org/officeDocument/2006/relationships/hyperlink" Target="https://twitter.com/speedway" TargetMode="External" /><Relationship Id="rId841" Type="http://schemas.openxmlformats.org/officeDocument/2006/relationships/hyperlink" Target="https://twitter.com/bazooka77" TargetMode="External" /><Relationship Id="rId842" Type="http://schemas.openxmlformats.org/officeDocument/2006/relationships/hyperlink" Target="https://twitter.com/davebrz" TargetMode="External" /><Relationship Id="rId843" Type="http://schemas.openxmlformats.org/officeDocument/2006/relationships/hyperlink" Target="https://twitter.com/nacsonline" TargetMode="External" /><Relationship Id="rId844" Type="http://schemas.openxmlformats.org/officeDocument/2006/relationships/hyperlink" Target="https://twitter.com/audirs5atx" TargetMode="External" /><Relationship Id="rId845" Type="http://schemas.openxmlformats.org/officeDocument/2006/relationships/hyperlink" Target="https://twitter.com/pizza__mama" TargetMode="External" /><Relationship Id="rId846" Type="http://schemas.openxmlformats.org/officeDocument/2006/relationships/hyperlink" Target="https://twitter.com/penpat20" TargetMode="External" /><Relationship Id="rId847" Type="http://schemas.openxmlformats.org/officeDocument/2006/relationships/hyperlink" Target="https://twitter.com/boston25" TargetMode="External" /><Relationship Id="rId848" Type="http://schemas.openxmlformats.org/officeDocument/2006/relationships/hyperlink" Target="https://twitter.com/ksullivannews" TargetMode="External" /><Relationship Id="rId849" Type="http://schemas.openxmlformats.org/officeDocument/2006/relationships/hyperlink" Target="https://twitter.com/vickigrafwx" TargetMode="External" /><Relationship Id="rId850" Type="http://schemas.openxmlformats.org/officeDocument/2006/relationships/hyperlink" Target="https://twitter.com/scouter441" TargetMode="External" /><Relationship Id="rId851" Type="http://schemas.openxmlformats.org/officeDocument/2006/relationships/hyperlink" Target="https://twitter.com/tman1138pm" TargetMode="External" /><Relationship Id="rId852" Type="http://schemas.openxmlformats.org/officeDocument/2006/relationships/hyperlink" Target="https://twitter.com/papaginos" TargetMode="External" /><Relationship Id="rId853" Type="http://schemas.openxmlformats.org/officeDocument/2006/relationships/hyperlink" Target="https://twitter.com/karlsonmckenzie" TargetMode="External" /><Relationship Id="rId854" Type="http://schemas.openxmlformats.org/officeDocument/2006/relationships/hyperlink" Target="https://twitter.com/pray_to_one" TargetMode="External" /><Relationship Id="rId855" Type="http://schemas.openxmlformats.org/officeDocument/2006/relationships/hyperlink" Target="https://twitter.com/haggertytaupier" TargetMode="External" /><Relationship Id="rId856" Type="http://schemas.openxmlformats.org/officeDocument/2006/relationships/hyperlink" Target="https://twitter.com/itopizarro" TargetMode="External" /><Relationship Id="rId857" Type="http://schemas.openxmlformats.org/officeDocument/2006/relationships/hyperlink" Target="https://twitter.com/phppoet" TargetMode="External" /><Relationship Id="rId858" Type="http://schemas.openxmlformats.org/officeDocument/2006/relationships/hyperlink" Target="https://twitter.com/ptassone17" TargetMode="External" /><Relationship Id="rId859" Type="http://schemas.openxmlformats.org/officeDocument/2006/relationships/hyperlink" Target="https://twitter.com/jozenaaa" TargetMode="External" /><Relationship Id="rId860" Type="http://schemas.openxmlformats.org/officeDocument/2006/relationships/hyperlink" Target="https://twitter.com/johnnya33" TargetMode="External" /><Relationship Id="rId861" Type="http://schemas.openxmlformats.org/officeDocument/2006/relationships/hyperlink" Target="https://twitter.com/kennycamille" TargetMode="External" /><Relationship Id="rId862" Type="http://schemas.openxmlformats.org/officeDocument/2006/relationships/hyperlink" Target="https://twitter.com/newportlost" TargetMode="External" /><Relationship Id="rId863" Type="http://schemas.openxmlformats.org/officeDocument/2006/relationships/hyperlink" Target="https://twitter.com/gibertiallan" TargetMode="External" /><Relationship Id="rId864" Type="http://schemas.openxmlformats.org/officeDocument/2006/relationships/hyperlink" Target="https://twitter.com/taragranahan" TargetMode="External" /><Relationship Id="rId865" Type="http://schemas.openxmlformats.org/officeDocument/2006/relationships/hyperlink" Target="https://twitter.com/rirepublicans" TargetMode="External" /><Relationship Id="rId866" Type="http://schemas.openxmlformats.org/officeDocument/2006/relationships/hyperlink" Target="https://twitter.com/rihousegop" TargetMode="External" /><Relationship Id="rId867" Type="http://schemas.openxmlformats.org/officeDocument/2006/relationships/hyperlink" Target="https://twitter.com/govraimondo" TargetMode="External" /><Relationship Id="rId868" Type="http://schemas.openxmlformats.org/officeDocument/2006/relationships/hyperlink" Target="https://twitter.com/allthingswayne" TargetMode="External" /><Relationship Id="rId869" Type="http://schemas.openxmlformats.org/officeDocument/2006/relationships/hyperlink" Target="https://twitter.com/bostsox" TargetMode="External" /><Relationship Id="rId870" Type="http://schemas.openxmlformats.org/officeDocument/2006/relationships/hyperlink" Target="https://twitter.com/analogbear" TargetMode="External" /><Relationship Id="rId871" Type="http://schemas.openxmlformats.org/officeDocument/2006/relationships/hyperlink" Target="https://twitter.com/cstorenews_" TargetMode="External" /><Relationship Id="rId872" Type="http://schemas.openxmlformats.org/officeDocument/2006/relationships/hyperlink" Target="https://twitter.com/urbandata" TargetMode="External" /><Relationship Id="rId873" Type="http://schemas.openxmlformats.org/officeDocument/2006/relationships/hyperlink" Target="https://twitter.com/sincerlychelle" TargetMode="External" /><Relationship Id="rId874" Type="http://schemas.openxmlformats.org/officeDocument/2006/relationships/hyperlink" Target="https://twitter.com/lisamarasco" TargetMode="External" /><Relationship Id="rId875" Type="http://schemas.openxmlformats.org/officeDocument/2006/relationships/hyperlink" Target="https://twitter.com/chaseschurga" TargetMode="External" /><Relationship Id="rId876" Type="http://schemas.openxmlformats.org/officeDocument/2006/relationships/hyperlink" Target="https://twitter.com/tanyadmiranda" TargetMode="External" /><Relationship Id="rId877" Type="http://schemas.openxmlformats.org/officeDocument/2006/relationships/hyperlink" Target="https://twitter.com/dzadzi55" TargetMode="External" /><Relationship Id="rId878" Type="http://schemas.openxmlformats.org/officeDocument/2006/relationships/hyperlink" Target="https://twitter.com/toyshowsue" TargetMode="External" /><Relationship Id="rId879" Type="http://schemas.openxmlformats.org/officeDocument/2006/relationships/hyperlink" Target="https://twitter.com/richnthering" TargetMode="External" /><Relationship Id="rId880" Type="http://schemas.openxmlformats.org/officeDocument/2006/relationships/hyperlink" Target="https://twitter.com/steeler1313" TargetMode="External" /><Relationship Id="rId881" Type="http://schemas.openxmlformats.org/officeDocument/2006/relationships/hyperlink" Target="https://twitter.com/casinossb" TargetMode="External" /><Relationship Id="rId882" Type="http://schemas.openxmlformats.org/officeDocument/2006/relationships/hyperlink" Target="https://twitter.com/mistress_ishbo" TargetMode="External" /><Relationship Id="rId883" Type="http://schemas.openxmlformats.org/officeDocument/2006/relationships/hyperlink" Target="https://twitter.com/rgrhm" TargetMode="External" /><Relationship Id="rId884" Type="http://schemas.openxmlformats.org/officeDocument/2006/relationships/hyperlink" Target="https://twitter.com/hewesnews" TargetMode="External" /><Relationship Id="rId885" Type="http://schemas.openxmlformats.org/officeDocument/2006/relationships/hyperlink" Target="https://twitter.com/thelilraskal" TargetMode="External" /><Relationship Id="rId886" Type="http://schemas.openxmlformats.org/officeDocument/2006/relationships/hyperlink" Target="https://twitter.com/montviller" TargetMode="External" /><Relationship Id="rId887" Type="http://schemas.openxmlformats.org/officeDocument/2006/relationships/hyperlink" Target="https://twitter.com/kdesantis96" TargetMode="External" /><Relationship Id="rId888" Type="http://schemas.openxmlformats.org/officeDocument/2006/relationships/hyperlink" Target="https://twitter.com/brandyscorner" TargetMode="External" /><Relationship Id="rId889" Type="http://schemas.openxmlformats.org/officeDocument/2006/relationships/hyperlink" Target="https://twitter.com/niffer03801" TargetMode="External" /><Relationship Id="rId890" Type="http://schemas.openxmlformats.org/officeDocument/2006/relationships/hyperlink" Target="https://twitter.com/miac0088" TargetMode="External" /><Relationship Id="rId891" Type="http://schemas.openxmlformats.org/officeDocument/2006/relationships/hyperlink" Target="https://twitter.com/sammiasaurus" TargetMode="External" /><Relationship Id="rId892" Type="http://schemas.openxmlformats.org/officeDocument/2006/relationships/hyperlink" Target="https://twitter.com/andytbone2" TargetMode="External" /><Relationship Id="rId893" Type="http://schemas.openxmlformats.org/officeDocument/2006/relationships/hyperlink" Target="https://twitter.com/momof3princess" TargetMode="External" /><Relationship Id="rId894" Type="http://schemas.openxmlformats.org/officeDocument/2006/relationships/hyperlink" Target="https://twitter.com/masterblud" TargetMode="External" /><Relationship Id="rId895" Type="http://schemas.openxmlformats.org/officeDocument/2006/relationships/hyperlink" Target="https://twitter.com/doublea93" TargetMode="External" /><Relationship Id="rId896" Type="http://schemas.openxmlformats.org/officeDocument/2006/relationships/hyperlink" Target="https://twitter.com/amid11317" TargetMode="External" /><Relationship Id="rId897" Type="http://schemas.openxmlformats.org/officeDocument/2006/relationships/hyperlink" Target="https://twitter.com/mofycbsj" TargetMode="External" /><Relationship Id="rId898" Type="http://schemas.openxmlformats.org/officeDocument/2006/relationships/hyperlink" Target="https://twitter.com/dr_coady" TargetMode="External" /><Relationship Id="rId899" Type="http://schemas.openxmlformats.org/officeDocument/2006/relationships/comments" Target="../comments2.xml" /><Relationship Id="rId900" Type="http://schemas.openxmlformats.org/officeDocument/2006/relationships/vmlDrawing" Target="../drawings/vmlDrawing2.vml" /><Relationship Id="rId901" Type="http://schemas.openxmlformats.org/officeDocument/2006/relationships/table" Target="../tables/table2.xml" /><Relationship Id="rId90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i/web/status/1095863148110860288" TargetMode="External" /><Relationship Id="rId2" Type="http://schemas.openxmlformats.org/officeDocument/2006/relationships/hyperlink" Target="https://twitter.com/i/web/status/1095674119482413057" TargetMode="External" /><Relationship Id="rId3" Type="http://schemas.openxmlformats.org/officeDocument/2006/relationships/hyperlink" Target="https://twitter.com/i/web/status/1095654744775905281" TargetMode="External" /><Relationship Id="rId4" Type="http://schemas.openxmlformats.org/officeDocument/2006/relationships/hyperlink" Target="https://twitter.com/i/web/status/1095425614822158336" TargetMode="External" /><Relationship Id="rId5" Type="http://schemas.openxmlformats.org/officeDocument/2006/relationships/hyperlink" Target="https://twitter.com/i/web/status/1095425319681560576" TargetMode="External" /><Relationship Id="rId6" Type="http://schemas.openxmlformats.org/officeDocument/2006/relationships/hyperlink" Target="https://twitter.com/i/web/status/1093545499477635072" TargetMode="External" /><Relationship Id="rId7" Type="http://schemas.openxmlformats.org/officeDocument/2006/relationships/hyperlink" Target="https://medium.com/google-news-la" TargetMode="External" /><Relationship Id="rId8" Type="http://schemas.openxmlformats.org/officeDocument/2006/relationships/hyperlink" Target="https://twitter.com/i/web/status/1096495742695424001" TargetMode="External" /><Relationship Id="rId9" Type="http://schemas.openxmlformats.org/officeDocument/2006/relationships/hyperlink" Target="https://twitter.com/i/web/status/1094999853007020032" TargetMode="External" /><Relationship Id="rId10" Type="http://schemas.openxmlformats.org/officeDocument/2006/relationships/hyperlink" Target="https://twitter.com/i/web/status/1094998863784656896" TargetMode="External" /><Relationship Id="rId11" Type="http://schemas.openxmlformats.org/officeDocument/2006/relationships/hyperlink" Target="https://twitter.com/i/web/status/1093556020687843329" TargetMode="External" /><Relationship Id="rId12" Type="http://schemas.openxmlformats.org/officeDocument/2006/relationships/hyperlink" Target="http://www.cumberlandfarms.com/SmartPay?utm_medium=smartpay&amp;utm_source=twitter&amp;utm_campaign=kandp" TargetMode="External" /><Relationship Id="rId13" Type="http://schemas.openxmlformats.org/officeDocument/2006/relationships/hyperlink" Target="https://twitter.com/i/web/status/1095367049373802497" TargetMode="External" /><Relationship Id="rId14" Type="http://schemas.openxmlformats.org/officeDocument/2006/relationships/hyperlink" Target="https://locations.cumberlandfarms.com/?utm_medium=storelocator&amp;utm_source=twitter&amp;utm_campaign=kandp" TargetMode="External" /><Relationship Id="rId15" Type="http://schemas.openxmlformats.org/officeDocument/2006/relationships/hyperlink" Target="https://twitter.com/i/web/status/1096091942658674688" TargetMode="External" /><Relationship Id="rId16" Type="http://schemas.openxmlformats.org/officeDocument/2006/relationships/hyperlink" Target="https://twitter.com/i/web/status/1096454154434854912" TargetMode="External" /><Relationship Id="rId17" Type="http://schemas.openxmlformats.org/officeDocument/2006/relationships/hyperlink" Target="https://twitter.com/i/web/status/1095863148110860288" TargetMode="External" /><Relationship Id="rId18" Type="http://schemas.openxmlformats.org/officeDocument/2006/relationships/hyperlink" Target="https://twitter.com/i/web/status/1095674119482413057" TargetMode="External" /><Relationship Id="rId19" Type="http://schemas.openxmlformats.org/officeDocument/2006/relationships/hyperlink" Target="https://twitter.com/i/web/status/1095654744775905281" TargetMode="External" /><Relationship Id="rId20" Type="http://schemas.openxmlformats.org/officeDocument/2006/relationships/hyperlink" Target="https://twitter.com/i/web/status/1095425614822158336" TargetMode="External" /><Relationship Id="rId21" Type="http://schemas.openxmlformats.org/officeDocument/2006/relationships/hyperlink" Target="https://twitter.com/i/web/status/1095484227368423426" TargetMode="External" /><Relationship Id="rId22" Type="http://schemas.openxmlformats.org/officeDocument/2006/relationships/hyperlink" Target="https://twitter.com/i/web/status/1095175096174604288" TargetMode="External" /><Relationship Id="rId23" Type="http://schemas.openxmlformats.org/officeDocument/2006/relationships/hyperlink" Target="https://twitter.com/i/web/status/1095174932642828288" TargetMode="External" /><Relationship Id="rId24" Type="http://schemas.openxmlformats.org/officeDocument/2006/relationships/hyperlink" Target="https://twitter.com/i/web/status/1095165249014190080" TargetMode="External" /><Relationship Id="rId25" Type="http://schemas.openxmlformats.org/officeDocument/2006/relationships/hyperlink" Target="https://twitter.com/i/web/status/1095806696721666048" TargetMode="External" /><Relationship Id="rId26" Type="http://schemas.openxmlformats.org/officeDocument/2006/relationships/hyperlink" Target="https://twitter.com/i/web/status/1095702890386210817" TargetMode="External" /><Relationship Id="rId27" Type="http://schemas.openxmlformats.org/officeDocument/2006/relationships/hyperlink" Target="https://twitter.com/i/web/status/1095394909828378625" TargetMode="External" /><Relationship Id="rId28" Type="http://schemas.openxmlformats.org/officeDocument/2006/relationships/hyperlink" Target="https://twitter.com/i/web/status/1095345815265136645" TargetMode="External" /><Relationship Id="rId29" Type="http://schemas.openxmlformats.org/officeDocument/2006/relationships/hyperlink" Target="https://twitter.com/i/web/status/1093555894430896128" TargetMode="External" /><Relationship Id="rId30" Type="http://schemas.openxmlformats.org/officeDocument/2006/relationships/hyperlink" Target="https://twitter.com/i/web/status/1093560705557712896" TargetMode="External" /><Relationship Id="rId31" Type="http://schemas.openxmlformats.org/officeDocument/2006/relationships/hyperlink" Target="https://twitter.com/i/web/status/1091536604710211585" TargetMode="External" /><Relationship Id="rId32" Type="http://schemas.openxmlformats.org/officeDocument/2006/relationships/hyperlink" Target="https://twitter.com/i/web/status/1091533467580596225" TargetMode="External" /><Relationship Id="rId33" Type="http://schemas.openxmlformats.org/officeDocument/2006/relationships/hyperlink" Target="https://twitter.com/WCVB/status/1091524323251286017" TargetMode="External" /><Relationship Id="rId34" Type="http://schemas.openxmlformats.org/officeDocument/2006/relationships/hyperlink" Target="https://twitter.com/i/web/status/1096455505701158913" TargetMode="External" /><Relationship Id="rId35" Type="http://schemas.openxmlformats.org/officeDocument/2006/relationships/hyperlink" Target="https://twitter.com/cumberlandfarms/status/1092831644812263424" TargetMode="External" /><Relationship Id="rId36" Type="http://schemas.openxmlformats.org/officeDocument/2006/relationships/hyperlink" Target="https://twitter.com/cumberlandfarms/status/1093143341842264069" TargetMode="External" /><Relationship Id="rId37" Type="http://schemas.openxmlformats.org/officeDocument/2006/relationships/hyperlink" Target="https://dy.si/3CK65" TargetMode="External" /><Relationship Id="rId38" Type="http://schemas.openxmlformats.org/officeDocument/2006/relationships/hyperlink" Target="https://csnews.com/cumberland-farms-celebrates-80th-birthday-launch-exclusive-products-sweepstakes-promotions" TargetMode="External" /><Relationship Id="rId39" Type="http://schemas.openxmlformats.org/officeDocument/2006/relationships/hyperlink" Target="https://dy.si/sGyFM" TargetMode="External" /><Relationship Id="rId40" Type="http://schemas.openxmlformats.org/officeDocument/2006/relationships/hyperlink" Target="https://dy.si/FSHiX" TargetMode="External" /><Relationship Id="rId41" Type="http://schemas.openxmlformats.org/officeDocument/2006/relationships/hyperlink" Target="https://dy.si/MFZrd" TargetMode="External" /><Relationship Id="rId42" Type="http://schemas.openxmlformats.org/officeDocument/2006/relationships/hyperlink" Target="https://dy.si/Fzsyke" TargetMode="External" /><Relationship Id="rId43" Type="http://schemas.openxmlformats.org/officeDocument/2006/relationships/hyperlink" Target="https://dy.si/5XhvL" TargetMode="External" /><Relationship Id="rId44" Type="http://schemas.openxmlformats.org/officeDocument/2006/relationships/hyperlink" Target="https://dy.si/TCKth" TargetMode="Externa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 Id="rId5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3188</v>
      </c>
      <c r="BB2" s="13" t="s">
        <v>3223</v>
      </c>
      <c r="BC2" s="13" t="s">
        <v>3224</v>
      </c>
      <c r="BD2" s="119" t="s">
        <v>4251</v>
      </c>
      <c r="BE2" s="119" t="s">
        <v>4252</v>
      </c>
      <c r="BF2" s="119" t="s">
        <v>4253</v>
      </c>
      <c r="BG2" s="119" t="s">
        <v>4254</v>
      </c>
      <c r="BH2" s="119" t="s">
        <v>4255</v>
      </c>
      <c r="BI2" s="119" t="s">
        <v>4256</v>
      </c>
      <c r="BJ2" s="119" t="s">
        <v>4257</v>
      </c>
      <c r="BK2" s="119" t="s">
        <v>4258</v>
      </c>
      <c r="BL2" s="119" t="s">
        <v>4259</v>
      </c>
    </row>
    <row r="3" spans="1:64" ht="15" customHeight="1">
      <c r="A3" s="64" t="s">
        <v>212</v>
      </c>
      <c r="B3" s="64" t="s">
        <v>331</v>
      </c>
      <c r="C3" s="65" t="s">
        <v>4305</v>
      </c>
      <c r="D3" s="66">
        <v>3</v>
      </c>
      <c r="E3" s="67" t="s">
        <v>132</v>
      </c>
      <c r="F3" s="68">
        <v>35</v>
      </c>
      <c r="G3" s="65"/>
      <c r="H3" s="69"/>
      <c r="I3" s="70"/>
      <c r="J3" s="70"/>
      <c r="K3" s="34" t="s">
        <v>65</v>
      </c>
      <c r="L3" s="71">
        <v>3</v>
      </c>
      <c r="M3" s="71"/>
      <c r="N3" s="72"/>
      <c r="O3" s="78" t="s">
        <v>430</v>
      </c>
      <c r="P3" s="80">
        <v>43498.119942129626</v>
      </c>
      <c r="Q3" s="78" t="s">
        <v>432</v>
      </c>
      <c r="R3" s="82" t="s">
        <v>714</v>
      </c>
      <c r="S3" s="78" t="s">
        <v>796</v>
      </c>
      <c r="T3" s="78"/>
      <c r="U3" s="78"/>
      <c r="V3" s="82" t="s">
        <v>894</v>
      </c>
      <c r="W3" s="80">
        <v>43498.119942129626</v>
      </c>
      <c r="X3" s="82" t="s">
        <v>1022</v>
      </c>
      <c r="Y3" s="78"/>
      <c r="Z3" s="78"/>
      <c r="AA3" s="84" t="s">
        <v>1316</v>
      </c>
      <c r="AB3" s="78"/>
      <c r="AC3" s="78" t="b">
        <v>0</v>
      </c>
      <c r="AD3" s="78">
        <v>0</v>
      </c>
      <c r="AE3" s="84" t="s">
        <v>1632</v>
      </c>
      <c r="AF3" s="78" t="b">
        <v>1</v>
      </c>
      <c r="AG3" s="78" t="s">
        <v>1701</v>
      </c>
      <c r="AH3" s="78"/>
      <c r="AI3" s="84" t="s">
        <v>1706</v>
      </c>
      <c r="AJ3" s="78" t="b">
        <v>0</v>
      </c>
      <c r="AK3" s="78">
        <v>0</v>
      </c>
      <c r="AL3" s="84" t="s">
        <v>1318</v>
      </c>
      <c r="AM3" s="78" t="s">
        <v>1708</v>
      </c>
      <c r="AN3" s="78" t="b">
        <v>0</v>
      </c>
      <c r="AO3" s="84" t="s">
        <v>1318</v>
      </c>
      <c r="AP3" s="78" t="s">
        <v>176</v>
      </c>
      <c r="AQ3" s="78">
        <v>0</v>
      </c>
      <c r="AR3" s="78">
        <v>0</v>
      </c>
      <c r="AS3" s="78"/>
      <c r="AT3" s="78"/>
      <c r="AU3" s="78"/>
      <c r="AV3" s="78"/>
      <c r="AW3" s="78"/>
      <c r="AX3" s="78"/>
      <c r="AY3" s="78"/>
      <c r="AZ3" s="78"/>
      <c r="BA3">
        <v>1</v>
      </c>
      <c r="BB3" s="78" t="str">
        <f>REPLACE(INDEX(GroupVertices[Group],MATCH(Edges[[#This Row],[Vertex 1]],GroupVertices[Vertex],0)),1,1,"")</f>
        <v>8</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214</v>
      </c>
      <c r="C4" s="65" t="s">
        <v>4305</v>
      </c>
      <c r="D4" s="66">
        <v>3</v>
      </c>
      <c r="E4" s="67" t="s">
        <v>132</v>
      </c>
      <c r="F4" s="68">
        <v>35</v>
      </c>
      <c r="G4" s="65"/>
      <c r="H4" s="69"/>
      <c r="I4" s="70"/>
      <c r="J4" s="70"/>
      <c r="K4" s="34" t="s">
        <v>65</v>
      </c>
      <c r="L4" s="77">
        <v>4</v>
      </c>
      <c r="M4" s="77"/>
      <c r="N4" s="72"/>
      <c r="O4" s="79" t="s">
        <v>430</v>
      </c>
      <c r="P4" s="81">
        <v>43498.119942129626</v>
      </c>
      <c r="Q4" s="79" t="s">
        <v>432</v>
      </c>
      <c r="R4" s="83" t="s">
        <v>714</v>
      </c>
      <c r="S4" s="79" t="s">
        <v>796</v>
      </c>
      <c r="T4" s="79"/>
      <c r="U4" s="79"/>
      <c r="V4" s="83" t="s">
        <v>894</v>
      </c>
      <c r="W4" s="81">
        <v>43498.119942129626</v>
      </c>
      <c r="X4" s="83" t="s">
        <v>1022</v>
      </c>
      <c r="Y4" s="79"/>
      <c r="Z4" s="79"/>
      <c r="AA4" s="85" t="s">
        <v>1316</v>
      </c>
      <c r="AB4" s="79"/>
      <c r="AC4" s="79" t="b">
        <v>0</v>
      </c>
      <c r="AD4" s="79">
        <v>0</v>
      </c>
      <c r="AE4" s="85" t="s">
        <v>1632</v>
      </c>
      <c r="AF4" s="79" t="b">
        <v>1</v>
      </c>
      <c r="AG4" s="79" t="s">
        <v>1701</v>
      </c>
      <c r="AH4" s="79"/>
      <c r="AI4" s="85" t="s">
        <v>1706</v>
      </c>
      <c r="AJ4" s="79" t="b">
        <v>0</v>
      </c>
      <c r="AK4" s="79">
        <v>0</v>
      </c>
      <c r="AL4" s="85" t="s">
        <v>1318</v>
      </c>
      <c r="AM4" s="79" t="s">
        <v>1708</v>
      </c>
      <c r="AN4" s="79" t="b">
        <v>0</v>
      </c>
      <c r="AO4" s="85" t="s">
        <v>1318</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0</v>
      </c>
      <c r="BE4" s="49">
        <v>0</v>
      </c>
      <c r="BF4" s="48">
        <v>0</v>
      </c>
      <c r="BG4" s="49">
        <v>0</v>
      </c>
      <c r="BH4" s="48">
        <v>0</v>
      </c>
      <c r="BI4" s="49">
        <v>0</v>
      </c>
      <c r="BJ4" s="48">
        <v>7</v>
      </c>
      <c r="BK4" s="49">
        <v>100</v>
      </c>
      <c r="BL4" s="48">
        <v>7</v>
      </c>
    </row>
    <row r="5" spans="1:64" ht="15">
      <c r="A5" s="64" t="s">
        <v>213</v>
      </c>
      <c r="B5" s="64" t="s">
        <v>363</v>
      </c>
      <c r="C5" s="65" t="s">
        <v>4305</v>
      </c>
      <c r="D5" s="66">
        <v>3</v>
      </c>
      <c r="E5" s="67" t="s">
        <v>132</v>
      </c>
      <c r="F5" s="68">
        <v>35</v>
      </c>
      <c r="G5" s="65"/>
      <c r="H5" s="69"/>
      <c r="I5" s="70"/>
      <c r="J5" s="70"/>
      <c r="K5" s="34" t="s">
        <v>65</v>
      </c>
      <c r="L5" s="77">
        <v>5</v>
      </c>
      <c r="M5" s="77"/>
      <c r="N5" s="72"/>
      <c r="O5" s="79" t="s">
        <v>430</v>
      </c>
      <c r="P5" s="81">
        <v>43498.130011574074</v>
      </c>
      <c r="Q5" s="79" t="s">
        <v>433</v>
      </c>
      <c r="R5" s="83" t="s">
        <v>715</v>
      </c>
      <c r="S5" s="79" t="s">
        <v>796</v>
      </c>
      <c r="T5" s="79"/>
      <c r="U5" s="79"/>
      <c r="V5" s="83" t="s">
        <v>895</v>
      </c>
      <c r="W5" s="81">
        <v>43498.130011574074</v>
      </c>
      <c r="X5" s="83" t="s">
        <v>1023</v>
      </c>
      <c r="Y5" s="79"/>
      <c r="Z5" s="79"/>
      <c r="AA5" s="85" t="s">
        <v>1317</v>
      </c>
      <c r="AB5" s="85" t="s">
        <v>1318</v>
      </c>
      <c r="AC5" s="79" t="b">
        <v>0</v>
      </c>
      <c r="AD5" s="79">
        <v>0</v>
      </c>
      <c r="AE5" s="85" t="s">
        <v>1633</v>
      </c>
      <c r="AF5" s="79" t="b">
        <v>0</v>
      </c>
      <c r="AG5" s="79" t="s">
        <v>1701</v>
      </c>
      <c r="AH5" s="79"/>
      <c r="AI5" s="85" t="s">
        <v>1632</v>
      </c>
      <c r="AJ5" s="79" t="b">
        <v>0</v>
      </c>
      <c r="AK5" s="79">
        <v>0</v>
      </c>
      <c r="AL5" s="85" t="s">
        <v>1632</v>
      </c>
      <c r="AM5" s="79" t="s">
        <v>1709</v>
      </c>
      <c r="AN5" s="79" t="b">
        <v>1</v>
      </c>
      <c r="AO5" s="85" t="s">
        <v>1318</v>
      </c>
      <c r="AP5" s="79" t="s">
        <v>176</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1</v>
      </c>
      <c r="BE5" s="49">
        <v>7.142857142857143</v>
      </c>
      <c r="BF5" s="48">
        <v>0</v>
      </c>
      <c r="BG5" s="49">
        <v>0</v>
      </c>
      <c r="BH5" s="48">
        <v>0</v>
      </c>
      <c r="BI5" s="49">
        <v>0</v>
      </c>
      <c r="BJ5" s="48">
        <v>13</v>
      </c>
      <c r="BK5" s="49">
        <v>92.85714285714286</v>
      </c>
      <c r="BL5" s="48">
        <v>14</v>
      </c>
    </row>
    <row r="6" spans="1:64" ht="15">
      <c r="A6" s="64" t="s">
        <v>213</v>
      </c>
      <c r="B6" s="64" t="s">
        <v>331</v>
      </c>
      <c r="C6" s="65" t="s">
        <v>4305</v>
      </c>
      <c r="D6" s="66">
        <v>3</v>
      </c>
      <c r="E6" s="67" t="s">
        <v>132</v>
      </c>
      <c r="F6" s="68">
        <v>35</v>
      </c>
      <c r="G6" s="65"/>
      <c r="H6" s="69"/>
      <c r="I6" s="70"/>
      <c r="J6" s="70"/>
      <c r="K6" s="34" t="s">
        <v>65</v>
      </c>
      <c r="L6" s="77">
        <v>6</v>
      </c>
      <c r="M6" s="77"/>
      <c r="N6" s="72"/>
      <c r="O6" s="79" t="s">
        <v>430</v>
      </c>
      <c r="P6" s="81">
        <v>43498.130011574074</v>
      </c>
      <c r="Q6" s="79" t="s">
        <v>433</v>
      </c>
      <c r="R6" s="83" t="s">
        <v>715</v>
      </c>
      <c r="S6" s="79" t="s">
        <v>796</v>
      </c>
      <c r="T6" s="79"/>
      <c r="U6" s="79"/>
      <c r="V6" s="83" t="s">
        <v>895</v>
      </c>
      <c r="W6" s="81">
        <v>43498.130011574074</v>
      </c>
      <c r="X6" s="83" t="s">
        <v>1023</v>
      </c>
      <c r="Y6" s="79"/>
      <c r="Z6" s="79"/>
      <c r="AA6" s="85" t="s">
        <v>1317</v>
      </c>
      <c r="AB6" s="85" t="s">
        <v>1318</v>
      </c>
      <c r="AC6" s="79" t="b">
        <v>0</v>
      </c>
      <c r="AD6" s="79">
        <v>0</v>
      </c>
      <c r="AE6" s="85" t="s">
        <v>1633</v>
      </c>
      <c r="AF6" s="79" t="b">
        <v>0</v>
      </c>
      <c r="AG6" s="79" t="s">
        <v>1701</v>
      </c>
      <c r="AH6" s="79"/>
      <c r="AI6" s="85" t="s">
        <v>1632</v>
      </c>
      <c r="AJ6" s="79" t="b">
        <v>0</v>
      </c>
      <c r="AK6" s="79">
        <v>0</v>
      </c>
      <c r="AL6" s="85" t="s">
        <v>1632</v>
      </c>
      <c r="AM6" s="79" t="s">
        <v>1709</v>
      </c>
      <c r="AN6" s="79" t="b">
        <v>1</v>
      </c>
      <c r="AO6" s="85" t="s">
        <v>1318</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1</v>
      </c>
      <c r="BD6" s="48"/>
      <c r="BE6" s="49"/>
      <c r="BF6" s="48"/>
      <c r="BG6" s="49"/>
      <c r="BH6" s="48"/>
      <c r="BI6" s="49"/>
      <c r="BJ6" s="48"/>
      <c r="BK6" s="49"/>
      <c r="BL6" s="48"/>
    </row>
    <row r="7" spans="1:64" ht="15">
      <c r="A7" s="64" t="s">
        <v>213</v>
      </c>
      <c r="B7" s="64" t="s">
        <v>214</v>
      </c>
      <c r="C7" s="65" t="s">
        <v>4305</v>
      </c>
      <c r="D7" s="66">
        <v>3</v>
      </c>
      <c r="E7" s="67" t="s">
        <v>132</v>
      </c>
      <c r="F7" s="68">
        <v>35</v>
      </c>
      <c r="G7" s="65"/>
      <c r="H7" s="69"/>
      <c r="I7" s="70"/>
      <c r="J7" s="70"/>
      <c r="K7" s="34" t="s">
        <v>65</v>
      </c>
      <c r="L7" s="77">
        <v>7</v>
      </c>
      <c r="M7" s="77"/>
      <c r="N7" s="72"/>
      <c r="O7" s="79" t="s">
        <v>431</v>
      </c>
      <c r="P7" s="81">
        <v>43498.130011574074</v>
      </c>
      <c r="Q7" s="79" t="s">
        <v>433</v>
      </c>
      <c r="R7" s="83" t="s">
        <v>715</v>
      </c>
      <c r="S7" s="79" t="s">
        <v>796</v>
      </c>
      <c r="T7" s="79"/>
      <c r="U7" s="79"/>
      <c r="V7" s="83" t="s">
        <v>895</v>
      </c>
      <c r="W7" s="81">
        <v>43498.130011574074</v>
      </c>
      <c r="X7" s="83" t="s">
        <v>1023</v>
      </c>
      <c r="Y7" s="79"/>
      <c r="Z7" s="79"/>
      <c r="AA7" s="85" t="s">
        <v>1317</v>
      </c>
      <c r="AB7" s="85" t="s">
        <v>1318</v>
      </c>
      <c r="AC7" s="79" t="b">
        <v>0</v>
      </c>
      <c r="AD7" s="79">
        <v>0</v>
      </c>
      <c r="AE7" s="85" t="s">
        <v>1633</v>
      </c>
      <c r="AF7" s="79" t="b">
        <v>0</v>
      </c>
      <c r="AG7" s="79" t="s">
        <v>1701</v>
      </c>
      <c r="AH7" s="79"/>
      <c r="AI7" s="85" t="s">
        <v>1632</v>
      </c>
      <c r="AJ7" s="79" t="b">
        <v>0</v>
      </c>
      <c r="AK7" s="79">
        <v>0</v>
      </c>
      <c r="AL7" s="85" t="s">
        <v>1632</v>
      </c>
      <c r="AM7" s="79" t="s">
        <v>1709</v>
      </c>
      <c r="AN7" s="79" t="b">
        <v>1</v>
      </c>
      <c r="AO7" s="85" t="s">
        <v>1318</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c r="BE7" s="49"/>
      <c r="BF7" s="48"/>
      <c r="BG7" s="49"/>
      <c r="BH7" s="48"/>
      <c r="BI7" s="49"/>
      <c r="BJ7" s="48"/>
      <c r="BK7" s="49"/>
      <c r="BL7" s="48"/>
    </row>
    <row r="8" spans="1:64" ht="15">
      <c r="A8" s="64" t="s">
        <v>214</v>
      </c>
      <c r="B8" s="64" t="s">
        <v>331</v>
      </c>
      <c r="C8" s="65" t="s">
        <v>4305</v>
      </c>
      <c r="D8" s="66">
        <v>3</v>
      </c>
      <c r="E8" s="67" t="s">
        <v>132</v>
      </c>
      <c r="F8" s="68">
        <v>35</v>
      </c>
      <c r="G8" s="65"/>
      <c r="H8" s="69"/>
      <c r="I8" s="70"/>
      <c r="J8" s="70"/>
      <c r="K8" s="34" t="s">
        <v>65</v>
      </c>
      <c r="L8" s="77">
        <v>8</v>
      </c>
      <c r="M8" s="77"/>
      <c r="N8" s="72"/>
      <c r="O8" s="79" t="s">
        <v>431</v>
      </c>
      <c r="P8" s="81">
        <v>43498.11020833333</v>
      </c>
      <c r="Q8" s="79" t="s">
        <v>434</v>
      </c>
      <c r="R8" s="79"/>
      <c r="S8" s="79"/>
      <c r="T8" s="79"/>
      <c r="U8" s="79"/>
      <c r="V8" s="83" t="s">
        <v>896</v>
      </c>
      <c r="W8" s="81">
        <v>43498.11020833333</v>
      </c>
      <c r="X8" s="83" t="s">
        <v>1024</v>
      </c>
      <c r="Y8" s="79"/>
      <c r="Z8" s="79"/>
      <c r="AA8" s="85" t="s">
        <v>1318</v>
      </c>
      <c r="AB8" s="79"/>
      <c r="AC8" s="79" t="b">
        <v>0</v>
      </c>
      <c r="AD8" s="79">
        <v>0</v>
      </c>
      <c r="AE8" s="85" t="s">
        <v>1634</v>
      </c>
      <c r="AF8" s="79" t="b">
        <v>1</v>
      </c>
      <c r="AG8" s="79" t="s">
        <v>1701</v>
      </c>
      <c r="AH8" s="79"/>
      <c r="AI8" s="85" t="s">
        <v>1706</v>
      </c>
      <c r="AJ8" s="79" t="b">
        <v>0</v>
      </c>
      <c r="AK8" s="79">
        <v>0</v>
      </c>
      <c r="AL8" s="85" t="s">
        <v>1632</v>
      </c>
      <c r="AM8" s="79" t="s">
        <v>1710</v>
      </c>
      <c r="AN8" s="79" t="b">
        <v>0</v>
      </c>
      <c r="AO8" s="85" t="s">
        <v>1318</v>
      </c>
      <c r="AP8" s="79" t="s">
        <v>176</v>
      </c>
      <c r="AQ8" s="79">
        <v>0</v>
      </c>
      <c r="AR8" s="79">
        <v>0</v>
      </c>
      <c r="AS8" s="79"/>
      <c r="AT8" s="79"/>
      <c r="AU8" s="79"/>
      <c r="AV8" s="79"/>
      <c r="AW8" s="79"/>
      <c r="AX8" s="79"/>
      <c r="AY8" s="79"/>
      <c r="AZ8" s="79"/>
      <c r="BA8">
        <v>1</v>
      </c>
      <c r="BB8" s="78" t="str">
        <f>REPLACE(INDEX(GroupVertices[Group],MATCH(Edges[[#This Row],[Vertex 1]],GroupVertices[Vertex],0)),1,1,"")</f>
        <v>8</v>
      </c>
      <c r="BC8" s="78" t="str">
        <f>REPLACE(INDEX(GroupVertices[Group],MATCH(Edges[[#This Row],[Vertex 2]],GroupVertices[Vertex],0)),1,1,"")</f>
        <v>1</v>
      </c>
      <c r="BD8" s="48">
        <v>0</v>
      </c>
      <c r="BE8" s="49">
        <v>0</v>
      </c>
      <c r="BF8" s="48">
        <v>0</v>
      </c>
      <c r="BG8" s="49">
        <v>0</v>
      </c>
      <c r="BH8" s="48">
        <v>0</v>
      </c>
      <c r="BI8" s="49">
        <v>0</v>
      </c>
      <c r="BJ8" s="48">
        <v>5</v>
      </c>
      <c r="BK8" s="49">
        <v>100</v>
      </c>
      <c r="BL8" s="48">
        <v>5</v>
      </c>
    </row>
    <row r="9" spans="1:64" ht="15">
      <c r="A9" s="64" t="s">
        <v>215</v>
      </c>
      <c r="B9" s="64" t="s">
        <v>214</v>
      </c>
      <c r="C9" s="65" t="s">
        <v>4305</v>
      </c>
      <c r="D9" s="66">
        <v>3</v>
      </c>
      <c r="E9" s="67" t="s">
        <v>132</v>
      </c>
      <c r="F9" s="68">
        <v>35</v>
      </c>
      <c r="G9" s="65"/>
      <c r="H9" s="69"/>
      <c r="I9" s="70"/>
      <c r="J9" s="70"/>
      <c r="K9" s="34" t="s">
        <v>65</v>
      </c>
      <c r="L9" s="77">
        <v>9</v>
      </c>
      <c r="M9" s="77"/>
      <c r="N9" s="72"/>
      <c r="O9" s="79" t="s">
        <v>431</v>
      </c>
      <c r="P9" s="81">
        <v>43498.138657407406</v>
      </c>
      <c r="Q9" s="79" t="s">
        <v>435</v>
      </c>
      <c r="R9" s="83" t="s">
        <v>716</v>
      </c>
      <c r="S9" s="79" t="s">
        <v>796</v>
      </c>
      <c r="T9" s="79"/>
      <c r="U9" s="79"/>
      <c r="V9" s="83" t="s">
        <v>897</v>
      </c>
      <c r="W9" s="81">
        <v>43498.138657407406</v>
      </c>
      <c r="X9" s="83" t="s">
        <v>1025</v>
      </c>
      <c r="Y9" s="79"/>
      <c r="Z9" s="79"/>
      <c r="AA9" s="85" t="s">
        <v>1319</v>
      </c>
      <c r="AB9" s="85" t="s">
        <v>1318</v>
      </c>
      <c r="AC9" s="79" t="b">
        <v>0</v>
      </c>
      <c r="AD9" s="79">
        <v>0</v>
      </c>
      <c r="AE9" s="85" t="s">
        <v>1633</v>
      </c>
      <c r="AF9" s="79" t="b">
        <v>0</v>
      </c>
      <c r="AG9" s="79" t="s">
        <v>1701</v>
      </c>
      <c r="AH9" s="79"/>
      <c r="AI9" s="85" t="s">
        <v>1632</v>
      </c>
      <c r="AJ9" s="79" t="b">
        <v>0</v>
      </c>
      <c r="AK9" s="79">
        <v>0</v>
      </c>
      <c r="AL9" s="85" t="s">
        <v>1632</v>
      </c>
      <c r="AM9" s="79" t="s">
        <v>1711</v>
      </c>
      <c r="AN9" s="79" t="b">
        <v>1</v>
      </c>
      <c r="AO9" s="85" t="s">
        <v>1318</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216</v>
      </c>
      <c r="B10" s="64" t="s">
        <v>214</v>
      </c>
      <c r="C10" s="65" t="s">
        <v>4305</v>
      </c>
      <c r="D10" s="66">
        <v>3</v>
      </c>
      <c r="E10" s="67" t="s">
        <v>132</v>
      </c>
      <c r="F10" s="68">
        <v>35</v>
      </c>
      <c r="G10" s="65"/>
      <c r="H10" s="69"/>
      <c r="I10" s="70"/>
      <c r="J10" s="70"/>
      <c r="K10" s="34" t="s">
        <v>65</v>
      </c>
      <c r="L10" s="77">
        <v>10</v>
      </c>
      <c r="M10" s="77"/>
      <c r="N10" s="72"/>
      <c r="O10" s="79" t="s">
        <v>431</v>
      </c>
      <c r="P10" s="81">
        <v>43498.15373842593</v>
      </c>
      <c r="Q10" s="79" t="s">
        <v>436</v>
      </c>
      <c r="R10" s="79"/>
      <c r="S10" s="79"/>
      <c r="T10" s="79"/>
      <c r="U10" s="79"/>
      <c r="V10" s="83" t="s">
        <v>898</v>
      </c>
      <c r="W10" s="81">
        <v>43498.15373842593</v>
      </c>
      <c r="X10" s="83" t="s">
        <v>1026</v>
      </c>
      <c r="Y10" s="79"/>
      <c r="Z10" s="79"/>
      <c r="AA10" s="85" t="s">
        <v>1320</v>
      </c>
      <c r="AB10" s="85" t="s">
        <v>1318</v>
      </c>
      <c r="AC10" s="79" t="b">
        <v>0</v>
      </c>
      <c r="AD10" s="79">
        <v>0</v>
      </c>
      <c r="AE10" s="85" t="s">
        <v>1633</v>
      </c>
      <c r="AF10" s="79" t="b">
        <v>0</v>
      </c>
      <c r="AG10" s="79" t="s">
        <v>1701</v>
      </c>
      <c r="AH10" s="79"/>
      <c r="AI10" s="85" t="s">
        <v>1632</v>
      </c>
      <c r="AJ10" s="79" t="b">
        <v>0</v>
      </c>
      <c r="AK10" s="79">
        <v>0</v>
      </c>
      <c r="AL10" s="85" t="s">
        <v>1632</v>
      </c>
      <c r="AM10" s="79" t="s">
        <v>1708</v>
      </c>
      <c r="AN10" s="79" t="b">
        <v>0</v>
      </c>
      <c r="AO10" s="85" t="s">
        <v>1318</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217</v>
      </c>
      <c r="B11" s="64" t="s">
        <v>214</v>
      </c>
      <c r="C11" s="65" t="s">
        <v>4305</v>
      </c>
      <c r="D11" s="66">
        <v>3</v>
      </c>
      <c r="E11" s="67" t="s">
        <v>132</v>
      </c>
      <c r="F11" s="68">
        <v>35</v>
      </c>
      <c r="G11" s="65"/>
      <c r="H11" s="69"/>
      <c r="I11" s="70"/>
      <c r="J11" s="70"/>
      <c r="K11" s="34" t="s">
        <v>65</v>
      </c>
      <c r="L11" s="77">
        <v>11</v>
      </c>
      <c r="M11" s="77"/>
      <c r="N11" s="72"/>
      <c r="O11" s="79" t="s">
        <v>430</v>
      </c>
      <c r="P11" s="81">
        <v>43498.19559027778</v>
      </c>
      <c r="Q11" s="79" t="s">
        <v>437</v>
      </c>
      <c r="R11" s="79"/>
      <c r="S11" s="79"/>
      <c r="T11" s="79"/>
      <c r="U11" s="79"/>
      <c r="V11" s="83" t="s">
        <v>899</v>
      </c>
      <c r="W11" s="81">
        <v>43498.19559027778</v>
      </c>
      <c r="X11" s="83" t="s">
        <v>1027</v>
      </c>
      <c r="Y11" s="79"/>
      <c r="Z11" s="79"/>
      <c r="AA11" s="85" t="s">
        <v>1321</v>
      </c>
      <c r="AB11" s="85" t="s">
        <v>1319</v>
      </c>
      <c r="AC11" s="79" t="b">
        <v>0</v>
      </c>
      <c r="AD11" s="79">
        <v>0</v>
      </c>
      <c r="AE11" s="85" t="s">
        <v>1635</v>
      </c>
      <c r="AF11" s="79" t="b">
        <v>0</v>
      </c>
      <c r="AG11" s="79" t="s">
        <v>1701</v>
      </c>
      <c r="AH11" s="79"/>
      <c r="AI11" s="85" t="s">
        <v>1632</v>
      </c>
      <c r="AJ11" s="79" t="b">
        <v>0</v>
      </c>
      <c r="AK11" s="79">
        <v>0</v>
      </c>
      <c r="AL11" s="85" t="s">
        <v>1632</v>
      </c>
      <c r="AM11" s="79" t="s">
        <v>1708</v>
      </c>
      <c r="AN11" s="79" t="b">
        <v>0</v>
      </c>
      <c r="AO11" s="85" t="s">
        <v>1319</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8</v>
      </c>
      <c r="BD11" s="48"/>
      <c r="BE11" s="49"/>
      <c r="BF11" s="48"/>
      <c r="BG11" s="49"/>
      <c r="BH11" s="48"/>
      <c r="BI11" s="49"/>
      <c r="BJ11" s="48"/>
      <c r="BK11" s="49"/>
      <c r="BL11" s="48"/>
    </row>
    <row r="12" spans="1:64" ht="15">
      <c r="A12" s="64" t="s">
        <v>215</v>
      </c>
      <c r="B12" s="64" t="s">
        <v>331</v>
      </c>
      <c r="C12" s="65" t="s">
        <v>4305</v>
      </c>
      <c r="D12" s="66">
        <v>3</v>
      </c>
      <c r="E12" s="67" t="s">
        <v>132</v>
      </c>
      <c r="F12" s="68">
        <v>35</v>
      </c>
      <c r="G12" s="65"/>
      <c r="H12" s="69"/>
      <c r="I12" s="70"/>
      <c r="J12" s="70"/>
      <c r="K12" s="34" t="s">
        <v>65</v>
      </c>
      <c r="L12" s="77">
        <v>12</v>
      </c>
      <c r="M12" s="77"/>
      <c r="N12" s="72"/>
      <c r="O12" s="79" t="s">
        <v>430</v>
      </c>
      <c r="P12" s="81">
        <v>43498.138657407406</v>
      </c>
      <c r="Q12" s="79" t="s">
        <v>435</v>
      </c>
      <c r="R12" s="83" t="s">
        <v>716</v>
      </c>
      <c r="S12" s="79" t="s">
        <v>796</v>
      </c>
      <c r="T12" s="79"/>
      <c r="U12" s="79"/>
      <c r="V12" s="83" t="s">
        <v>897</v>
      </c>
      <c r="W12" s="81">
        <v>43498.138657407406</v>
      </c>
      <c r="X12" s="83" t="s">
        <v>1025</v>
      </c>
      <c r="Y12" s="79"/>
      <c r="Z12" s="79"/>
      <c r="AA12" s="85" t="s">
        <v>1319</v>
      </c>
      <c r="AB12" s="85" t="s">
        <v>1318</v>
      </c>
      <c r="AC12" s="79" t="b">
        <v>0</v>
      </c>
      <c r="AD12" s="79">
        <v>0</v>
      </c>
      <c r="AE12" s="85" t="s">
        <v>1633</v>
      </c>
      <c r="AF12" s="79" t="b">
        <v>0</v>
      </c>
      <c r="AG12" s="79" t="s">
        <v>1701</v>
      </c>
      <c r="AH12" s="79"/>
      <c r="AI12" s="85" t="s">
        <v>1632</v>
      </c>
      <c r="AJ12" s="79" t="b">
        <v>0</v>
      </c>
      <c r="AK12" s="79">
        <v>0</v>
      </c>
      <c r="AL12" s="85" t="s">
        <v>1632</v>
      </c>
      <c r="AM12" s="79" t="s">
        <v>1711</v>
      </c>
      <c r="AN12" s="79" t="b">
        <v>1</v>
      </c>
      <c r="AO12" s="85" t="s">
        <v>1318</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1</v>
      </c>
      <c r="BD12" s="48">
        <v>1</v>
      </c>
      <c r="BE12" s="49">
        <v>5.555555555555555</v>
      </c>
      <c r="BF12" s="48">
        <v>1</v>
      </c>
      <c r="BG12" s="49">
        <v>5.555555555555555</v>
      </c>
      <c r="BH12" s="48">
        <v>0</v>
      </c>
      <c r="BI12" s="49">
        <v>0</v>
      </c>
      <c r="BJ12" s="48">
        <v>16</v>
      </c>
      <c r="BK12" s="49">
        <v>88.88888888888889</v>
      </c>
      <c r="BL12" s="48">
        <v>18</v>
      </c>
    </row>
    <row r="13" spans="1:64" ht="15">
      <c r="A13" s="64" t="s">
        <v>217</v>
      </c>
      <c r="B13" s="64" t="s">
        <v>215</v>
      </c>
      <c r="C13" s="65" t="s">
        <v>4305</v>
      </c>
      <c r="D13" s="66">
        <v>3</v>
      </c>
      <c r="E13" s="67" t="s">
        <v>132</v>
      </c>
      <c r="F13" s="68">
        <v>35</v>
      </c>
      <c r="G13" s="65"/>
      <c r="H13" s="69"/>
      <c r="I13" s="70"/>
      <c r="J13" s="70"/>
      <c r="K13" s="34" t="s">
        <v>65</v>
      </c>
      <c r="L13" s="77">
        <v>13</v>
      </c>
      <c r="M13" s="77"/>
      <c r="N13" s="72"/>
      <c r="O13" s="79" t="s">
        <v>431</v>
      </c>
      <c r="P13" s="81">
        <v>43498.19559027778</v>
      </c>
      <c r="Q13" s="79" t="s">
        <v>437</v>
      </c>
      <c r="R13" s="79"/>
      <c r="S13" s="79"/>
      <c r="T13" s="79"/>
      <c r="U13" s="79"/>
      <c r="V13" s="83" t="s">
        <v>899</v>
      </c>
      <c r="W13" s="81">
        <v>43498.19559027778</v>
      </c>
      <c r="X13" s="83" t="s">
        <v>1027</v>
      </c>
      <c r="Y13" s="79"/>
      <c r="Z13" s="79"/>
      <c r="AA13" s="85" t="s">
        <v>1321</v>
      </c>
      <c r="AB13" s="85" t="s">
        <v>1319</v>
      </c>
      <c r="AC13" s="79" t="b">
        <v>0</v>
      </c>
      <c r="AD13" s="79">
        <v>0</v>
      </c>
      <c r="AE13" s="85" t="s">
        <v>1635</v>
      </c>
      <c r="AF13" s="79" t="b">
        <v>0</v>
      </c>
      <c r="AG13" s="79" t="s">
        <v>1701</v>
      </c>
      <c r="AH13" s="79"/>
      <c r="AI13" s="85" t="s">
        <v>1632</v>
      </c>
      <c r="AJ13" s="79" t="b">
        <v>0</v>
      </c>
      <c r="AK13" s="79">
        <v>0</v>
      </c>
      <c r="AL13" s="85" t="s">
        <v>1632</v>
      </c>
      <c r="AM13" s="79" t="s">
        <v>1708</v>
      </c>
      <c r="AN13" s="79" t="b">
        <v>0</v>
      </c>
      <c r="AO13" s="85" t="s">
        <v>1319</v>
      </c>
      <c r="AP13" s="79" t="s">
        <v>176</v>
      </c>
      <c r="AQ13" s="79">
        <v>0</v>
      </c>
      <c r="AR13" s="79">
        <v>0</v>
      </c>
      <c r="AS13" s="79"/>
      <c r="AT13" s="79"/>
      <c r="AU13" s="79"/>
      <c r="AV13" s="79"/>
      <c r="AW13" s="79"/>
      <c r="AX13" s="79"/>
      <c r="AY13" s="79"/>
      <c r="AZ13" s="79"/>
      <c r="BA13">
        <v>1</v>
      </c>
      <c r="BB13" s="78" t="str">
        <f>REPLACE(INDEX(GroupVertices[Group],MATCH(Edges[[#This Row],[Vertex 1]],GroupVertices[Vertex],0)),1,1,"")</f>
        <v>8</v>
      </c>
      <c r="BC13" s="78" t="str">
        <f>REPLACE(INDEX(GroupVertices[Group],MATCH(Edges[[#This Row],[Vertex 2]],GroupVertices[Vertex],0)),1,1,"")</f>
        <v>8</v>
      </c>
      <c r="BD13" s="48"/>
      <c r="BE13" s="49"/>
      <c r="BF13" s="48"/>
      <c r="BG13" s="49"/>
      <c r="BH13" s="48"/>
      <c r="BI13" s="49"/>
      <c r="BJ13" s="48"/>
      <c r="BK13" s="49"/>
      <c r="BL13" s="48"/>
    </row>
    <row r="14" spans="1:64" ht="15">
      <c r="A14" s="64" t="s">
        <v>217</v>
      </c>
      <c r="B14" s="64" t="s">
        <v>331</v>
      </c>
      <c r="C14" s="65" t="s">
        <v>4305</v>
      </c>
      <c r="D14" s="66">
        <v>3</v>
      </c>
      <c r="E14" s="67" t="s">
        <v>132</v>
      </c>
      <c r="F14" s="68">
        <v>35</v>
      </c>
      <c r="G14" s="65"/>
      <c r="H14" s="69"/>
      <c r="I14" s="70"/>
      <c r="J14" s="70"/>
      <c r="K14" s="34" t="s">
        <v>65</v>
      </c>
      <c r="L14" s="77">
        <v>14</v>
      </c>
      <c r="M14" s="77"/>
      <c r="N14" s="72"/>
      <c r="O14" s="79" t="s">
        <v>430</v>
      </c>
      <c r="P14" s="81">
        <v>43498.19559027778</v>
      </c>
      <c r="Q14" s="79" t="s">
        <v>437</v>
      </c>
      <c r="R14" s="79"/>
      <c r="S14" s="79"/>
      <c r="T14" s="79"/>
      <c r="U14" s="79"/>
      <c r="V14" s="83" t="s">
        <v>899</v>
      </c>
      <c r="W14" s="81">
        <v>43498.19559027778</v>
      </c>
      <c r="X14" s="83" t="s">
        <v>1027</v>
      </c>
      <c r="Y14" s="79"/>
      <c r="Z14" s="79"/>
      <c r="AA14" s="85" t="s">
        <v>1321</v>
      </c>
      <c r="AB14" s="85" t="s">
        <v>1319</v>
      </c>
      <c r="AC14" s="79" t="b">
        <v>0</v>
      </c>
      <c r="AD14" s="79">
        <v>0</v>
      </c>
      <c r="AE14" s="85" t="s">
        <v>1635</v>
      </c>
      <c r="AF14" s="79" t="b">
        <v>0</v>
      </c>
      <c r="AG14" s="79" t="s">
        <v>1701</v>
      </c>
      <c r="AH14" s="79"/>
      <c r="AI14" s="85" t="s">
        <v>1632</v>
      </c>
      <c r="AJ14" s="79" t="b">
        <v>0</v>
      </c>
      <c r="AK14" s="79">
        <v>0</v>
      </c>
      <c r="AL14" s="85" t="s">
        <v>1632</v>
      </c>
      <c r="AM14" s="79" t="s">
        <v>1708</v>
      </c>
      <c r="AN14" s="79" t="b">
        <v>0</v>
      </c>
      <c r="AO14" s="85" t="s">
        <v>1319</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1</v>
      </c>
      <c r="BD14" s="48">
        <v>0</v>
      </c>
      <c r="BE14" s="49">
        <v>0</v>
      </c>
      <c r="BF14" s="48">
        <v>0</v>
      </c>
      <c r="BG14" s="49">
        <v>0</v>
      </c>
      <c r="BH14" s="48">
        <v>0</v>
      </c>
      <c r="BI14" s="49">
        <v>0</v>
      </c>
      <c r="BJ14" s="48">
        <v>13</v>
      </c>
      <c r="BK14" s="49">
        <v>100</v>
      </c>
      <c r="BL14" s="48">
        <v>13</v>
      </c>
    </row>
    <row r="15" spans="1:64" ht="15">
      <c r="A15" s="64" t="s">
        <v>218</v>
      </c>
      <c r="B15" s="64" t="s">
        <v>331</v>
      </c>
      <c r="C15" s="65" t="s">
        <v>4305</v>
      </c>
      <c r="D15" s="66">
        <v>3</v>
      </c>
      <c r="E15" s="67" t="s">
        <v>132</v>
      </c>
      <c r="F15" s="68">
        <v>35</v>
      </c>
      <c r="G15" s="65"/>
      <c r="H15" s="69"/>
      <c r="I15" s="70"/>
      <c r="J15" s="70"/>
      <c r="K15" s="34" t="s">
        <v>65</v>
      </c>
      <c r="L15" s="77">
        <v>15</v>
      </c>
      <c r="M15" s="77"/>
      <c r="N15" s="72"/>
      <c r="O15" s="79" t="s">
        <v>430</v>
      </c>
      <c r="P15" s="81">
        <v>43498.617268518516</v>
      </c>
      <c r="Q15" s="79" t="s">
        <v>438</v>
      </c>
      <c r="R15" s="79"/>
      <c r="S15" s="79"/>
      <c r="T15" s="79"/>
      <c r="U15" s="79"/>
      <c r="V15" s="83" t="s">
        <v>900</v>
      </c>
      <c r="W15" s="81">
        <v>43498.617268518516</v>
      </c>
      <c r="X15" s="83" t="s">
        <v>1028</v>
      </c>
      <c r="Y15" s="79"/>
      <c r="Z15" s="79"/>
      <c r="AA15" s="85" t="s">
        <v>1322</v>
      </c>
      <c r="AB15" s="79"/>
      <c r="AC15" s="79" t="b">
        <v>0</v>
      </c>
      <c r="AD15" s="79">
        <v>0</v>
      </c>
      <c r="AE15" s="85" t="s">
        <v>1632</v>
      </c>
      <c r="AF15" s="79" t="b">
        <v>0</v>
      </c>
      <c r="AG15" s="79" t="s">
        <v>1701</v>
      </c>
      <c r="AH15" s="79"/>
      <c r="AI15" s="85" t="s">
        <v>1632</v>
      </c>
      <c r="AJ15" s="79" t="b">
        <v>0</v>
      </c>
      <c r="AK15" s="79">
        <v>0</v>
      </c>
      <c r="AL15" s="85" t="s">
        <v>1632</v>
      </c>
      <c r="AM15" s="79" t="s">
        <v>1709</v>
      </c>
      <c r="AN15" s="79" t="b">
        <v>0</v>
      </c>
      <c r="AO15" s="85" t="s">
        <v>1322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1</v>
      </c>
      <c r="BG15" s="49">
        <v>3.225806451612903</v>
      </c>
      <c r="BH15" s="48">
        <v>0</v>
      </c>
      <c r="BI15" s="49">
        <v>0</v>
      </c>
      <c r="BJ15" s="48">
        <v>30</v>
      </c>
      <c r="BK15" s="49">
        <v>96.7741935483871</v>
      </c>
      <c r="BL15" s="48">
        <v>31</v>
      </c>
    </row>
    <row r="16" spans="1:64" ht="15">
      <c r="A16" s="64" t="s">
        <v>219</v>
      </c>
      <c r="B16" s="64" t="s">
        <v>331</v>
      </c>
      <c r="C16" s="65" t="s">
        <v>4305</v>
      </c>
      <c r="D16" s="66">
        <v>3</v>
      </c>
      <c r="E16" s="67" t="s">
        <v>132</v>
      </c>
      <c r="F16" s="68">
        <v>35</v>
      </c>
      <c r="G16" s="65"/>
      <c r="H16" s="69"/>
      <c r="I16" s="70"/>
      <c r="J16" s="70"/>
      <c r="K16" s="34" t="s">
        <v>65</v>
      </c>
      <c r="L16" s="77">
        <v>16</v>
      </c>
      <c r="M16" s="77"/>
      <c r="N16" s="72"/>
      <c r="O16" s="79" t="s">
        <v>430</v>
      </c>
      <c r="P16" s="81">
        <v>43498.720185185186</v>
      </c>
      <c r="Q16" s="79" t="s">
        <v>439</v>
      </c>
      <c r="R16" s="79"/>
      <c r="S16" s="79"/>
      <c r="T16" s="79"/>
      <c r="U16" s="79"/>
      <c r="V16" s="83" t="s">
        <v>901</v>
      </c>
      <c r="W16" s="81">
        <v>43498.720185185186</v>
      </c>
      <c r="X16" s="83" t="s">
        <v>1029</v>
      </c>
      <c r="Y16" s="79"/>
      <c r="Z16" s="79"/>
      <c r="AA16" s="85" t="s">
        <v>1323</v>
      </c>
      <c r="AB16" s="79"/>
      <c r="AC16" s="79" t="b">
        <v>0</v>
      </c>
      <c r="AD16" s="79">
        <v>0</v>
      </c>
      <c r="AE16" s="85" t="s">
        <v>1632</v>
      </c>
      <c r="AF16" s="79" t="b">
        <v>0</v>
      </c>
      <c r="AG16" s="79" t="s">
        <v>1701</v>
      </c>
      <c r="AH16" s="79"/>
      <c r="AI16" s="85" t="s">
        <v>1632</v>
      </c>
      <c r="AJ16" s="79" t="b">
        <v>0</v>
      </c>
      <c r="AK16" s="79">
        <v>1</v>
      </c>
      <c r="AL16" s="85" t="s">
        <v>1590</v>
      </c>
      <c r="AM16" s="79" t="s">
        <v>1709</v>
      </c>
      <c r="AN16" s="79" t="b">
        <v>0</v>
      </c>
      <c r="AO16" s="85" t="s">
        <v>1590</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4.166666666666667</v>
      </c>
      <c r="BF16" s="48">
        <v>0</v>
      </c>
      <c r="BG16" s="49">
        <v>0</v>
      </c>
      <c r="BH16" s="48">
        <v>0</v>
      </c>
      <c r="BI16" s="49">
        <v>0</v>
      </c>
      <c r="BJ16" s="48">
        <v>23</v>
      </c>
      <c r="BK16" s="49">
        <v>95.83333333333333</v>
      </c>
      <c r="BL16" s="48">
        <v>24</v>
      </c>
    </row>
    <row r="17" spans="1:64" ht="15">
      <c r="A17" s="64" t="s">
        <v>220</v>
      </c>
      <c r="B17" s="64" t="s">
        <v>364</v>
      </c>
      <c r="C17" s="65" t="s">
        <v>4305</v>
      </c>
      <c r="D17" s="66">
        <v>3</v>
      </c>
      <c r="E17" s="67" t="s">
        <v>132</v>
      </c>
      <c r="F17" s="68">
        <v>35</v>
      </c>
      <c r="G17" s="65"/>
      <c r="H17" s="69"/>
      <c r="I17" s="70"/>
      <c r="J17" s="70"/>
      <c r="K17" s="34" t="s">
        <v>65</v>
      </c>
      <c r="L17" s="77">
        <v>17</v>
      </c>
      <c r="M17" s="77"/>
      <c r="N17" s="72"/>
      <c r="O17" s="79" t="s">
        <v>430</v>
      </c>
      <c r="P17" s="81">
        <v>43498.779502314814</v>
      </c>
      <c r="Q17" s="79" t="s">
        <v>440</v>
      </c>
      <c r="R17" s="79"/>
      <c r="S17" s="79"/>
      <c r="T17" s="79"/>
      <c r="U17" s="79"/>
      <c r="V17" s="83" t="s">
        <v>902</v>
      </c>
      <c r="W17" s="81">
        <v>43498.779502314814</v>
      </c>
      <c r="X17" s="83" t="s">
        <v>1030</v>
      </c>
      <c r="Y17" s="79"/>
      <c r="Z17" s="79"/>
      <c r="AA17" s="85" t="s">
        <v>1324</v>
      </c>
      <c r="AB17" s="85" t="s">
        <v>1610</v>
      </c>
      <c r="AC17" s="79" t="b">
        <v>0</v>
      </c>
      <c r="AD17" s="79">
        <v>0</v>
      </c>
      <c r="AE17" s="85" t="s">
        <v>1636</v>
      </c>
      <c r="AF17" s="79" t="b">
        <v>0</v>
      </c>
      <c r="AG17" s="79" t="s">
        <v>1701</v>
      </c>
      <c r="AH17" s="79"/>
      <c r="AI17" s="85" t="s">
        <v>1632</v>
      </c>
      <c r="AJ17" s="79" t="b">
        <v>0</v>
      </c>
      <c r="AK17" s="79">
        <v>0</v>
      </c>
      <c r="AL17" s="85" t="s">
        <v>1632</v>
      </c>
      <c r="AM17" s="79" t="s">
        <v>1708</v>
      </c>
      <c r="AN17" s="79" t="b">
        <v>0</v>
      </c>
      <c r="AO17" s="85" t="s">
        <v>1610</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220</v>
      </c>
      <c r="B18" s="64" t="s">
        <v>365</v>
      </c>
      <c r="C18" s="65" t="s">
        <v>4305</v>
      </c>
      <c r="D18" s="66">
        <v>3</v>
      </c>
      <c r="E18" s="67" t="s">
        <v>132</v>
      </c>
      <c r="F18" s="68">
        <v>35</v>
      </c>
      <c r="G18" s="65"/>
      <c r="H18" s="69"/>
      <c r="I18" s="70"/>
      <c r="J18" s="70"/>
      <c r="K18" s="34" t="s">
        <v>65</v>
      </c>
      <c r="L18" s="77">
        <v>18</v>
      </c>
      <c r="M18" s="77"/>
      <c r="N18" s="72"/>
      <c r="O18" s="79" t="s">
        <v>430</v>
      </c>
      <c r="P18" s="81">
        <v>43498.779502314814</v>
      </c>
      <c r="Q18" s="79" t="s">
        <v>440</v>
      </c>
      <c r="R18" s="79"/>
      <c r="S18" s="79"/>
      <c r="T18" s="79"/>
      <c r="U18" s="79"/>
      <c r="V18" s="83" t="s">
        <v>902</v>
      </c>
      <c r="W18" s="81">
        <v>43498.779502314814</v>
      </c>
      <c r="X18" s="83" t="s">
        <v>1030</v>
      </c>
      <c r="Y18" s="79"/>
      <c r="Z18" s="79"/>
      <c r="AA18" s="85" t="s">
        <v>1324</v>
      </c>
      <c r="AB18" s="85" t="s">
        <v>1610</v>
      </c>
      <c r="AC18" s="79" t="b">
        <v>0</v>
      </c>
      <c r="AD18" s="79">
        <v>0</v>
      </c>
      <c r="AE18" s="85" t="s">
        <v>1636</v>
      </c>
      <c r="AF18" s="79" t="b">
        <v>0</v>
      </c>
      <c r="AG18" s="79" t="s">
        <v>1701</v>
      </c>
      <c r="AH18" s="79"/>
      <c r="AI18" s="85" t="s">
        <v>1632</v>
      </c>
      <c r="AJ18" s="79" t="b">
        <v>0</v>
      </c>
      <c r="AK18" s="79">
        <v>0</v>
      </c>
      <c r="AL18" s="85" t="s">
        <v>1632</v>
      </c>
      <c r="AM18" s="79" t="s">
        <v>1708</v>
      </c>
      <c r="AN18" s="79" t="b">
        <v>0</v>
      </c>
      <c r="AO18" s="85" t="s">
        <v>1610</v>
      </c>
      <c r="AP18" s="79" t="s">
        <v>176</v>
      </c>
      <c r="AQ18" s="79">
        <v>0</v>
      </c>
      <c r="AR18" s="79">
        <v>0</v>
      </c>
      <c r="AS18" s="79"/>
      <c r="AT18" s="79"/>
      <c r="AU18" s="79"/>
      <c r="AV18" s="79"/>
      <c r="AW18" s="79"/>
      <c r="AX18" s="79"/>
      <c r="AY18" s="79"/>
      <c r="AZ18" s="79"/>
      <c r="BA18">
        <v>1</v>
      </c>
      <c r="BB18" s="78" t="str">
        <f>REPLACE(INDEX(GroupVertices[Group],MATCH(Edges[[#This Row],[Vertex 1]],GroupVertices[Vertex],0)),1,1,"")</f>
        <v>5</v>
      </c>
      <c r="BC18" s="78" t="str">
        <f>REPLACE(INDEX(GroupVertices[Group],MATCH(Edges[[#This Row],[Vertex 2]],GroupVertices[Vertex],0)),1,1,"")</f>
        <v>5</v>
      </c>
      <c r="BD18" s="48"/>
      <c r="BE18" s="49"/>
      <c r="BF18" s="48"/>
      <c r="BG18" s="49"/>
      <c r="BH18" s="48"/>
      <c r="BI18" s="49"/>
      <c r="BJ18" s="48"/>
      <c r="BK18" s="49"/>
      <c r="BL18" s="48"/>
    </row>
    <row r="19" spans="1:64" ht="15">
      <c r="A19" s="64" t="s">
        <v>220</v>
      </c>
      <c r="B19" s="64" t="s">
        <v>366</v>
      </c>
      <c r="C19" s="65" t="s">
        <v>4305</v>
      </c>
      <c r="D19" s="66">
        <v>3</v>
      </c>
      <c r="E19" s="67" t="s">
        <v>132</v>
      </c>
      <c r="F19" s="68">
        <v>35</v>
      </c>
      <c r="G19" s="65"/>
      <c r="H19" s="69"/>
      <c r="I19" s="70"/>
      <c r="J19" s="70"/>
      <c r="K19" s="34" t="s">
        <v>65</v>
      </c>
      <c r="L19" s="77">
        <v>19</v>
      </c>
      <c r="M19" s="77"/>
      <c r="N19" s="72"/>
      <c r="O19" s="79" t="s">
        <v>431</v>
      </c>
      <c r="P19" s="81">
        <v>43498.779502314814</v>
      </c>
      <c r="Q19" s="79" t="s">
        <v>440</v>
      </c>
      <c r="R19" s="79"/>
      <c r="S19" s="79"/>
      <c r="T19" s="79"/>
      <c r="U19" s="79"/>
      <c r="V19" s="83" t="s">
        <v>902</v>
      </c>
      <c r="W19" s="81">
        <v>43498.779502314814</v>
      </c>
      <c r="X19" s="83" t="s">
        <v>1030</v>
      </c>
      <c r="Y19" s="79"/>
      <c r="Z19" s="79"/>
      <c r="AA19" s="85" t="s">
        <v>1324</v>
      </c>
      <c r="AB19" s="85" t="s">
        <v>1610</v>
      </c>
      <c r="AC19" s="79" t="b">
        <v>0</v>
      </c>
      <c r="AD19" s="79">
        <v>0</v>
      </c>
      <c r="AE19" s="85" t="s">
        <v>1636</v>
      </c>
      <c r="AF19" s="79" t="b">
        <v>0</v>
      </c>
      <c r="AG19" s="79" t="s">
        <v>1701</v>
      </c>
      <c r="AH19" s="79"/>
      <c r="AI19" s="85" t="s">
        <v>1632</v>
      </c>
      <c r="AJ19" s="79" t="b">
        <v>0</v>
      </c>
      <c r="AK19" s="79">
        <v>0</v>
      </c>
      <c r="AL19" s="85" t="s">
        <v>1632</v>
      </c>
      <c r="AM19" s="79" t="s">
        <v>1708</v>
      </c>
      <c r="AN19" s="79" t="b">
        <v>0</v>
      </c>
      <c r="AO19" s="85" t="s">
        <v>1610</v>
      </c>
      <c r="AP19" s="79" t="s">
        <v>176</v>
      </c>
      <c r="AQ19" s="79">
        <v>0</v>
      </c>
      <c r="AR19" s="79">
        <v>0</v>
      </c>
      <c r="AS19" s="79"/>
      <c r="AT19" s="79"/>
      <c r="AU19" s="79"/>
      <c r="AV19" s="79"/>
      <c r="AW19" s="79"/>
      <c r="AX19" s="79"/>
      <c r="AY19" s="79"/>
      <c r="AZ19" s="79"/>
      <c r="BA19">
        <v>1</v>
      </c>
      <c r="BB19" s="78" t="str">
        <f>REPLACE(INDEX(GroupVertices[Group],MATCH(Edges[[#This Row],[Vertex 1]],GroupVertices[Vertex],0)),1,1,"")</f>
        <v>5</v>
      </c>
      <c r="BC19" s="78" t="str">
        <f>REPLACE(INDEX(GroupVertices[Group],MATCH(Edges[[#This Row],[Vertex 2]],GroupVertices[Vertex],0)),1,1,"")</f>
        <v>5</v>
      </c>
      <c r="BD19" s="48"/>
      <c r="BE19" s="49"/>
      <c r="BF19" s="48"/>
      <c r="BG19" s="49"/>
      <c r="BH19" s="48"/>
      <c r="BI19" s="49"/>
      <c r="BJ19" s="48"/>
      <c r="BK19" s="49"/>
      <c r="BL19" s="48"/>
    </row>
    <row r="20" spans="1:64" ht="15">
      <c r="A20" s="64" t="s">
        <v>220</v>
      </c>
      <c r="B20" s="64" t="s">
        <v>367</v>
      </c>
      <c r="C20" s="65" t="s">
        <v>4305</v>
      </c>
      <c r="D20" s="66">
        <v>3</v>
      </c>
      <c r="E20" s="67" t="s">
        <v>132</v>
      </c>
      <c r="F20" s="68">
        <v>35</v>
      </c>
      <c r="G20" s="65"/>
      <c r="H20" s="69"/>
      <c r="I20" s="70"/>
      <c r="J20" s="70"/>
      <c r="K20" s="34" t="s">
        <v>65</v>
      </c>
      <c r="L20" s="77">
        <v>20</v>
      </c>
      <c r="M20" s="77"/>
      <c r="N20" s="72"/>
      <c r="O20" s="79" t="s">
        <v>430</v>
      </c>
      <c r="P20" s="81">
        <v>43498.779502314814</v>
      </c>
      <c r="Q20" s="79" t="s">
        <v>440</v>
      </c>
      <c r="R20" s="79"/>
      <c r="S20" s="79"/>
      <c r="T20" s="79"/>
      <c r="U20" s="79"/>
      <c r="V20" s="83" t="s">
        <v>902</v>
      </c>
      <c r="W20" s="81">
        <v>43498.779502314814</v>
      </c>
      <c r="X20" s="83" t="s">
        <v>1030</v>
      </c>
      <c r="Y20" s="79"/>
      <c r="Z20" s="79"/>
      <c r="AA20" s="85" t="s">
        <v>1324</v>
      </c>
      <c r="AB20" s="85" t="s">
        <v>1610</v>
      </c>
      <c r="AC20" s="79" t="b">
        <v>0</v>
      </c>
      <c r="AD20" s="79">
        <v>0</v>
      </c>
      <c r="AE20" s="85" t="s">
        <v>1636</v>
      </c>
      <c r="AF20" s="79" t="b">
        <v>0</v>
      </c>
      <c r="AG20" s="79" t="s">
        <v>1701</v>
      </c>
      <c r="AH20" s="79"/>
      <c r="AI20" s="85" t="s">
        <v>1632</v>
      </c>
      <c r="AJ20" s="79" t="b">
        <v>0</v>
      </c>
      <c r="AK20" s="79">
        <v>0</v>
      </c>
      <c r="AL20" s="85" t="s">
        <v>1632</v>
      </c>
      <c r="AM20" s="79" t="s">
        <v>1708</v>
      </c>
      <c r="AN20" s="79" t="b">
        <v>0</v>
      </c>
      <c r="AO20" s="85" t="s">
        <v>1610</v>
      </c>
      <c r="AP20" s="79" t="s">
        <v>176</v>
      </c>
      <c r="AQ20" s="79">
        <v>0</v>
      </c>
      <c r="AR20" s="79">
        <v>0</v>
      </c>
      <c r="AS20" s="79"/>
      <c r="AT20" s="79"/>
      <c r="AU20" s="79"/>
      <c r="AV20" s="79"/>
      <c r="AW20" s="79"/>
      <c r="AX20" s="79"/>
      <c r="AY20" s="79"/>
      <c r="AZ20" s="79"/>
      <c r="BA20">
        <v>1</v>
      </c>
      <c r="BB20" s="78" t="str">
        <f>REPLACE(INDEX(GroupVertices[Group],MATCH(Edges[[#This Row],[Vertex 1]],GroupVertices[Vertex],0)),1,1,"")</f>
        <v>5</v>
      </c>
      <c r="BC20" s="78" t="str">
        <f>REPLACE(INDEX(GroupVertices[Group],MATCH(Edges[[#This Row],[Vertex 2]],GroupVertices[Vertex],0)),1,1,"")</f>
        <v>5</v>
      </c>
      <c r="BD20" s="48">
        <v>0</v>
      </c>
      <c r="BE20" s="49">
        <v>0</v>
      </c>
      <c r="BF20" s="48">
        <v>3</v>
      </c>
      <c r="BG20" s="49">
        <v>13.043478260869565</v>
      </c>
      <c r="BH20" s="48">
        <v>0</v>
      </c>
      <c r="BI20" s="49">
        <v>0</v>
      </c>
      <c r="BJ20" s="48">
        <v>20</v>
      </c>
      <c r="BK20" s="49">
        <v>86.95652173913044</v>
      </c>
      <c r="BL20" s="48">
        <v>23</v>
      </c>
    </row>
    <row r="21" spans="1:64" ht="15">
      <c r="A21" s="64" t="s">
        <v>220</v>
      </c>
      <c r="B21" s="64" t="s">
        <v>331</v>
      </c>
      <c r="C21" s="65" t="s">
        <v>4305</v>
      </c>
      <c r="D21" s="66">
        <v>3</v>
      </c>
      <c r="E21" s="67" t="s">
        <v>132</v>
      </c>
      <c r="F21" s="68">
        <v>35</v>
      </c>
      <c r="G21" s="65"/>
      <c r="H21" s="69"/>
      <c r="I21" s="70"/>
      <c r="J21" s="70"/>
      <c r="K21" s="34" t="s">
        <v>65</v>
      </c>
      <c r="L21" s="77">
        <v>21</v>
      </c>
      <c r="M21" s="77"/>
      <c r="N21" s="72"/>
      <c r="O21" s="79" t="s">
        <v>430</v>
      </c>
      <c r="P21" s="81">
        <v>43498.779502314814</v>
      </c>
      <c r="Q21" s="79" t="s">
        <v>440</v>
      </c>
      <c r="R21" s="79"/>
      <c r="S21" s="79"/>
      <c r="T21" s="79"/>
      <c r="U21" s="79"/>
      <c r="V21" s="83" t="s">
        <v>902</v>
      </c>
      <c r="W21" s="81">
        <v>43498.779502314814</v>
      </c>
      <c r="X21" s="83" t="s">
        <v>1030</v>
      </c>
      <c r="Y21" s="79"/>
      <c r="Z21" s="79"/>
      <c r="AA21" s="85" t="s">
        <v>1324</v>
      </c>
      <c r="AB21" s="85" t="s">
        <v>1610</v>
      </c>
      <c r="AC21" s="79" t="b">
        <v>0</v>
      </c>
      <c r="AD21" s="79">
        <v>0</v>
      </c>
      <c r="AE21" s="85" t="s">
        <v>1636</v>
      </c>
      <c r="AF21" s="79" t="b">
        <v>0</v>
      </c>
      <c r="AG21" s="79" t="s">
        <v>1701</v>
      </c>
      <c r="AH21" s="79"/>
      <c r="AI21" s="85" t="s">
        <v>1632</v>
      </c>
      <c r="AJ21" s="79" t="b">
        <v>0</v>
      </c>
      <c r="AK21" s="79">
        <v>0</v>
      </c>
      <c r="AL21" s="85" t="s">
        <v>1632</v>
      </c>
      <c r="AM21" s="79" t="s">
        <v>1708</v>
      </c>
      <c r="AN21" s="79" t="b">
        <v>0</v>
      </c>
      <c r="AO21" s="85" t="s">
        <v>1610</v>
      </c>
      <c r="AP21" s="79" t="s">
        <v>176</v>
      </c>
      <c r="AQ21" s="79">
        <v>0</v>
      </c>
      <c r="AR21" s="79">
        <v>0</v>
      </c>
      <c r="AS21" s="79"/>
      <c r="AT21" s="79"/>
      <c r="AU21" s="79"/>
      <c r="AV21" s="79"/>
      <c r="AW21" s="79"/>
      <c r="AX21" s="79"/>
      <c r="AY21" s="79"/>
      <c r="AZ21" s="79"/>
      <c r="BA21">
        <v>1</v>
      </c>
      <c r="BB21" s="78" t="str">
        <f>REPLACE(INDEX(GroupVertices[Group],MATCH(Edges[[#This Row],[Vertex 1]],GroupVertices[Vertex],0)),1,1,"")</f>
        <v>5</v>
      </c>
      <c r="BC21" s="78" t="str">
        <f>REPLACE(INDEX(GroupVertices[Group],MATCH(Edges[[#This Row],[Vertex 2]],GroupVertices[Vertex],0)),1,1,"")</f>
        <v>1</v>
      </c>
      <c r="BD21" s="48"/>
      <c r="BE21" s="49"/>
      <c r="BF21" s="48"/>
      <c r="BG21" s="49"/>
      <c r="BH21" s="48"/>
      <c r="BI21" s="49"/>
      <c r="BJ21" s="48"/>
      <c r="BK21" s="49"/>
      <c r="BL21" s="48"/>
    </row>
    <row r="22" spans="1:64" ht="15">
      <c r="A22" s="64" t="s">
        <v>221</v>
      </c>
      <c r="B22" s="64" t="s">
        <v>367</v>
      </c>
      <c r="C22" s="65" t="s">
        <v>4306</v>
      </c>
      <c r="D22" s="66">
        <v>4.4</v>
      </c>
      <c r="E22" s="67" t="s">
        <v>136</v>
      </c>
      <c r="F22" s="68">
        <v>30.4</v>
      </c>
      <c r="G22" s="65"/>
      <c r="H22" s="69"/>
      <c r="I22" s="70"/>
      <c r="J22" s="70"/>
      <c r="K22" s="34" t="s">
        <v>65</v>
      </c>
      <c r="L22" s="77">
        <v>22</v>
      </c>
      <c r="M22" s="77"/>
      <c r="N22" s="72"/>
      <c r="O22" s="79" t="s">
        <v>430</v>
      </c>
      <c r="P22" s="81">
        <v>43498.80355324074</v>
      </c>
      <c r="Q22" s="79" t="s">
        <v>441</v>
      </c>
      <c r="R22" s="79"/>
      <c r="S22" s="79"/>
      <c r="T22" s="79"/>
      <c r="U22" s="83" t="s">
        <v>847</v>
      </c>
      <c r="V22" s="83" t="s">
        <v>847</v>
      </c>
      <c r="W22" s="81">
        <v>43498.80355324074</v>
      </c>
      <c r="X22" s="83" t="s">
        <v>1031</v>
      </c>
      <c r="Y22" s="79"/>
      <c r="Z22" s="79"/>
      <c r="AA22" s="85" t="s">
        <v>1325</v>
      </c>
      <c r="AB22" s="79"/>
      <c r="AC22" s="79" t="b">
        <v>0</v>
      </c>
      <c r="AD22" s="79">
        <v>1</v>
      </c>
      <c r="AE22" s="85" t="s">
        <v>1634</v>
      </c>
      <c r="AF22" s="79" t="b">
        <v>0</v>
      </c>
      <c r="AG22" s="79" t="s">
        <v>1701</v>
      </c>
      <c r="AH22" s="79"/>
      <c r="AI22" s="85" t="s">
        <v>1632</v>
      </c>
      <c r="AJ22" s="79" t="b">
        <v>0</v>
      </c>
      <c r="AK22" s="79">
        <v>0</v>
      </c>
      <c r="AL22" s="85" t="s">
        <v>1632</v>
      </c>
      <c r="AM22" s="79" t="s">
        <v>1711</v>
      </c>
      <c r="AN22" s="79" t="b">
        <v>0</v>
      </c>
      <c r="AO22" s="85" t="s">
        <v>1325</v>
      </c>
      <c r="AP22" s="79" t="s">
        <v>176</v>
      </c>
      <c r="AQ22" s="79">
        <v>0</v>
      </c>
      <c r="AR22" s="79">
        <v>0</v>
      </c>
      <c r="AS22" s="79"/>
      <c r="AT22" s="79"/>
      <c r="AU22" s="79"/>
      <c r="AV22" s="79"/>
      <c r="AW22" s="79"/>
      <c r="AX22" s="79"/>
      <c r="AY22" s="79"/>
      <c r="AZ22" s="79"/>
      <c r="BA22">
        <v>2</v>
      </c>
      <c r="BB22" s="78" t="str">
        <f>REPLACE(INDEX(GroupVertices[Group],MATCH(Edges[[#This Row],[Vertex 1]],GroupVertices[Vertex],0)),1,1,"")</f>
        <v>5</v>
      </c>
      <c r="BC22" s="78" t="str">
        <f>REPLACE(INDEX(GroupVertices[Group],MATCH(Edges[[#This Row],[Vertex 2]],GroupVertices[Vertex],0)),1,1,"")</f>
        <v>5</v>
      </c>
      <c r="BD22" s="48"/>
      <c r="BE22" s="49"/>
      <c r="BF22" s="48"/>
      <c r="BG22" s="49"/>
      <c r="BH22" s="48"/>
      <c r="BI22" s="49"/>
      <c r="BJ22" s="48"/>
      <c r="BK22" s="49"/>
      <c r="BL22" s="48"/>
    </row>
    <row r="23" spans="1:64" ht="15">
      <c r="A23" s="64" t="s">
        <v>221</v>
      </c>
      <c r="B23" s="64" t="s">
        <v>331</v>
      </c>
      <c r="C23" s="65" t="s">
        <v>4306</v>
      </c>
      <c r="D23" s="66">
        <v>4.4</v>
      </c>
      <c r="E23" s="67" t="s">
        <v>136</v>
      </c>
      <c r="F23" s="68">
        <v>30.4</v>
      </c>
      <c r="G23" s="65"/>
      <c r="H23" s="69"/>
      <c r="I23" s="70"/>
      <c r="J23" s="70"/>
      <c r="K23" s="34" t="s">
        <v>65</v>
      </c>
      <c r="L23" s="77">
        <v>23</v>
      </c>
      <c r="M23" s="77"/>
      <c r="N23" s="72"/>
      <c r="O23" s="79" t="s">
        <v>431</v>
      </c>
      <c r="P23" s="81">
        <v>43498.80355324074</v>
      </c>
      <c r="Q23" s="79" t="s">
        <v>441</v>
      </c>
      <c r="R23" s="79"/>
      <c r="S23" s="79"/>
      <c r="T23" s="79"/>
      <c r="U23" s="83" t="s">
        <v>847</v>
      </c>
      <c r="V23" s="83" t="s">
        <v>847</v>
      </c>
      <c r="W23" s="81">
        <v>43498.80355324074</v>
      </c>
      <c r="X23" s="83" t="s">
        <v>1031</v>
      </c>
      <c r="Y23" s="79"/>
      <c r="Z23" s="79"/>
      <c r="AA23" s="85" t="s">
        <v>1325</v>
      </c>
      <c r="AB23" s="79"/>
      <c r="AC23" s="79" t="b">
        <v>0</v>
      </c>
      <c r="AD23" s="79">
        <v>1</v>
      </c>
      <c r="AE23" s="85" t="s">
        <v>1634</v>
      </c>
      <c r="AF23" s="79" t="b">
        <v>0</v>
      </c>
      <c r="AG23" s="79" t="s">
        <v>1701</v>
      </c>
      <c r="AH23" s="79"/>
      <c r="AI23" s="85" t="s">
        <v>1632</v>
      </c>
      <c r="AJ23" s="79" t="b">
        <v>0</v>
      </c>
      <c r="AK23" s="79">
        <v>0</v>
      </c>
      <c r="AL23" s="85" t="s">
        <v>1632</v>
      </c>
      <c r="AM23" s="79" t="s">
        <v>1711</v>
      </c>
      <c r="AN23" s="79" t="b">
        <v>0</v>
      </c>
      <c r="AO23" s="85" t="s">
        <v>1325</v>
      </c>
      <c r="AP23" s="79" t="s">
        <v>176</v>
      </c>
      <c r="AQ23" s="79">
        <v>0</v>
      </c>
      <c r="AR23" s="79">
        <v>0</v>
      </c>
      <c r="AS23" s="79"/>
      <c r="AT23" s="79"/>
      <c r="AU23" s="79"/>
      <c r="AV23" s="79"/>
      <c r="AW23" s="79"/>
      <c r="AX23" s="79"/>
      <c r="AY23" s="79"/>
      <c r="AZ23" s="79"/>
      <c r="BA23">
        <v>2</v>
      </c>
      <c r="BB23" s="78" t="str">
        <f>REPLACE(INDEX(GroupVertices[Group],MATCH(Edges[[#This Row],[Vertex 1]],GroupVertices[Vertex],0)),1,1,"")</f>
        <v>5</v>
      </c>
      <c r="BC23" s="78" t="str">
        <f>REPLACE(INDEX(GroupVertices[Group],MATCH(Edges[[#This Row],[Vertex 2]],GroupVertices[Vertex],0)),1,1,"")</f>
        <v>1</v>
      </c>
      <c r="BD23" s="48">
        <v>2</v>
      </c>
      <c r="BE23" s="49">
        <v>10</v>
      </c>
      <c r="BF23" s="48">
        <v>1</v>
      </c>
      <c r="BG23" s="49">
        <v>5</v>
      </c>
      <c r="BH23" s="48">
        <v>0</v>
      </c>
      <c r="BI23" s="49">
        <v>0</v>
      </c>
      <c r="BJ23" s="48">
        <v>17</v>
      </c>
      <c r="BK23" s="49">
        <v>85</v>
      </c>
      <c r="BL23" s="48">
        <v>20</v>
      </c>
    </row>
    <row r="24" spans="1:64" ht="15">
      <c r="A24" s="64" t="s">
        <v>221</v>
      </c>
      <c r="B24" s="64" t="s">
        <v>367</v>
      </c>
      <c r="C24" s="65" t="s">
        <v>4306</v>
      </c>
      <c r="D24" s="66">
        <v>4.4</v>
      </c>
      <c r="E24" s="67" t="s">
        <v>136</v>
      </c>
      <c r="F24" s="68">
        <v>30.4</v>
      </c>
      <c r="G24" s="65"/>
      <c r="H24" s="69"/>
      <c r="I24" s="70"/>
      <c r="J24" s="70"/>
      <c r="K24" s="34" t="s">
        <v>65</v>
      </c>
      <c r="L24" s="77">
        <v>24</v>
      </c>
      <c r="M24" s="77"/>
      <c r="N24" s="72"/>
      <c r="O24" s="79" t="s">
        <v>430</v>
      </c>
      <c r="P24" s="81">
        <v>43498.80417824074</v>
      </c>
      <c r="Q24" s="79" t="s">
        <v>442</v>
      </c>
      <c r="R24" s="79"/>
      <c r="S24" s="79"/>
      <c r="T24" s="79" t="s">
        <v>804</v>
      </c>
      <c r="U24" s="79"/>
      <c r="V24" s="83" t="s">
        <v>903</v>
      </c>
      <c r="W24" s="81">
        <v>43498.80417824074</v>
      </c>
      <c r="X24" s="83" t="s">
        <v>1032</v>
      </c>
      <c r="Y24" s="79"/>
      <c r="Z24" s="79"/>
      <c r="AA24" s="85" t="s">
        <v>1326</v>
      </c>
      <c r="AB24" s="85" t="s">
        <v>1325</v>
      </c>
      <c r="AC24" s="79" t="b">
        <v>0</v>
      </c>
      <c r="AD24" s="79">
        <v>0</v>
      </c>
      <c r="AE24" s="85" t="s">
        <v>1637</v>
      </c>
      <c r="AF24" s="79" t="b">
        <v>0</v>
      </c>
      <c r="AG24" s="79" t="s">
        <v>1702</v>
      </c>
      <c r="AH24" s="79"/>
      <c r="AI24" s="85" t="s">
        <v>1632</v>
      </c>
      <c r="AJ24" s="79" t="b">
        <v>0</v>
      </c>
      <c r="AK24" s="79">
        <v>0</v>
      </c>
      <c r="AL24" s="85" t="s">
        <v>1632</v>
      </c>
      <c r="AM24" s="79" t="s">
        <v>1711</v>
      </c>
      <c r="AN24" s="79" t="b">
        <v>0</v>
      </c>
      <c r="AO24" s="85" t="s">
        <v>1325</v>
      </c>
      <c r="AP24" s="79" t="s">
        <v>176</v>
      </c>
      <c r="AQ24" s="79">
        <v>0</v>
      </c>
      <c r="AR24" s="79">
        <v>0</v>
      </c>
      <c r="AS24" s="79"/>
      <c r="AT24" s="79"/>
      <c r="AU24" s="79"/>
      <c r="AV24" s="79"/>
      <c r="AW24" s="79"/>
      <c r="AX24" s="79"/>
      <c r="AY24" s="79"/>
      <c r="AZ24" s="79"/>
      <c r="BA24">
        <v>2</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221</v>
      </c>
      <c r="B25" s="64" t="s">
        <v>331</v>
      </c>
      <c r="C25" s="65" t="s">
        <v>4306</v>
      </c>
      <c r="D25" s="66">
        <v>4.4</v>
      </c>
      <c r="E25" s="67" t="s">
        <v>136</v>
      </c>
      <c r="F25" s="68">
        <v>30.4</v>
      </c>
      <c r="G25" s="65"/>
      <c r="H25" s="69"/>
      <c r="I25" s="70"/>
      <c r="J25" s="70"/>
      <c r="K25" s="34" t="s">
        <v>65</v>
      </c>
      <c r="L25" s="77">
        <v>25</v>
      </c>
      <c r="M25" s="77"/>
      <c r="N25" s="72"/>
      <c r="O25" s="79" t="s">
        <v>431</v>
      </c>
      <c r="P25" s="81">
        <v>43498.80417824074</v>
      </c>
      <c r="Q25" s="79" t="s">
        <v>442</v>
      </c>
      <c r="R25" s="79"/>
      <c r="S25" s="79"/>
      <c r="T25" s="79" t="s">
        <v>804</v>
      </c>
      <c r="U25" s="79"/>
      <c r="V25" s="83" t="s">
        <v>903</v>
      </c>
      <c r="W25" s="81">
        <v>43498.80417824074</v>
      </c>
      <c r="X25" s="83" t="s">
        <v>1032</v>
      </c>
      <c r="Y25" s="79"/>
      <c r="Z25" s="79"/>
      <c r="AA25" s="85" t="s">
        <v>1326</v>
      </c>
      <c r="AB25" s="85" t="s">
        <v>1325</v>
      </c>
      <c r="AC25" s="79" t="b">
        <v>0</v>
      </c>
      <c r="AD25" s="79">
        <v>0</v>
      </c>
      <c r="AE25" s="85" t="s">
        <v>1637</v>
      </c>
      <c r="AF25" s="79" t="b">
        <v>0</v>
      </c>
      <c r="AG25" s="79" t="s">
        <v>1702</v>
      </c>
      <c r="AH25" s="79"/>
      <c r="AI25" s="85" t="s">
        <v>1632</v>
      </c>
      <c r="AJ25" s="79" t="b">
        <v>0</v>
      </c>
      <c r="AK25" s="79">
        <v>0</v>
      </c>
      <c r="AL25" s="85" t="s">
        <v>1632</v>
      </c>
      <c r="AM25" s="79" t="s">
        <v>1711</v>
      </c>
      <c r="AN25" s="79" t="b">
        <v>0</v>
      </c>
      <c r="AO25" s="85" t="s">
        <v>1325</v>
      </c>
      <c r="AP25" s="79" t="s">
        <v>176</v>
      </c>
      <c r="AQ25" s="79">
        <v>0</v>
      </c>
      <c r="AR25" s="79">
        <v>0</v>
      </c>
      <c r="AS25" s="79"/>
      <c r="AT25" s="79"/>
      <c r="AU25" s="79"/>
      <c r="AV25" s="79"/>
      <c r="AW25" s="79"/>
      <c r="AX25" s="79"/>
      <c r="AY25" s="79"/>
      <c r="AZ25" s="79"/>
      <c r="BA25">
        <v>2</v>
      </c>
      <c r="BB25" s="78" t="str">
        <f>REPLACE(INDEX(GroupVertices[Group],MATCH(Edges[[#This Row],[Vertex 1]],GroupVertices[Vertex],0)),1,1,"")</f>
        <v>5</v>
      </c>
      <c r="BC25" s="78" t="str">
        <f>REPLACE(INDEX(GroupVertices[Group],MATCH(Edges[[#This Row],[Vertex 2]],GroupVertices[Vertex],0)),1,1,"")</f>
        <v>1</v>
      </c>
      <c r="BD25" s="48">
        <v>0</v>
      </c>
      <c r="BE25" s="49">
        <v>0</v>
      </c>
      <c r="BF25" s="48">
        <v>0</v>
      </c>
      <c r="BG25" s="49">
        <v>0</v>
      </c>
      <c r="BH25" s="48">
        <v>0</v>
      </c>
      <c r="BI25" s="49">
        <v>0</v>
      </c>
      <c r="BJ25" s="48">
        <v>3</v>
      </c>
      <c r="BK25" s="49">
        <v>100</v>
      </c>
      <c r="BL25" s="48">
        <v>3</v>
      </c>
    </row>
    <row r="26" spans="1:64" ht="15">
      <c r="A26" s="64" t="s">
        <v>222</v>
      </c>
      <c r="B26" s="64" t="s">
        <v>331</v>
      </c>
      <c r="C26" s="65" t="s">
        <v>4305</v>
      </c>
      <c r="D26" s="66">
        <v>3</v>
      </c>
      <c r="E26" s="67" t="s">
        <v>132</v>
      </c>
      <c r="F26" s="68">
        <v>35</v>
      </c>
      <c r="G26" s="65"/>
      <c r="H26" s="69"/>
      <c r="I26" s="70"/>
      <c r="J26" s="70"/>
      <c r="K26" s="34" t="s">
        <v>65</v>
      </c>
      <c r="L26" s="77">
        <v>26</v>
      </c>
      <c r="M26" s="77"/>
      <c r="N26" s="72"/>
      <c r="O26" s="79" t="s">
        <v>430</v>
      </c>
      <c r="P26" s="81">
        <v>43498.902546296296</v>
      </c>
      <c r="Q26" s="79" t="s">
        <v>443</v>
      </c>
      <c r="R26" s="83" t="s">
        <v>717</v>
      </c>
      <c r="S26" s="79" t="s">
        <v>796</v>
      </c>
      <c r="T26" s="79"/>
      <c r="U26" s="79"/>
      <c r="V26" s="83" t="s">
        <v>904</v>
      </c>
      <c r="W26" s="81">
        <v>43498.902546296296</v>
      </c>
      <c r="X26" s="83" t="s">
        <v>1033</v>
      </c>
      <c r="Y26" s="79"/>
      <c r="Z26" s="79"/>
      <c r="AA26" s="85" t="s">
        <v>1327</v>
      </c>
      <c r="AB26" s="79"/>
      <c r="AC26" s="79" t="b">
        <v>0</v>
      </c>
      <c r="AD26" s="79">
        <v>0</v>
      </c>
      <c r="AE26" s="85" t="s">
        <v>1632</v>
      </c>
      <c r="AF26" s="79" t="b">
        <v>1</v>
      </c>
      <c r="AG26" s="79" t="s">
        <v>1701</v>
      </c>
      <c r="AH26" s="79"/>
      <c r="AI26" s="85" t="s">
        <v>1707</v>
      </c>
      <c r="AJ26" s="79" t="b">
        <v>0</v>
      </c>
      <c r="AK26" s="79">
        <v>0</v>
      </c>
      <c r="AL26" s="85" t="s">
        <v>1632</v>
      </c>
      <c r="AM26" s="79" t="s">
        <v>1709</v>
      </c>
      <c r="AN26" s="79" t="b">
        <v>0</v>
      </c>
      <c r="AO26" s="85" t="s">
        <v>1327</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7.6923076923076925</v>
      </c>
      <c r="BF26" s="48">
        <v>0</v>
      </c>
      <c r="BG26" s="49">
        <v>0</v>
      </c>
      <c r="BH26" s="48">
        <v>0</v>
      </c>
      <c r="BI26" s="49">
        <v>0</v>
      </c>
      <c r="BJ26" s="48">
        <v>12</v>
      </c>
      <c r="BK26" s="49">
        <v>92.3076923076923</v>
      </c>
      <c r="BL26" s="48">
        <v>13</v>
      </c>
    </row>
    <row r="27" spans="1:64" ht="15">
      <c r="A27" s="64" t="s">
        <v>223</v>
      </c>
      <c r="B27" s="64" t="s">
        <v>368</v>
      </c>
      <c r="C27" s="65" t="s">
        <v>4305</v>
      </c>
      <c r="D27" s="66">
        <v>3</v>
      </c>
      <c r="E27" s="67" t="s">
        <v>132</v>
      </c>
      <c r="F27" s="68">
        <v>35</v>
      </c>
      <c r="G27" s="65"/>
      <c r="H27" s="69"/>
      <c r="I27" s="70"/>
      <c r="J27" s="70"/>
      <c r="K27" s="34" t="s">
        <v>65</v>
      </c>
      <c r="L27" s="77">
        <v>27</v>
      </c>
      <c r="M27" s="77"/>
      <c r="N27" s="72"/>
      <c r="O27" s="79" t="s">
        <v>431</v>
      </c>
      <c r="P27" s="81">
        <v>43498.93415509259</v>
      </c>
      <c r="Q27" s="79" t="s">
        <v>444</v>
      </c>
      <c r="R27" s="79"/>
      <c r="S27" s="79"/>
      <c r="T27" s="79"/>
      <c r="U27" s="79"/>
      <c r="V27" s="83" t="s">
        <v>905</v>
      </c>
      <c r="W27" s="81">
        <v>43498.93415509259</v>
      </c>
      <c r="X27" s="83" t="s">
        <v>1034</v>
      </c>
      <c r="Y27" s="79"/>
      <c r="Z27" s="79"/>
      <c r="AA27" s="85" t="s">
        <v>1328</v>
      </c>
      <c r="AB27" s="85" t="s">
        <v>1611</v>
      </c>
      <c r="AC27" s="79" t="b">
        <v>0</v>
      </c>
      <c r="AD27" s="79">
        <v>0</v>
      </c>
      <c r="AE27" s="85" t="s">
        <v>1638</v>
      </c>
      <c r="AF27" s="79" t="b">
        <v>0</v>
      </c>
      <c r="AG27" s="79" t="s">
        <v>1701</v>
      </c>
      <c r="AH27" s="79"/>
      <c r="AI27" s="85" t="s">
        <v>1632</v>
      </c>
      <c r="AJ27" s="79" t="b">
        <v>0</v>
      </c>
      <c r="AK27" s="79">
        <v>0</v>
      </c>
      <c r="AL27" s="85" t="s">
        <v>1632</v>
      </c>
      <c r="AM27" s="79" t="s">
        <v>1709</v>
      </c>
      <c r="AN27" s="79" t="b">
        <v>0</v>
      </c>
      <c r="AO27" s="85" t="s">
        <v>1611</v>
      </c>
      <c r="AP27" s="79" t="s">
        <v>176</v>
      </c>
      <c r="AQ27" s="79">
        <v>0</v>
      </c>
      <c r="AR27" s="79">
        <v>0</v>
      </c>
      <c r="AS27" s="79"/>
      <c r="AT27" s="79"/>
      <c r="AU27" s="79"/>
      <c r="AV27" s="79"/>
      <c r="AW27" s="79"/>
      <c r="AX27" s="79"/>
      <c r="AY27" s="79"/>
      <c r="AZ27" s="79"/>
      <c r="BA27">
        <v>1</v>
      </c>
      <c r="BB27" s="78" t="str">
        <f>REPLACE(INDEX(GroupVertices[Group],MATCH(Edges[[#This Row],[Vertex 1]],GroupVertices[Vertex],0)),1,1,"")</f>
        <v>21</v>
      </c>
      <c r="BC27" s="78" t="str">
        <f>REPLACE(INDEX(GroupVertices[Group],MATCH(Edges[[#This Row],[Vertex 2]],GroupVertices[Vertex],0)),1,1,"")</f>
        <v>21</v>
      </c>
      <c r="BD27" s="48">
        <v>0</v>
      </c>
      <c r="BE27" s="49">
        <v>0</v>
      </c>
      <c r="BF27" s="48">
        <v>0</v>
      </c>
      <c r="BG27" s="49">
        <v>0</v>
      </c>
      <c r="BH27" s="48">
        <v>0</v>
      </c>
      <c r="BI27" s="49">
        <v>0</v>
      </c>
      <c r="BJ27" s="48">
        <v>11</v>
      </c>
      <c r="BK27" s="49">
        <v>100</v>
      </c>
      <c r="BL27" s="48">
        <v>11</v>
      </c>
    </row>
    <row r="28" spans="1:64" ht="15">
      <c r="A28" s="64" t="s">
        <v>223</v>
      </c>
      <c r="B28" s="64" t="s">
        <v>331</v>
      </c>
      <c r="C28" s="65" t="s">
        <v>4305</v>
      </c>
      <c r="D28" s="66">
        <v>3</v>
      </c>
      <c r="E28" s="67" t="s">
        <v>132</v>
      </c>
      <c r="F28" s="68">
        <v>35</v>
      </c>
      <c r="G28" s="65"/>
      <c r="H28" s="69"/>
      <c r="I28" s="70"/>
      <c r="J28" s="70"/>
      <c r="K28" s="34" t="s">
        <v>65</v>
      </c>
      <c r="L28" s="77">
        <v>28</v>
      </c>
      <c r="M28" s="77"/>
      <c r="N28" s="72"/>
      <c r="O28" s="79" t="s">
        <v>430</v>
      </c>
      <c r="P28" s="81">
        <v>43498.93415509259</v>
      </c>
      <c r="Q28" s="79" t="s">
        <v>444</v>
      </c>
      <c r="R28" s="79"/>
      <c r="S28" s="79"/>
      <c r="T28" s="79"/>
      <c r="U28" s="79"/>
      <c r="V28" s="83" t="s">
        <v>905</v>
      </c>
      <c r="W28" s="81">
        <v>43498.93415509259</v>
      </c>
      <c r="X28" s="83" t="s">
        <v>1034</v>
      </c>
      <c r="Y28" s="79"/>
      <c r="Z28" s="79"/>
      <c r="AA28" s="85" t="s">
        <v>1328</v>
      </c>
      <c r="AB28" s="85" t="s">
        <v>1611</v>
      </c>
      <c r="AC28" s="79" t="b">
        <v>0</v>
      </c>
      <c r="AD28" s="79">
        <v>0</v>
      </c>
      <c r="AE28" s="85" t="s">
        <v>1638</v>
      </c>
      <c r="AF28" s="79" t="b">
        <v>0</v>
      </c>
      <c r="AG28" s="79" t="s">
        <v>1701</v>
      </c>
      <c r="AH28" s="79"/>
      <c r="AI28" s="85" t="s">
        <v>1632</v>
      </c>
      <c r="AJ28" s="79" t="b">
        <v>0</v>
      </c>
      <c r="AK28" s="79">
        <v>0</v>
      </c>
      <c r="AL28" s="85" t="s">
        <v>1632</v>
      </c>
      <c r="AM28" s="79" t="s">
        <v>1709</v>
      </c>
      <c r="AN28" s="79" t="b">
        <v>0</v>
      </c>
      <c r="AO28" s="85" t="s">
        <v>1611</v>
      </c>
      <c r="AP28" s="79" t="s">
        <v>176</v>
      </c>
      <c r="AQ28" s="79">
        <v>0</v>
      </c>
      <c r="AR28" s="79">
        <v>0</v>
      </c>
      <c r="AS28" s="79"/>
      <c r="AT28" s="79"/>
      <c r="AU28" s="79"/>
      <c r="AV28" s="79"/>
      <c r="AW28" s="79"/>
      <c r="AX28" s="79"/>
      <c r="AY28" s="79"/>
      <c r="AZ28" s="79"/>
      <c r="BA28">
        <v>1</v>
      </c>
      <c r="BB28" s="78" t="str">
        <f>REPLACE(INDEX(GroupVertices[Group],MATCH(Edges[[#This Row],[Vertex 1]],GroupVertices[Vertex],0)),1,1,"")</f>
        <v>21</v>
      </c>
      <c r="BC28" s="78" t="str">
        <f>REPLACE(INDEX(GroupVertices[Group],MATCH(Edges[[#This Row],[Vertex 2]],GroupVertices[Vertex],0)),1,1,"")</f>
        <v>1</v>
      </c>
      <c r="BD28" s="48"/>
      <c r="BE28" s="49"/>
      <c r="BF28" s="48"/>
      <c r="BG28" s="49"/>
      <c r="BH28" s="48"/>
      <c r="BI28" s="49"/>
      <c r="BJ28" s="48"/>
      <c r="BK28" s="49"/>
      <c r="BL28" s="48"/>
    </row>
    <row r="29" spans="1:64" ht="15">
      <c r="A29" s="64" t="s">
        <v>224</v>
      </c>
      <c r="B29" s="64" t="s">
        <v>331</v>
      </c>
      <c r="C29" s="65" t="s">
        <v>4305</v>
      </c>
      <c r="D29" s="66">
        <v>3</v>
      </c>
      <c r="E29" s="67" t="s">
        <v>132</v>
      </c>
      <c r="F29" s="68">
        <v>35</v>
      </c>
      <c r="G29" s="65"/>
      <c r="H29" s="69"/>
      <c r="I29" s="70"/>
      <c r="J29" s="70"/>
      <c r="K29" s="34" t="s">
        <v>65</v>
      </c>
      <c r="L29" s="77">
        <v>29</v>
      </c>
      <c r="M29" s="77"/>
      <c r="N29" s="72"/>
      <c r="O29" s="79" t="s">
        <v>430</v>
      </c>
      <c r="P29" s="81">
        <v>43499.56861111111</v>
      </c>
      <c r="Q29" s="79" t="s">
        <v>445</v>
      </c>
      <c r="R29" s="79"/>
      <c r="S29" s="79"/>
      <c r="T29" s="79"/>
      <c r="U29" s="83" t="s">
        <v>848</v>
      </c>
      <c r="V29" s="83" t="s">
        <v>848</v>
      </c>
      <c r="W29" s="81">
        <v>43499.56861111111</v>
      </c>
      <c r="X29" s="83" t="s">
        <v>1035</v>
      </c>
      <c r="Y29" s="79"/>
      <c r="Z29" s="79"/>
      <c r="AA29" s="85" t="s">
        <v>1329</v>
      </c>
      <c r="AB29" s="79"/>
      <c r="AC29" s="79" t="b">
        <v>0</v>
      </c>
      <c r="AD29" s="79">
        <v>0</v>
      </c>
      <c r="AE29" s="85" t="s">
        <v>1632</v>
      </c>
      <c r="AF29" s="79" t="b">
        <v>0</v>
      </c>
      <c r="AG29" s="79" t="s">
        <v>1701</v>
      </c>
      <c r="AH29" s="79"/>
      <c r="AI29" s="85" t="s">
        <v>1632</v>
      </c>
      <c r="AJ29" s="79" t="b">
        <v>0</v>
      </c>
      <c r="AK29" s="79">
        <v>0</v>
      </c>
      <c r="AL29" s="85" t="s">
        <v>1632</v>
      </c>
      <c r="AM29" s="79" t="s">
        <v>1709</v>
      </c>
      <c r="AN29" s="79" t="b">
        <v>0</v>
      </c>
      <c r="AO29" s="85" t="s">
        <v>1329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10</v>
      </c>
      <c r="BK29" s="49">
        <v>100</v>
      </c>
      <c r="BL29" s="48">
        <v>10</v>
      </c>
    </row>
    <row r="30" spans="1:64" ht="15">
      <c r="A30" s="64" t="s">
        <v>225</v>
      </c>
      <c r="B30" s="64" t="s">
        <v>331</v>
      </c>
      <c r="C30" s="65" t="s">
        <v>4305</v>
      </c>
      <c r="D30" s="66">
        <v>3</v>
      </c>
      <c r="E30" s="67" t="s">
        <v>132</v>
      </c>
      <c r="F30" s="68">
        <v>35</v>
      </c>
      <c r="G30" s="65"/>
      <c r="H30" s="69"/>
      <c r="I30" s="70"/>
      <c r="J30" s="70"/>
      <c r="K30" s="34" t="s">
        <v>65</v>
      </c>
      <c r="L30" s="77">
        <v>30</v>
      </c>
      <c r="M30" s="77"/>
      <c r="N30" s="72"/>
      <c r="O30" s="79" t="s">
        <v>430</v>
      </c>
      <c r="P30" s="81">
        <v>43499.715266203704</v>
      </c>
      <c r="Q30" s="79" t="s">
        <v>446</v>
      </c>
      <c r="R30" s="79"/>
      <c r="S30" s="79"/>
      <c r="T30" s="79"/>
      <c r="U30" s="79"/>
      <c r="V30" s="83" t="s">
        <v>906</v>
      </c>
      <c r="W30" s="81">
        <v>43499.715266203704</v>
      </c>
      <c r="X30" s="83" t="s">
        <v>1036</v>
      </c>
      <c r="Y30" s="79"/>
      <c r="Z30" s="79"/>
      <c r="AA30" s="85" t="s">
        <v>1330</v>
      </c>
      <c r="AB30" s="79"/>
      <c r="AC30" s="79" t="b">
        <v>0</v>
      </c>
      <c r="AD30" s="79">
        <v>0</v>
      </c>
      <c r="AE30" s="85" t="s">
        <v>1632</v>
      </c>
      <c r="AF30" s="79" t="b">
        <v>0</v>
      </c>
      <c r="AG30" s="79" t="s">
        <v>1701</v>
      </c>
      <c r="AH30" s="79"/>
      <c r="AI30" s="85" t="s">
        <v>1632</v>
      </c>
      <c r="AJ30" s="79" t="b">
        <v>0</v>
      </c>
      <c r="AK30" s="79">
        <v>2</v>
      </c>
      <c r="AL30" s="85" t="s">
        <v>1591</v>
      </c>
      <c r="AM30" s="79" t="s">
        <v>1709</v>
      </c>
      <c r="AN30" s="79" t="b">
        <v>0</v>
      </c>
      <c r="AO30" s="85" t="s">
        <v>1591</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4.3478260869565215</v>
      </c>
      <c r="BF30" s="48">
        <v>0</v>
      </c>
      <c r="BG30" s="49">
        <v>0</v>
      </c>
      <c r="BH30" s="48">
        <v>0</v>
      </c>
      <c r="BI30" s="49">
        <v>0</v>
      </c>
      <c r="BJ30" s="48">
        <v>22</v>
      </c>
      <c r="BK30" s="49">
        <v>95.65217391304348</v>
      </c>
      <c r="BL30" s="48">
        <v>23</v>
      </c>
    </row>
    <row r="31" spans="1:64" ht="15">
      <c r="A31" s="64" t="s">
        <v>226</v>
      </c>
      <c r="B31" s="64" t="s">
        <v>331</v>
      </c>
      <c r="C31" s="65" t="s">
        <v>4305</v>
      </c>
      <c r="D31" s="66">
        <v>3</v>
      </c>
      <c r="E31" s="67" t="s">
        <v>132</v>
      </c>
      <c r="F31" s="68">
        <v>35</v>
      </c>
      <c r="G31" s="65"/>
      <c r="H31" s="69"/>
      <c r="I31" s="70"/>
      <c r="J31" s="70"/>
      <c r="K31" s="34" t="s">
        <v>65</v>
      </c>
      <c r="L31" s="77">
        <v>31</v>
      </c>
      <c r="M31" s="77"/>
      <c r="N31" s="72"/>
      <c r="O31" s="79" t="s">
        <v>431</v>
      </c>
      <c r="P31" s="81">
        <v>43500.02413194445</v>
      </c>
      <c r="Q31" s="79" t="s">
        <v>447</v>
      </c>
      <c r="R31" s="79"/>
      <c r="S31" s="79"/>
      <c r="T31" s="79"/>
      <c r="U31" s="79"/>
      <c r="V31" s="83" t="s">
        <v>907</v>
      </c>
      <c r="W31" s="81">
        <v>43500.02413194445</v>
      </c>
      <c r="X31" s="83" t="s">
        <v>1037</v>
      </c>
      <c r="Y31" s="79"/>
      <c r="Z31" s="79"/>
      <c r="AA31" s="85" t="s">
        <v>1331</v>
      </c>
      <c r="AB31" s="85" t="s">
        <v>1612</v>
      </c>
      <c r="AC31" s="79" t="b">
        <v>0</v>
      </c>
      <c r="AD31" s="79">
        <v>0</v>
      </c>
      <c r="AE31" s="85" t="s">
        <v>1634</v>
      </c>
      <c r="AF31" s="79" t="b">
        <v>0</v>
      </c>
      <c r="AG31" s="79" t="s">
        <v>1701</v>
      </c>
      <c r="AH31" s="79"/>
      <c r="AI31" s="85" t="s">
        <v>1632</v>
      </c>
      <c r="AJ31" s="79" t="b">
        <v>0</v>
      </c>
      <c r="AK31" s="79">
        <v>0</v>
      </c>
      <c r="AL31" s="85" t="s">
        <v>1632</v>
      </c>
      <c r="AM31" s="79" t="s">
        <v>1709</v>
      </c>
      <c r="AN31" s="79" t="b">
        <v>0</v>
      </c>
      <c r="AO31" s="85" t="s">
        <v>1612</v>
      </c>
      <c r="AP31" s="79" t="s">
        <v>176</v>
      </c>
      <c r="AQ31" s="79">
        <v>0</v>
      </c>
      <c r="AR31" s="79">
        <v>0</v>
      </c>
      <c r="AS31" s="79" t="s">
        <v>1723</v>
      </c>
      <c r="AT31" s="79" t="s">
        <v>1740</v>
      </c>
      <c r="AU31" s="79" t="s">
        <v>1741</v>
      </c>
      <c r="AV31" s="79" t="s">
        <v>1742</v>
      </c>
      <c r="AW31" s="79" t="s">
        <v>1756</v>
      </c>
      <c r="AX31" s="79" t="s">
        <v>1770</v>
      </c>
      <c r="AY31" s="79" t="s">
        <v>1784</v>
      </c>
      <c r="AZ31" s="83" t="s">
        <v>1785</v>
      </c>
      <c r="BA31">
        <v>1</v>
      </c>
      <c r="BB31" s="78" t="str">
        <f>REPLACE(INDEX(GroupVertices[Group],MATCH(Edges[[#This Row],[Vertex 1]],GroupVertices[Vertex],0)),1,1,"")</f>
        <v>1</v>
      </c>
      <c r="BC31" s="78" t="str">
        <f>REPLACE(INDEX(GroupVertices[Group],MATCH(Edges[[#This Row],[Vertex 2]],GroupVertices[Vertex],0)),1,1,"")</f>
        <v>1</v>
      </c>
      <c r="BD31" s="48">
        <v>1</v>
      </c>
      <c r="BE31" s="49">
        <v>33.333333333333336</v>
      </c>
      <c r="BF31" s="48">
        <v>0</v>
      </c>
      <c r="BG31" s="49">
        <v>0</v>
      </c>
      <c r="BH31" s="48">
        <v>0</v>
      </c>
      <c r="BI31" s="49">
        <v>0</v>
      </c>
      <c r="BJ31" s="48">
        <v>2</v>
      </c>
      <c r="BK31" s="49">
        <v>66.66666666666667</v>
      </c>
      <c r="BL31" s="48">
        <v>3</v>
      </c>
    </row>
    <row r="32" spans="1:64" ht="15">
      <c r="A32" s="64" t="s">
        <v>227</v>
      </c>
      <c r="B32" s="64" t="s">
        <v>331</v>
      </c>
      <c r="C32" s="65" t="s">
        <v>4305</v>
      </c>
      <c r="D32" s="66">
        <v>3</v>
      </c>
      <c r="E32" s="67" t="s">
        <v>132</v>
      </c>
      <c r="F32" s="68">
        <v>35</v>
      </c>
      <c r="G32" s="65"/>
      <c r="H32" s="69"/>
      <c r="I32" s="70"/>
      <c r="J32" s="70"/>
      <c r="K32" s="34" t="s">
        <v>65</v>
      </c>
      <c r="L32" s="77">
        <v>32</v>
      </c>
      <c r="M32" s="77"/>
      <c r="N32" s="72"/>
      <c r="O32" s="79" t="s">
        <v>430</v>
      </c>
      <c r="P32" s="81">
        <v>43500.26935185185</v>
      </c>
      <c r="Q32" s="79" t="s">
        <v>448</v>
      </c>
      <c r="R32" s="83" t="s">
        <v>718</v>
      </c>
      <c r="S32" s="79" t="s">
        <v>797</v>
      </c>
      <c r="T32" s="79"/>
      <c r="U32" s="79"/>
      <c r="V32" s="83" t="s">
        <v>908</v>
      </c>
      <c r="W32" s="81">
        <v>43500.26935185185</v>
      </c>
      <c r="X32" s="83" t="s">
        <v>1038</v>
      </c>
      <c r="Y32" s="79">
        <v>41.6853843</v>
      </c>
      <c r="Z32" s="79">
        <v>-71.50620908</v>
      </c>
      <c r="AA32" s="85" t="s">
        <v>1332</v>
      </c>
      <c r="AB32" s="79"/>
      <c r="AC32" s="79" t="b">
        <v>0</v>
      </c>
      <c r="AD32" s="79">
        <v>0</v>
      </c>
      <c r="AE32" s="85" t="s">
        <v>1632</v>
      </c>
      <c r="AF32" s="79" t="b">
        <v>0</v>
      </c>
      <c r="AG32" s="79" t="s">
        <v>1701</v>
      </c>
      <c r="AH32" s="79"/>
      <c r="AI32" s="85" t="s">
        <v>1632</v>
      </c>
      <c r="AJ32" s="79" t="b">
        <v>0</v>
      </c>
      <c r="AK32" s="79">
        <v>0</v>
      </c>
      <c r="AL32" s="85" t="s">
        <v>1632</v>
      </c>
      <c r="AM32" s="79" t="s">
        <v>1712</v>
      </c>
      <c r="AN32" s="79" t="b">
        <v>0</v>
      </c>
      <c r="AO32" s="85" t="s">
        <v>1332</v>
      </c>
      <c r="AP32" s="79" t="s">
        <v>176</v>
      </c>
      <c r="AQ32" s="79">
        <v>0</v>
      </c>
      <c r="AR32" s="79">
        <v>0</v>
      </c>
      <c r="AS32" s="79" t="s">
        <v>1724</v>
      </c>
      <c r="AT32" s="79" t="s">
        <v>1740</v>
      </c>
      <c r="AU32" s="79" t="s">
        <v>1741</v>
      </c>
      <c r="AV32" s="79" t="s">
        <v>1743</v>
      </c>
      <c r="AW32" s="79" t="s">
        <v>1757</v>
      </c>
      <c r="AX32" s="79" t="s">
        <v>1771</v>
      </c>
      <c r="AY32" s="79" t="s">
        <v>1784</v>
      </c>
      <c r="AZ32" s="83" t="s">
        <v>1786</v>
      </c>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7</v>
      </c>
      <c r="BK32" s="49">
        <v>100</v>
      </c>
      <c r="BL32" s="48">
        <v>7</v>
      </c>
    </row>
    <row r="33" spans="1:64" ht="15">
      <c r="A33" s="64" t="s">
        <v>228</v>
      </c>
      <c r="B33" s="64" t="s">
        <v>331</v>
      </c>
      <c r="C33" s="65" t="s">
        <v>4305</v>
      </c>
      <c r="D33" s="66">
        <v>3</v>
      </c>
      <c r="E33" s="67" t="s">
        <v>132</v>
      </c>
      <c r="F33" s="68">
        <v>35</v>
      </c>
      <c r="G33" s="65"/>
      <c r="H33" s="69"/>
      <c r="I33" s="70"/>
      <c r="J33" s="70"/>
      <c r="K33" s="34" t="s">
        <v>65</v>
      </c>
      <c r="L33" s="77">
        <v>33</v>
      </c>
      <c r="M33" s="77"/>
      <c r="N33" s="72"/>
      <c r="O33" s="79" t="s">
        <v>430</v>
      </c>
      <c r="P33" s="81">
        <v>43500.61347222222</v>
      </c>
      <c r="Q33" s="79" t="s">
        <v>449</v>
      </c>
      <c r="R33" s="79"/>
      <c r="S33" s="79"/>
      <c r="T33" s="79"/>
      <c r="U33" s="79"/>
      <c r="V33" s="83" t="s">
        <v>909</v>
      </c>
      <c r="W33" s="81">
        <v>43500.61347222222</v>
      </c>
      <c r="X33" s="83" t="s">
        <v>1039</v>
      </c>
      <c r="Y33" s="79"/>
      <c r="Z33" s="79"/>
      <c r="AA33" s="85" t="s">
        <v>1333</v>
      </c>
      <c r="AB33" s="79"/>
      <c r="AC33" s="79" t="b">
        <v>0</v>
      </c>
      <c r="AD33" s="79">
        <v>0</v>
      </c>
      <c r="AE33" s="85" t="s">
        <v>1632</v>
      </c>
      <c r="AF33" s="79" t="b">
        <v>0</v>
      </c>
      <c r="AG33" s="79" t="s">
        <v>1701</v>
      </c>
      <c r="AH33" s="79"/>
      <c r="AI33" s="85" t="s">
        <v>1632</v>
      </c>
      <c r="AJ33" s="79" t="b">
        <v>0</v>
      </c>
      <c r="AK33" s="79">
        <v>3</v>
      </c>
      <c r="AL33" s="85" t="s">
        <v>1592</v>
      </c>
      <c r="AM33" s="79" t="s">
        <v>1710</v>
      </c>
      <c r="AN33" s="79" t="b">
        <v>0</v>
      </c>
      <c r="AO33" s="85" t="s">
        <v>1592</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27</v>
      </c>
      <c r="BK33" s="49">
        <v>100</v>
      </c>
      <c r="BL33" s="48">
        <v>27</v>
      </c>
    </row>
    <row r="34" spans="1:64" ht="15">
      <c r="A34" s="64" t="s">
        <v>229</v>
      </c>
      <c r="B34" s="64" t="s">
        <v>331</v>
      </c>
      <c r="C34" s="65" t="s">
        <v>4305</v>
      </c>
      <c r="D34" s="66">
        <v>3</v>
      </c>
      <c r="E34" s="67" t="s">
        <v>132</v>
      </c>
      <c r="F34" s="68">
        <v>35</v>
      </c>
      <c r="G34" s="65"/>
      <c r="H34" s="69"/>
      <c r="I34" s="70"/>
      <c r="J34" s="70"/>
      <c r="K34" s="34" t="s">
        <v>65</v>
      </c>
      <c r="L34" s="77">
        <v>34</v>
      </c>
      <c r="M34" s="77"/>
      <c r="N34" s="72"/>
      <c r="O34" s="79" t="s">
        <v>431</v>
      </c>
      <c r="P34" s="81">
        <v>43500.643217592595</v>
      </c>
      <c r="Q34" s="79" t="s">
        <v>450</v>
      </c>
      <c r="R34" s="79"/>
      <c r="S34" s="79"/>
      <c r="T34" s="79"/>
      <c r="U34" s="79"/>
      <c r="V34" s="83" t="s">
        <v>910</v>
      </c>
      <c r="W34" s="81">
        <v>43500.643217592595</v>
      </c>
      <c r="X34" s="83" t="s">
        <v>1040</v>
      </c>
      <c r="Y34" s="79"/>
      <c r="Z34" s="79"/>
      <c r="AA34" s="85" t="s">
        <v>1334</v>
      </c>
      <c r="AB34" s="85" t="s">
        <v>1593</v>
      </c>
      <c r="AC34" s="79" t="b">
        <v>0</v>
      </c>
      <c r="AD34" s="79">
        <v>0</v>
      </c>
      <c r="AE34" s="85" t="s">
        <v>1634</v>
      </c>
      <c r="AF34" s="79" t="b">
        <v>0</v>
      </c>
      <c r="AG34" s="79" t="s">
        <v>1701</v>
      </c>
      <c r="AH34" s="79"/>
      <c r="AI34" s="85" t="s">
        <v>1632</v>
      </c>
      <c r="AJ34" s="79" t="b">
        <v>0</v>
      </c>
      <c r="AK34" s="79">
        <v>0</v>
      </c>
      <c r="AL34" s="85" t="s">
        <v>1632</v>
      </c>
      <c r="AM34" s="79" t="s">
        <v>1708</v>
      </c>
      <c r="AN34" s="79" t="b">
        <v>0</v>
      </c>
      <c r="AO34" s="85" t="s">
        <v>1593</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11</v>
      </c>
      <c r="BK34" s="49">
        <v>100</v>
      </c>
      <c r="BL34" s="48">
        <v>11</v>
      </c>
    </row>
    <row r="35" spans="1:64" ht="15">
      <c r="A35" s="64" t="s">
        <v>230</v>
      </c>
      <c r="B35" s="64" t="s">
        <v>369</v>
      </c>
      <c r="C35" s="65" t="s">
        <v>4305</v>
      </c>
      <c r="D35" s="66">
        <v>3</v>
      </c>
      <c r="E35" s="67" t="s">
        <v>132</v>
      </c>
      <c r="F35" s="68">
        <v>35</v>
      </c>
      <c r="G35" s="65"/>
      <c r="H35" s="69"/>
      <c r="I35" s="70"/>
      <c r="J35" s="70"/>
      <c r="K35" s="34" t="s">
        <v>65</v>
      </c>
      <c r="L35" s="77">
        <v>35</v>
      </c>
      <c r="M35" s="77"/>
      <c r="N35" s="72"/>
      <c r="O35" s="79" t="s">
        <v>430</v>
      </c>
      <c r="P35" s="81">
        <v>43500.55521990741</v>
      </c>
      <c r="Q35" s="79" t="s">
        <v>451</v>
      </c>
      <c r="R35" s="79"/>
      <c r="S35" s="79"/>
      <c r="T35" s="79" t="s">
        <v>805</v>
      </c>
      <c r="U35" s="83" t="s">
        <v>849</v>
      </c>
      <c r="V35" s="83" t="s">
        <v>849</v>
      </c>
      <c r="W35" s="81">
        <v>43500.55521990741</v>
      </c>
      <c r="X35" s="83" t="s">
        <v>1041</v>
      </c>
      <c r="Y35" s="79"/>
      <c r="Z35" s="79"/>
      <c r="AA35" s="85" t="s">
        <v>1335</v>
      </c>
      <c r="AB35" s="79"/>
      <c r="AC35" s="79" t="b">
        <v>0</v>
      </c>
      <c r="AD35" s="79">
        <v>0</v>
      </c>
      <c r="AE35" s="85" t="s">
        <v>1632</v>
      </c>
      <c r="AF35" s="79" t="b">
        <v>0</v>
      </c>
      <c r="AG35" s="79" t="s">
        <v>1701</v>
      </c>
      <c r="AH35" s="79"/>
      <c r="AI35" s="85" t="s">
        <v>1632</v>
      </c>
      <c r="AJ35" s="79" t="b">
        <v>0</v>
      </c>
      <c r="AK35" s="79">
        <v>0</v>
      </c>
      <c r="AL35" s="85" t="s">
        <v>1632</v>
      </c>
      <c r="AM35" s="79" t="s">
        <v>1709</v>
      </c>
      <c r="AN35" s="79" t="b">
        <v>0</v>
      </c>
      <c r="AO35" s="85" t="s">
        <v>1335</v>
      </c>
      <c r="AP35" s="79" t="s">
        <v>176</v>
      </c>
      <c r="AQ35" s="79">
        <v>0</v>
      </c>
      <c r="AR35" s="79">
        <v>0</v>
      </c>
      <c r="AS35" s="79"/>
      <c r="AT35" s="79"/>
      <c r="AU35" s="79"/>
      <c r="AV35" s="79"/>
      <c r="AW35" s="79"/>
      <c r="AX35" s="79"/>
      <c r="AY35" s="79"/>
      <c r="AZ35" s="79"/>
      <c r="BA35">
        <v>1</v>
      </c>
      <c r="BB35" s="78" t="str">
        <f>REPLACE(INDEX(GroupVertices[Group],MATCH(Edges[[#This Row],[Vertex 1]],GroupVertices[Vertex],0)),1,1,"")</f>
        <v>5</v>
      </c>
      <c r="BC35" s="78" t="str">
        <f>REPLACE(INDEX(GroupVertices[Group],MATCH(Edges[[#This Row],[Vertex 2]],GroupVertices[Vertex],0)),1,1,"")</f>
        <v>5</v>
      </c>
      <c r="BD35" s="48">
        <v>0</v>
      </c>
      <c r="BE35" s="49">
        <v>0</v>
      </c>
      <c r="BF35" s="48">
        <v>0</v>
      </c>
      <c r="BG35" s="49">
        <v>0</v>
      </c>
      <c r="BH35" s="48">
        <v>0</v>
      </c>
      <c r="BI35" s="49">
        <v>0</v>
      </c>
      <c r="BJ35" s="48">
        <v>6</v>
      </c>
      <c r="BK35" s="49">
        <v>100</v>
      </c>
      <c r="BL35" s="48">
        <v>6</v>
      </c>
    </row>
    <row r="36" spans="1:64" ht="15">
      <c r="A36" s="64" t="s">
        <v>231</v>
      </c>
      <c r="B36" s="64" t="s">
        <v>369</v>
      </c>
      <c r="C36" s="65" t="s">
        <v>4305</v>
      </c>
      <c r="D36" s="66">
        <v>3</v>
      </c>
      <c r="E36" s="67" t="s">
        <v>132</v>
      </c>
      <c r="F36" s="68">
        <v>35</v>
      </c>
      <c r="G36" s="65"/>
      <c r="H36" s="69"/>
      <c r="I36" s="70"/>
      <c r="J36" s="70"/>
      <c r="K36" s="34" t="s">
        <v>65</v>
      </c>
      <c r="L36" s="77">
        <v>36</v>
      </c>
      <c r="M36" s="77"/>
      <c r="N36" s="72"/>
      <c r="O36" s="79" t="s">
        <v>430</v>
      </c>
      <c r="P36" s="81">
        <v>43500.72770833333</v>
      </c>
      <c r="Q36" s="79" t="s">
        <v>452</v>
      </c>
      <c r="R36" s="79"/>
      <c r="S36" s="79"/>
      <c r="T36" s="79"/>
      <c r="U36" s="79"/>
      <c r="V36" s="83" t="s">
        <v>911</v>
      </c>
      <c r="W36" s="81">
        <v>43500.72770833333</v>
      </c>
      <c r="X36" s="83" t="s">
        <v>1042</v>
      </c>
      <c r="Y36" s="79"/>
      <c r="Z36" s="79"/>
      <c r="AA36" s="85" t="s">
        <v>1336</v>
      </c>
      <c r="AB36" s="79"/>
      <c r="AC36" s="79" t="b">
        <v>0</v>
      </c>
      <c r="AD36" s="79">
        <v>0</v>
      </c>
      <c r="AE36" s="85" t="s">
        <v>1632</v>
      </c>
      <c r="AF36" s="79" t="b">
        <v>0</v>
      </c>
      <c r="AG36" s="79" t="s">
        <v>1701</v>
      </c>
      <c r="AH36" s="79"/>
      <c r="AI36" s="85" t="s">
        <v>1632</v>
      </c>
      <c r="AJ36" s="79" t="b">
        <v>0</v>
      </c>
      <c r="AK36" s="79">
        <v>0</v>
      </c>
      <c r="AL36" s="85" t="s">
        <v>1632</v>
      </c>
      <c r="AM36" s="79" t="s">
        <v>1709</v>
      </c>
      <c r="AN36" s="79" t="b">
        <v>0</v>
      </c>
      <c r="AO36" s="85" t="s">
        <v>1336</v>
      </c>
      <c r="AP36" s="79" t="s">
        <v>176</v>
      </c>
      <c r="AQ36" s="79">
        <v>0</v>
      </c>
      <c r="AR36" s="79">
        <v>0</v>
      </c>
      <c r="AS36" s="79"/>
      <c r="AT36" s="79"/>
      <c r="AU36" s="79"/>
      <c r="AV36" s="79"/>
      <c r="AW36" s="79"/>
      <c r="AX36" s="79"/>
      <c r="AY36" s="79"/>
      <c r="AZ36" s="79"/>
      <c r="BA36">
        <v>1</v>
      </c>
      <c r="BB36" s="78" t="str">
        <f>REPLACE(INDEX(GroupVertices[Group],MATCH(Edges[[#This Row],[Vertex 1]],GroupVertices[Vertex],0)),1,1,"")</f>
        <v>5</v>
      </c>
      <c r="BC36" s="78" t="str">
        <f>REPLACE(INDEX(GroupVertices[Group],MATCH(Edges[[#This Row],[Vertex 2]],GroupVertices[Vertex],0)),1,1,"")</f>
        <v>5</v>
      </c>
      <c r="BD36" s="48"/>
      <c r="BE36" s="49"/>
      <c r="BF36" s="48"/>
      <c r="BG36" s="49"/>
      <c r="BH36" s="48"/>
      <c r="BI36" s="49"/>
      <c r="BJ36" s="48"/>
      <c r="BK36" s="49"/>
      <c r="BL36" s="48"/>
    </row>
    <row r="37" spans="1:64" ht="15">
      <c r="A37" s="64" t="s">
        <v>231</v>
      </c>
      <c r="B37" s="64" t="s">
        <v>367</v>
      </c>
      <c r="C37" s="65" t="s">
        <v>4305</v>
      </c>
      <c r="D37" s="66">
        <v>3</v>
      </c>
      <c r="E37" s="67" t="s">
        <v>132</v>
      </c>
      <c r="F37" s="68">
        <v>35</v>
      </c>
      <c r="G37" s="65"/>
      <c r="H37" s="69"/>
      <c r="I37" s="70"/>
      <c r="J37" s="70"/>
      <c r="K37" s="34" t="s">
        <v>65</v>
      </c>
      <c r="L37" s="77">
        <v>37</v>
      </c>
      <c r="M37" s="77"/>
      <c r="N37" s="72"/>
      <c r="O37" s="79" t="s">
        <v>430</v>
      </c>
      <c r="P37" s="81">
        <v>43500.72770833333</v>
      </c>
      <c r="Q37" s="79" t="s">
        <v>452</v>
      </c>
      <c r="R37" s="79"/>
      <c r="S37" s="79"/>
      <c r="T37" s="79"/>
      <c r="U37" s="79"/>
      <c r="V37" s="83" t="s">
        <v>911</v>
      </c>
      <c r="W37" s="81">
        <v>43500.72770833333</v>
      </c>
      <c r="X37" s="83" t="s">
        <v>1042</v>
      </c>
      <c r="Y37" s="79"/>
      <c r="Z37" s="79"/>
      <c r="AA37" s="85" t="s">
        <v>1336</v>
      </c>
      <c r="AB37" s="79"/>
      <c r="AC37" s="79" t="b">
        <v>0</v>
      </c>
      <c r="AD37" s="79">
        <v>0</v>
      </c>
      <c r="AE37" s="85" t="s">
        <v>1632</v>
      </c>
      <c r="AF37" s="79" t="b">
        <v>0</v>
      </c>
      <c r="AG37" s="79" t="s">
        <v>1701</v>
      </c>
      <c r="AH37" s="79"/>
      <c r="AI37" s="85" t="s">
        <v>1632</v>
      </c>
      <c r="AJ37" s="79" t="b">
        <v>0</v>
      </c>
      <c r="AK37" s="79">
        <v>0</v>
      </c>
      <c r="AL37" s="85" t="s">
        <v>1632</v>
      </c>
      <c r="AM37" s="79" t="s">
        <v>1709</v>
      </c>
      <c r="AN37" s="79" t="b">
        <v>0</v>
      </c>
      <c r="AO37" s="85" t="s">
        <v>1336</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c r="BE37" s="49"/>
      <c r="BF37" s="48"/>
      <c r="BG37" s="49"/>
      <c r="BH37" s="48"/>
      <c r="BI37" s="49"/>
      <c r="BJ37" s="48"/>
      <c r="BK37" s="49"/>
      <c r="BL37" s="48"/>
    </row>
    <row r="38" spans="1:64" ht="15">
      <c r="A38" s="64" t="s">
        <v>231</v>
      </c>
      <c r="B38" s="64" t="s">
        <v>331</v>
      </c>
      <c r="C38" s="65" t="s">
        <v>4305</v>
      </c>
      <c r="D38" s="66">
        <v>3</v>
      </c>
      <c r="E38" s="67" t="s">
        <v>132</v>
      </c>
      <c r="F38" s="68">
        <v>35</v>
      </c>
      <c r="G38" s="65"/>
      <c r="H38" s="69"/>
      <c r="I38" s="70"/>
      <c r="J38" s="70"/>
      <c r="K38" s="34" t="s">
        <v>65</v>
      </c>
      <c r="L38" s="77">
        <v>38</v>
      </c>
      <c r="M38" s="77"/>
      <c r="N38" s="72"/>
      <c r="O38" s="79" t="s">
        <v>430</v>
      </c>
      <c r="P38" s="81">
        <v>43500.72770833333</v>
      </c>
      <c r="Q38" s="79" t="s">
        <v>452</v>
      </c>
      <c r="R38" s="79"/>
      <c r="S38" s="79"/>
      <c r="T38" s="79"/>
      <c r="U38" s="79"/>
      <c r="V38" s="83" t="s">
        <v>911</v>
      </c>
      <c r="W38" s="81">
        <v>43500.72770833333</v>
      </c>
      <c r="X38" s="83" t="s">
        <v>1042</v>
      </c>
      <c r="Y38" s="79"/>
      <c r="Z38" s="79"/>
      <c r="AA38" s="85" t="s">
        <v>1336</v>
      </c>
      <c r="AB38" s="79"/>
      <c r="AC38" s="79" t="b">
        <v>0</v>
      </c>
      <c r="AD38" s="79">
        <v>0</v>
      </c>
      <c r="AE38" s="85" t="s">
        <v>1632</v>
      </c>
      <c r="AF38" s="79" t="b">
        <v>0</v>
      </c>
      <c r="AG38" s="79" t="s">
        <v>1701</v>
      </c>
      <c r="AH38" s="79"/>
      <c r="AI38" s="85" t="s">
        <v>1632</v>
      </c>
      <c r="AJ38" s="79" t="b">
        <v>0</v>
      </c>
      <c r="AK38" s="79">
        <v>0</v>
      </c>
      <c r="AL38" s="85" t="s">
        <v>1632</v>
      </c>
      <c r="AM38" s="79" t="s">
        <v>1709</v>
      </c>
      <c r="AN38" s="79" t="b">
        <v>0</v>
      </c>
      <c r="AO38" s="85" t="s">
        <v>1336</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1</v>
      </c>
      <c r="BD38" s="48">
        <v>1</v>
      </c>
      <c r="BE38" s="49">
        <v>4.166666666666667</v>
      </c>
      <c r="BF38" s="48">
        <v>0</v>
      </c>
      <c r="BG38" s="49">
        <v>0</v>
      </c>
      <c r="BH38" s="48">
        <v>0</v>
      </c>
      <c r="BI38" s="49">
        <v>0</v>
      </c>
      <c r="BJ38" s="48">
        <v>23</v>
      </c>
      <c r="BK38" s="49">
        <v>95.83333333333333</v>
      </c>
      <c r="BL38" s="48">
        <v>24</v>
      </c>
    </row>
    <row r="39" spans="1:64" ht="15">
      <c r="A39" s="64" t="s">
        <v>232</v>
      </c>
      <c r="B39" s="64" t="s">
        <v>331</v>
      </c>
      <c r="C39" s="65" t="s">
        <v>4305</v>
      </c>
      <c r="D39" s="66">
        <v>3</v>
      </c>
      <c r="E39" s="67" t="s">
        <v>132</v>
      </c>
      <c r="F39" s="68">
        <v>35</v>
      </c>
      <c r="G39" s="65"/>
      <c r="H39" s="69"/>
      <c r="I39" s="70"/>
      <c r="J39" s="70"/>
      <c r="K39" s="34" t="s">
        <v>65</v>
      </c>
      <c r="L39" s="77">
        <v>39</v>
      </c>
      <c r="M39" s="77"/>
      <c r="N39" s="72"/>
      <c r="O39" s="79" t="s">
        <v>430</v>
      </c>
      <c r="P39" s="81">
        <v>43500.78631944444</v>
      </c>
      <c r="Q39" s="79" t="s">
        <v>453</v>
      </c>
      <c r="R39" s="79"/>
      <c r="S39" s="79"/>
      <c r="T39" s="79"/>
      <c r="U39" s="79"/>
      <c r="V39" s="83" t="s">
        <v>912</v>
      </c>
      <c r="W39" s="81">
        <v>43500.78631944444</v>
      </c>
      <c r="X39" s="83" t="s">
        <v>1043</v>
      </c>
      <c r="Y39" s="79"/>
      <c r="Z39" s="79"/>
      <c r="AA39" s="85" t="s">
        <v>1337</v>
      </c>
      <c r="AB39" s="79"/>
      <c r="AC39" s="79" t="b">
        <v>0</v>
      </c>
      <c r="AD39" s="79">
        <v>0</v>
      </c>
      <c r="AE39" s="85" t="s">
        <v>1632</v>
      </c>
      <c r="AF39" s="79" t="b">
        <v>0</v>
      </c>
      <c r="AG39" s="79" t="s">
        <v>1701</v>
      </c>
      <c r="AH39" s="79"/>
      <c r="AI39" s="85" t="s">
        <v>1632</v>
      </c>
      <c r="AJ39" s="79" t="b">
        <v>0</v>
      </c>
      <c r="AK39" s="79">
        <v>3</v>
      </c>
      <c r="AL39" s="85" t="s">
        <v>1593</v>
      </c>
      <c r="AM39" s="79" t="s">
        <v>1713</v>
      </c>
      <c r="AN39" s="79" t="b">
        <v>0</v>
      </c>
      <c r="AO39" s="85" t="s">
        <v>1593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2</v>
      </c>
      <c r="BE39" s="49">
        <v>7.6923076923076925</v>
      </c>
      <c r="BF39" s="48">
        <v>1</v>
      </c>
      <c r="BG39" s="49">
        <v>3.8461538461538463</v>
      </c>
      <c r="BH39" s="48">
        <v>0</v>
      </c>
      <c r="BI39" s="49">
        <v>0</v>
      </c>
      <c r="BJ39" s="48">
        <v>23</v>
      </c>
      <c r="BK39" s="49">
        <v>88.46153846153847</v>
      </c>
      <c r="BL39" s="48">
        <v>26</v>
      </c>
    </row>
    <row r="40" spans="1:64" ht="15">
      <c r="A40" s="64" t="s">
        <v>233</v>
      </c>
      <c r="B40" s="64" t="s">
        <v>332</v>
      </c>
      <c r="C40" s="65" t="s">
        <v>4305</v>
      </c>
      <c r="D40" s="66">
        <v>3</v>
      </c>
      <c r="E40" s="67" t="s">
        <v>132</v>
      </c>
      <c r="F40" s="68">
        <v>35</v>
      </c>
      <c r="G40" s="65"/>
      <c r="H40" s="69"/>
      <c r="I40" s="70"/>
      <c r="J40" s="70"/>
      <c r="K40" s="34" t="s">
        <v>65</v>
      </c>
      <c r="L40" s="77">
        <v>40</v>
      </c>
      <c r="M40" s="77"/>
      <c r="N40" s="72"/>
      <c r="O40" s="79" t="s">
        <v>430</v>
      </c>
      <c r="P40" s="81">
        <v>43500.9065162037</v>
      </c>
      <c r="Q40" s="79" t="s">
        <v>454</v>
      </c>
      <c r="R40" s="79"/>
      <c r="S40" s="79"/>
      <c r="T40" s="79" t="s">
        <v>806</v>
      </c>
      <c r="U40" s="79"/>
      <c r="V40" s="83" t="s">
        <v>913</v>
      </c>
      <c r="W40" s="81">
        <v>43500.9065162037</v>
      </c>
      <c r="X40" s="83" t="s">
        <v>1044</v>
      </c>
      <c r="Y40" s="79"/>
      <c r="Z40" s="79"/>
      <c r="AA40" s="85" t="s">
        <v>1338</v>
      </c>
      <c r="AB40" s="79"/>
      <c r="AC40" s="79" t="b">
        <v>0</v>
      </c>
      <c r="AD40" s="79">
        <v>0</v>
      </c>
      <c r="AE40" s="85" t="s">
        <v>1632</v>
      </c>
      <c r="AF40" s="79" t="b">
        <v>0</v>
      </c>
      <c r="AG40" s="79" t="s">
        <v>1701</v>
      </c>
      <c r="AH40" s="79"/>
      <c r="AI40" s="85" t="s">
        <v>1632</v>
      </c>
      <c r="AJ40" s="79" t="b">
        <v>0</v>
      </c>
      <c r="AK40" s="79">
        <v>2</v>
      </c>
      <c r="AL40" s="85" t="s">
        <v>1489</v>
      </c>
      <c r="AM40" s="79" t="s">
        <v>1709</v>
      </c>
      <c r="AN40" s="79" t="b">
        <v>0</v>
      </c>
      <c r="AO40" s="85" t="s">
        <v>1489</v>
      </c>
      <c r="AP40" s="79" t="s">
        <v>176</v>
      </c>
      <c r="AQ40" s="79">
        <v>0</v>
      </c>
      <c r="AR40" s="79">
        <v>0</v>
      </c>
      <c r="AS40" s="79"/>
      <c r="AT40" s="79"/>
      <c r="AU40" s="79"/>
      <c r="AV40" s="79"/>
      <c r="AW40" s="79"/>
      <c r="AX40" s="79"/>
      <c r="AY40" s="79"/>
      <c r="AZ40" s="79"/>
      <c r="BA40">
        <v>1</v>
      </c>
      <c r="BB40" s="78" t="str">
        <f>REPLACE(INDEX(GroupVertices[Group],MATCH(Edges[[#This Row],[Vertex 1]],GroupVertices[Vertex],0)),1,1,"")</f>
        <v>20</v>
      </c>
      <c r="BC40" s="78" t="str">
        <f>REPLACE(INDEX(GroupVertices[Group],MATCH(Edges[[#This Row],[Vertex 2]],GroupVertices[Vertex],0)),1,1,"")</f>
        <v>20</v>
      </c>
      <c r="BD40" s="48">
        <v>0</v>
      </c>
      <c r="BE40" s="49">
        <v>0</v>
      </c>
      <c r="BF40" s="48">
        <v>0</v>
      </c>
      <c r="BG40" s="49">
        <v>0</v>
      </c>
      <c r="BH40" s="48">
        <v>0</v>
      </c>
      <c r="BI40" s="49">
        <v>0</v>
      </c>
      <c r="BJ40" s="48">
        <v>24</v>
      </c>
      <c r="BK40" s="49">
        <v>100</v>
      </c>
      <c r="BL40" s="48">
        <v>24</v>
      </c>
    </row>
    <row r="41" spans="1:64" ht="15">
      <c r="A41" s="64" t="s">
        <v>234</v>
      </c>
      <c r="B41" s="64" t="s">
        <v>331</v>
      </c>
      <c r="C41" s="65" t="s">
        <v>4305</v>
      </c>
      <c r="D41" s="66">
        <v>3</v>
      </c>
      <c r="E41" s="67" t="s">
        <v>132</v>
      </c>
      <c r="F41" s="68">
        <v>35</v>
      </c>
      <c r="G41" s="65"/>
      <c r="H41" s="69"/>
      <c r="I41" s="70"/>
      <c r="J41" s="70"/>
      <c r="K41" s="34" t="s">
        <v>65</v>
      </c>
      <c r="L41" s="77">
        <v>41</v>
      </c>
      <c r="M41" s="77"/>
      <c r="N41" s="72"/>
      <c r="O41" s="79" t="s">
        <v>430</v>
      </c>
      <c r="P41" s="81">
        <v>43501.074791666666</v>
      </c>
      <c r="Q41" s="79" t="s">
        <v>449</v>
      </c>
      <c r="R41" s="79"/>
      <c r="S41" s="79"/>
      <c r="T41" s="79"/>
      <c r="U41" s="79"/>
      <c r="V41" s="83" t="s">
        <v>914</v>
      </c>
      <c r="W41" s="81">
        <v>43501.074791666666</v>
      </c>
      <c r="X41" s="83" t="s">
        <v>1045</v>
      </c>
      <c r="Y41" s="79"/>
      <c r="Z41" s="79"/>
      <c r="AA41" s="85" t="s">
        <v>1339</v>
      </c>
      <c r="AB41" s="79"/>
      <c r="AC41" s="79" t="b">
        <v>0</v>
      </c>
      <c r="AD41" s="79">
        <v>0</v>
      </c>
      <c r="AE41" s="85" t="s">
        <v>1632</v>
      </c>
      <c r="AF41" s="79" t="b">
        <v>0</v>
      </c>
      <c r="AG41" s="79" t="s">
        <v>1701</v>
      </c>
      <c r="AH41" s="79"/>
      <c r="AI41" s="85" t="s">
        <v>1632</v>
      </c>
      <c r="AJ41" s="79" t="b">
        <v>0</v>
      </c>
      <c r="AK41" s="79">
        <v>3</v>
      </c>
      <c r="AL41" s="85" t="s">
        <v>1592</v>
      </c>
      <c r="AM41" s="79" t="s">
        <v>1709</v>
      </c>
      <c r="AN41" s="79" t="b">
        <v>0</v>
      </c>
      <c r="AO41" s="85" t="s">
        <v>1592</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27</v>
      </c>
      <c r="BK41" s="49">
        <v>100</v>
      </c>
      <c r="BL41" s="48">
        <v>27</v>
      </c>
    </row>
    <row r="42" spans="1:64" ht="15">
      <c r="A42" s="64" t="s">
        <v>235</v>
      </c>
      <c r="B42" s="64" t="s">
        <v>331</v>
      </c>
      <c r="C42" s="65" t="s">
        <v>4305</v>
      </c>
      <c r="D42" s="66">
        <v>3</v>
      </c>
      <c r="E42" s="67" t="s">
        <v>132</v>
      </c>
      <c r="F42" s="68">
        <v>35</v>
      </c>
      <c r="G42" s="65"/>
      <c r="H42" s="69"/>
      <c r="I42" s="70"/>
      <c r="J42" s="70"/>
      <c r="K42" s="34" t="s">
        <v>65</v>
      </c>
      <c r="L42" s="77">
        <v>42</v>
      </c>
      <c r="M42" s="77"/>
      <c r="N42" s="72"/>
      <c r="O42" s="79" t="s">
        <v>430</v>
      </c>
      <c r="P42" s="81">
        <v>43501.17303240741</v>
      </c>
      <c r="Q42" s="79" t="s">
        <v>455</v>
      </c>
      <c r="R42" s="79"/>
      <c r="S42" s="79"/>
      <c r="T42" s="79"/>
      <c r="U42" s="79"/>
      <c r="V42" s="83" t="s">
        <v>915</v>
      </c>
      <c r="W42" s="81">
        <v>43501.17303240741</v>
      </c>
      <c r="X42" s="83" t="s">
        <v>1046</v>
      </c>
      <c r="Y42" s="79"/>
      <c r="Z42" s="79"/>
      <c r="AA42" s="85" t="s">
        <v>1340</v>
      </c>
      <c r="AB42" s="85" t="s">
        <v>1370</v>
      </c>
      <c r="AC42" s="79" t="b">
        <v>0</v>
      </c>
      <c r="AD42" s="79">
        <v>0</v>
      </c>
      <c r="AE42" s="85" t="s">
        <v>1639</v>
      </c>
      <c r="AF42" s="79" t="b">
        <v>0</v>
      </c>
      <c r="AG42" s="79" t="s">
        <v>1701</v>
      </c>
      <c r="AH42" s="79"/>
      <c r="AI42" s="85" t="s">
        <v>1632</v>
      </c>
      <c r="AJ42" s="79" t="b">
        <v>0</v>
      </c>
      <c r="AK42" s="79">
        <v>0</v>
      </c>
      <c r="AL42" s="85" t="s">
        <v>1632</v>
      </c>
      <c r="AM42" s="79" t="s">
        <v>1710</v>
      </c>
      <c r="AN42" s="79" t="b">
        <v>0</v>
      </c>
      <c r="AO42" s="85" t="s">
        <v>1370</v>
      </c>
      <c r="AP42" s="79" t="s">
        <v>176</v>
      </c>
      <c r="AQ42" s="79">
        <v>0</v>
      </c>
      <c r="AR42" s="79">
        <v>0</v>
      </c>
      <c r="AS42" s="79"/>
      <c r="AT42" s="79"/>
      <c r="AU42" s="79"/>
      <c r="AV42" s="79"/>
      <c r="AW42" s="79"/>
      <c r="AX42" s="79"/>
      <c r="AY42" s="79"/>
      <c r="AZ42" s="79"/>
      <c r="BA42">
        <v>1</v>
      </c>
      <c r="BB42" s="78" t="str">
        <f>REPLACE(INDEX(GroupVertices[Group],MATCH(Edges[[#This Row],[Vertex 1]],GroupVertices[Vertex],0)),1,1,"")</f>
        <v>7</v>
      </c>
      <c r="BC42" s="78" t="str">
        <f>REPLACE(INDEX(GroupVertices[Group],MATCH(Edges[[#This Row],[Vertex 2]],GroupVertices[Vertex],0)),1,1,"")</f>
        <v>1</v>
      </c>
      <c r="BD42" s="48"/>
      <c r="BE42" s="49"/>
      <c r="BF42" s="48"/>
      <c r="BG42" s="49"/>
      <c r="BH42" s="48"/>
      <c r="BI42" s="49"/>
      <c r="BJ42" s="48"/>
      <c r="BK42" s="49"/>
      <c r="BL42" s="48"/>
    </row>
    <row r="43" spans="1:64" ht="15">
      <c r="A43" s="64" t="s">
        <v>235</v>
      </c>
      <c r="B43" s="64" t="s">
        <v>370</v>
      </c>
      <c r="C43" s="65" t="s">
        <v>4305</v>
      </c>
      <c r="D43" s="66">
        <v>3</v>
      </c>
      <c r="E43" s="67" t="s">
        <v>132</v>
      </c>
      <c r="F43" s="68">
        <v>35</v>
      </c>
      <c r="G43" s="65"/>
      <c r="H43" s="69"/>
      <c r="I43" s="70"/>
      <c r="J43" s="70"/>
      <c r="K43" s="34" t="s">
        <v>65</v>
      </c>
      <c r="L43" s="77">
        <v>43</v>
      </c>
      <c r="M43" s="77"/>
      <c r="N43" s="72"/>
      <c r="O43" s="79" t="s">
        <v>430</v>
      </c>
      <c r="P43" s="81">
        <v>43501.17303240741</v>
      </c>
      <c r="Q43" s="79" t="s">
        <v>455</v>
      </c>
      <c r="R43" s="79"/>
      <c r="S43" s="79"/>
      <c r="T43" s="79"/>
      <c r="U43" s="79"/>
      <c r="V43" s="83" t="s">
        <v>915</v>
      </c>
      <c r="W43" s="81">
        <v>43501.17303240741</v>
      </c>
      <c r="X43" s="83" t="s">
        <v>1046</v>
      </c>
      <c r="Y43" s="79"/>
      <c r="Z43" s="79"/>
      <c r="AA43" s="85" t="s">
        <v>1340</v>
      </c>
      <c r="AB43" s="85" t="s">
        <v>1370</v>
      </c>
      <c r="AC43" s="79" t="b">
        <v>0</v>
      </c>
      <c r="AD43" s="79">
        <v>0</v>
      </c>
      <c r="AE43" s="85" t="s">
        <v>1639</v>
      </c>
      <c r="AF43" s="79" t="b">
        <v>0</v>
      </c>
      <c r="AG43" s="79" t="s">
        <v>1701</v>
      </c>
      <c r="AH43" s="79"/>
      <c r="AI43" s="85" t="s">
        <v>1632</v>
      </c>
      <c r="AJ43" s="79" t="b">
        <v>0</v>
      </c>
      <c r="AK43" s="79">
        <v>0</v>
      </c>
      <c r="AL43" s="85" t="s">
        <v>1632</v>
      </c>
      <c r="AM43" s="79" t="s">
        <v>1710</v>
      </c>
      <c r="AN43" s="79" t="b">
        <v>0</v>
      </c>
      <c r="AO43" s="85" t="s">
        <v>1370</v>
      </c>
      <c r="AP43" s="79" t="s">
        <v>176</v>
      </c>
      <c r="AQ43" s="79">
        <v>0</v>
      </c>
      <c r="AR43" s="79">
        <v>0</v>
      </c>
      <c r="AS43" s="79"/>
      <c r="AT43" s="79"/>
      <c r="AU43" s="79"/>
      <c r="AV43" s="79"/>
      <c r="AW43" s="79"/>
      <c r="AX43" s="79"/>
      <c r="AY43" s="79"/>
      <c r="AZ43" s="79"/>
      <c r="BA43">
        <v>1</v>
      </c>
      <c r="BB43" s="78" t="str">
        <f>REPLACE(INDEX(GroupVertices[Group],MATCH(Edges[[#This Row],[Vertex 1]],GroupVertices[Vertex],0)),1,1,"")</f>
        <v>7</v>
      </c>
      <c r="BC43" s="78" t="str">
        <f>REPLACE(INDEX(GroupVertices[Group],MATCH(Edges[[#This Row],[Vertex 2]],GroupVertices[Vertex],0)),1,1,"")</f>
        <v>7</v>
      </c>
      <c r="BD43" s="48"/>
      <c r="BE43" s="49"/>
      <c r="BF43" s="48"/>
      <c r="BG43" s="49"/>
      <c r="BH43" s="48"/>
      <c r="BI43" s="49"/>
      <c r="BJ43" s="48"/>
      <c r="BK43" s="49"/>
      <c r="BL43" s="48"/>
    </row>
    <row r="44" spans="1:64" ht="15">
      <c r="A44" s="64" t="s">
        <v>235</v>
      </c>
      <c r="B44" s="64" t="s">
        <v>236</v>
      </c>
      <c r="C44" s="65" t="s">
        <v>4305</v>
      </c>
      <c r="D44" s="66">
        <v>3</v>
      </c>
      <c r="E44" s="67" t="s">
        <v>132</v>
      </c>
      <c r="F44" s="68">
        <v>35</v>
      </c>
      <c r="G44" s="65"/>
      <c r="H44" s="69"/>
      <c r="I44" s="70"/>
      <c r="J44" s="70"/>
      <c r="K44" s="34" t="s">
        <v>66</v>
      </c>
      <c r="L44" s="77">
        <v>44</v>
      </c>
      <c r="M44" s="77"/>
      <c r="N44" s="72"/>
      <c r="O44" s="79" t="s">
        <v>430</v>
      </c>
      <c r="P44" s="81">
        <v>43501.17303240741</v>
      </c>
      <c r="Q44" s="79" t="s">
        <v>455</v>
      </c>
      <c r="R44" s="79"/>
      <c r="S44" s="79"/>
      <c r="T44" s="79"/>
      <c r="U44" s="79"/>
      <c r="V44" s="83" t="s">
        <v>915</v>
      </c>
      <c r="W44" s="81">
        <v>43501.17303240741</v>
      </c>
      <c r="X44" s="83" t="s">
        <v>1046</v>
      </c>
      <c r="Y44" s="79"/>
      <c r="Z44" s="79"/>
      <c r="AA44" s="85" t="s">
        <v>1340</v>
      </c>
      <c r="AB44" s="85" t="s">
        <v>1370</v>
      </c>
      <c r="AC44" s="79" t="b">
        <v>0</v>
      </c>
      <c r="AD44" s="79">
        <v>0</v>
      </c>
      <c r="AE44" s="85" t="s">
        <v>1639</v>
      </c>
      <c r="AF44" s="79" t="b">
        <v>0</v>
      </c>
      <c r="AG44" s="79" t="s">
        <v>1701</v>
      </c>
      <c r="AH44" s="79"/>
      <c r="AI44" s="85" t="s">
        <v>1632</v>
      </c>
      <c r="AJ44" s="79" t="b">
        <v>0</v>
      </c>
      <c r="AK44" s="79">
        <v>0</v>
      </c>
      <c r="AL44" s="85" t="s">
        <v>1632</v>
      </c>
      <c r="AM44" s="79" t="s">
        <v>1710</v>
      </c>
      <c r="AN44" s="79" t="b">
        <v>0</v>
      </c>
      <c r="AO44" s="85" t="s">
        <v>1370</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c r="BE44" s="49"/>
      <c r="BF44" s="48"/>
      <c r="BG44" s="49"/>
      <c r="BH44" s="48"/>
      <c r="BI44" s="49"/>
      <c r="BJ44" s="48"/>
      <c r="BK44" s="49"/>
      <c r="BL44" s="48"/>
    </row>
    <row r="45" spans="1:64" ht="15">
      <c r="A45" s="64" t="s">
        <v>235</v>
      </c>
      <c r="B45" s="64" t="s">
        <v>371</v>
      </c>
      <c r="C45" s="65" t="s">
        <v>4305</v>
      </c>
      <c r="D45" s="66">
        <v>3</v>
      </c>
      <c r="E45" s="67" t="s">
        <v>132</v>
      </c>
      <c r="F45" s="68">
        <v>35</v>
      </c>
      <c r="G45" s="65"/>
      <c r="H45" s="69"/>
      <c r="I45" s="70"/>
      <c r="J45" s="70"/>
      <c r="K45" s="34" t="s">
        <v>65</v>
      </c>
      <c r="L45" s="77">
        <v>45</v>
      </c>
      <c r="M45" s="77"/>
      <c r="N45" s="72"/>
      <c r="O45" s="79" t="s">
        <v>430</v>
      </c>
      <c r="P45" s="81">
        <v>43501.17303240741</v>
      </c>
      <c r="Q45" s="79" t="s">
        <v>455</v>
      </c>
      <c r="R45" s="79"/>
      <c r="S45" s="79"/>
      <c r="T45" s="79"/>
      <c r="U45" s="79"/>
      <c r="V45" s="83" t="s">
        <v>915</v>
      </c>
      <c r="W45" s="81">
        <v>43501.17303240741</v>
      </c>
      <c r="X45" s="83" t="s">
        <v>1046</v>
      </c>
      <c r="Y45" s="79"/>
      <c r="Z45" s="79"/>
      <c r="AA45" s="85" t="s">
        <v>1340</v>
      </c>
      <c r="AB45" s="85" t="s">
        <v>1370</v>
      </c>
      <c r="AC45" s="79" t="b">
        <v>0</v>
      </c>
      <c r="AD45" s="79">
        <v>0</v>
      </c>
      <c r="AE45" s="85" t="s">
        <v>1639</v>
      </c>
      <c r="AF45" s="79" t="b">
        <v>0</v>
      </c>
      <c r="AG45" s="79" t="s">
        <v>1701</v>
      </c>
      <c r="AH45" s="79"/>
      <c r="AI45" s="85" t="s">
        <v>1632</v>
      </c>
      <c r="AJ45" s="79" t="b">
        <v>0</v>
      </c>
      <c r="AK45" s="79">
        <v>0</v>
      </c>
      <c r="AL45" s="85" t="s">
        <v>1632</v>
      </c>
      <c r="AM45" s="79" t="s">
        <v>1710</v>
      </c>
      <c r="AN45" s="79" t="b">
        <v>0</v>
      </c>
      <c r="AO45" s="85" t="s">
        <v>1370</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c r="BE45" s="49"/>
      <c r="BF45" s="48"/>
      <c r="BG45" s="49"/>
      <c r="BH45" s="48"/>
      <c r="BI45" s="49"/>
      <c r="BJ45" s="48"/>
      <c r="BK45" s="49"/>
      <c r="BL45" s="48"/>
    </row>
    <row r="46" spans="1:64" ht="15">
      <c r="A46" s="64" t="s">
        <v>235</v>
      </c>
      <c r="B46" s="64" t="s">
        <v>260</v>
      </c>
      <c r="C46" s="65" t="s">
        <v>4305</v>
      </c>
      <c r="D46" s="66">
        <v>3</v>
      </c>
      <c r="E46" s="67" t="s">
        <v>132</v>
      </c>
      <c r="F46" s="68">
        <v>35</v>
      </c>
      <c r="G46" s="65"/>
      <c r="H46" s="69"/>
      <c r="I46" s="70"/>
      <c r="J46" s="70"/>
      <c r="K46" s="34" t="s">
        <v>65</v>
      </c>
      <c r="L46" s="77">
        <v>46</v>
      </c>
      <c r="M46" s="77"/>
      <c r="N46" s="72"/>
      <c r="O46" s="79" t="s">
        <v>431</v>
      </c>
      <c r="P46" s="81">
        <v>43501.17303240741</v>
      </c>
      <c r="Q46" s="79" t="s">
        <v>455</v>
      </c>
      <c r="R46" s="79"/>
      <c r="S46" s="79"/>
      <c r="T46" s="79"/>
      <c r="U46" s="79"/>
      <c r="V46" s="83" t="s">
        <v>915</v>
      </c>
      <c r="W46" s="81">
        <v>43501.17303240741</v>
      </c>
      <c r="X46" s="83" t="s">
        <v>1046</v>
      </c>
      <c r="Y46" s="79"/>
      <c r="Z46" s="79"/>
      <c r="AA46" s="85" t="s">
        <v>1340</v>
      </c>
      <c r="AB46" s="85" t="s">
        <v>1370</v>
      </c>
      <c r="AC46" s="79" t="b">
        <v>0</v>
      </c>
      <c r="AD46" s="79">
        <v>0</v>
      </c>
      <c r="AE46" s="85" t="s">
        <v>1639</v>
      </c>
      <c r="AF46" s="79" t="b">
        <v>0</v>
      </c>
      <c r="AG46" s="79" t="s">
        <v>1701</v>
      </c>
      <c r="AH46" s="79"/>
      <c r="AI46" s="85" t="s">
        <v>1632</v>
      </c>
      <c r="AJ46" s="79" t="b">
        <v>0</v>
      </c>
      <c r="AK46" s="79">
        <v>0</v>
      </c>
      <c r="AL46" s="85" t="s">
        <v>1632</v>
      </c>
      <c r="AM46" s="79" t="s">
        <v>1710</v>
      </c>
      <c r="AN46" s="79" t="b">
        <v>0</v>
      </c>
      <c r="AO46" s="85" t="s">
        <v>1370</v>
      </c>
      <c r="AP46" s="79" t="s">
        <v>176</v>
      </c>
      <c r="AQ46" s="79">
        <v>0</v>
      </c>
      <c r="AR46" s="79">
        <v>0</v>
      </c>
      <c r="AS46" s="79"/>
      <c r="AT46" s="79"/>
      <c r="AU46" s="79"/>
      <c r="AV46" s="79"/>
      <c r="AW46" s="79"/>
      <c r="AX46" s="79"/>
      <c r="AY46" s="79"/>
      <c r="AZ46" s="79"/>
      <c r="BA46">
        <v>1</v>
      </c>
      <c r="BB46" s="78" t="str">
        <f>REPLACE(INDEX(GroupVertices[Group],MATCH(Edges[[#This Row],[Vertex 1]],GroupVertices[Vertex],0)),1,1,"")</f>
        <v>7</v>
      </c>
      <c r="BC46" s="78" t="str">
        <f>REPLACE(INDEX(GroupVertices[Group],MATCH(Edges[[#This Row],[Vertex 2]],GroupVertices[Vertex],0)),1,1,"")</f>
        <v>7</v>
      </c>
      <c r="BD46" s="48">
        <v>0</v>
      </c>
      <c r="BE46" s="49">
        <v>0</v>
      </c>
      <c r="BF46" s="48">
        <v>1</v>
      </c>
      <c r="BG46" s="49">
        <v>3.8461538461538463</v>
      </c>
      <c r="BH46" s="48">
        <v>0</v>
      </c>
      <c r="BI46" s="49">
        <v>0</v>
      </c>
      <c r="BJ46" s="48">
        <v>25</v>
      </c>
      <c r="BK46" s="49">
        <v>96.15384615384616</v>
      </c>
      <c r="BL46" s="48">
        <v>26</v>
      </c>
    </row>
    <row r="47" spans="1:64" ht="15">
      <c r="A47" s="64" t="s">
        <v>236</v>
      </c>
      <c r="B47" s="64" t="s">
        <v>235</v>
      </c>
      <c r="C47" s="65" t="s">
        <v>4305</v>
      </c>
      <c r="D47" s="66">
        <v>3</v>
      </c>
      <c r="E47" s="67" t="s">
        <v>132</v>
      </c>
      <c r="F47" s="68">
        <v>35</v>
      </c>
      <c r="G47" s="65"/>
      <c r="H47" s="69"/>
      <c r="I47" s="70"/>
      <c r="J47" s="70"/>
      <c r="K47" s="34" t="s">
        <v>66</v>
      </c>
      <c r="L47" s="77">
        <v>47</v>
      </c>
      <c r="M47" s="77"/>
      <c r="N47" s="72"/>
      <c r="O47" s="79" t="s">
        <v>431</v>
      </c>
      <c r="P47" s="81">
        <v>43501.566608796296</v>
      </c>
      <c r="Q47" s="79" t="s">
        <v>456</v>
      </c>
      <c r="R47" s="79"/>
      <c r="S47" s="79"/>
      <c r="T47" s="79"/>
      <c r="U47" s="79"/>
      <c r="V47" s="83" t="s">
        <v>916</v>
      </c>
      <c r="W47" s="81">
        <v>43501.566608796296</v>
      </c>
      <c r="X47" s="83" t="s">
        <v>1047</v>
      </c>
      <c r="Y47" s="79"/>
      <c r="Z47" s="79"/>
      <c r="AA47" s="85" t="s">
        <v>1341</v>
      </c>
      <c r="AB47" s="85" t="s">
        <v>1340</v>
      </c>
      <c r="AC47" s="79" t="b">
        <v>0</v>
      </c>
      <c r="AD47" s="79">
        <v>0</v>
      </c>
      <c r="AE47" s="85" t="s">
        <v>1640</v>
      </c>
      <c r="AF47" s="79" t="b">
        <v>0</v>
      </c>
      <c r="AG47" s="79" t="s">
        <v>1701</v>
      </c>
      <c r="AH47" s="79"/>
      <c r="AI47" s="85" t="s">
        <v>1632</v>
      </c>
      <c r="AJ47" s="79" t="b">
        <v>0</v>
      </c>
      <c r="AK47" s="79">
        <v>0</v>
      </c>
      <c r="AL47" s="85" t="s">
        <v>1632</v>
      </c>
      <c r="AM47" s="79" t="s">
        <v>1708</v>
      </c>
      <c r="AN47" s="79" t="b">
        <v>0</v>
      </c>
      <c r="AO47" s="85" t="s">
        <v>1340</v>
      </c>
      <c r="AP47" s="79" t="s">
        <v>176</v>
      </c>
      <c r="AQ47" s="79">
        <v>0</v>
      </c>
      <c r="AR47" s="79">
        <v>0</v>
      </c>
      <c r="AS47" s="79"/>
      <c r="AT47" s="79"/>
      <c r="AU47" s="79"/>
      <c r="AV47" s="79"/>
      <c r="AW47" s="79"/>
      <c r="AX47" s="79"/>
      <c r="AY47" s="79"/>
      <c r="AZ47" s="79"/>
      <c r="BA47">
        <v>1</v>
      </c>
      <c r="BB47" s="78" t="str">
        <f>REPLACE(INDEX(GroupVertices[Group],MATCH(Edges[[#This Row],[Vertex 1]],GroupVertices[Vertex],0)),1,1,"")</f>
        <v>7</v>
      </c>
      <c r="BC47" s="78" t="str">
        <f>REPLACE(INDEX(GroupVertices[Group],MATCH(Edges[[#This Row],[Vertex 2]],GroupVertices[Vertex],0)),1,1,"")</f>
        <v>7</v>
      </c>
      <c r="BD47" s="48"/>
      <c r="BE47" s="49"/>
      <c r="BF47" s="48"/>
      <c r="BG47" s="49"/>
      <c r="BH47" s="48"/>
      <c r="BI47" s="49"/>
      <c r="BJ47" s="48"/>
      <c r="BK47" s="49"/>
      <c r="BL47" s="48"/>
    </row>
    <row r="48" spans="1:64" ht="15">
      <c r="A48" s="64" t="s">
        <v>237</v>
      </c>
      <c r="B48" s="64" t="s">
        <v>331</v>
      </c>
      <c r="C48" s="65" t="s">
        <v>4305</v>
      </c>
      <c r="D48" s="66">
        <v>3</v>
      </c>
      <c r="E48" s="67" t="s">
        <v>132</v>
      </c>
      <c r="F48" s="68">
        <v>35</v>
      </c>
      <c r="G48" s="65"/>
      <c r="H48" s="69"/>
      <c r="I48" s="70"/>
      <c r="J48" s="70"/>
      <c r="K48" s="34" t="s">
        <v>65</v>
      </c>
      <c r="L48" s="77">
        <v>48</v>
      </c>
      <c r="M48" s="77"/>
      <c r="N48" s="72"/>
      <c r="O48" s="79" t="s">
        <v>431</v>
      </c>
      <c r="P48" s="81">
        <v>43501.71574074074</v>
      </c>
      <c r="Q48" s="79" t="s">
        <v>457</v>
      </c>
      <c r="R48" s="79"/>
      <c r="S48" s="79"/>
      <c r="T48" s="79"/>
      <c r="U48" s="79"/>
      <c r="V48" s="83" t="s">
        <v>917</v>
      </c>
      <c r="W48" s="81">
        <v>43501.71574074074</v>
      </c>
      <c r="X48" s="83" t="s">
        <v>1048</v>
      </c>
      <c r="Y48" s="79"/>
      <c r="Z48" s="79"/>
      <c r="AA48" s="85" t="s">
        <v>1342</v>
      </c>
      <c r="AB48" s="85" t="s">
        <v>1595</v>
      </c>
      <c r="AC48" s="79" t="b">
        <v>0</v>
      </c>
      <c r="AD48" s="79">
        <v>0</v>
      </c>
      <c r="AE48" s="85" t="s">
        <v>1634</v>
      </c>
      <c r="AF48" s="79" t="b">
        <v>0</v>
      </c>
      <c r="AG48" s="79" t="s">
        <v>1701</v>
      </c>
      <c r="AH48" s="79"/>
      <c r="AI48" s="85" t="s">
        <v>1632</v>
      </c>
      <c r="AJ48" s="79" t="b">
        <v>0</v>
      </c>
      <c r="AK48" s="79">
        <v>0</v>
      </c>
      <c r="AL48" s="85" t="s">
        <v>1632</v>
      </c>
      <c r="AM48" s="79" t="s">
        <v>1709</v>
      </c>
      <c r="AN48" s="79" t="b">
        <v>0</v>
      </c>
      <c r="AO48" s="85" t="s">
        <v>1595</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7.142857142857143</v>
      </c>
      <c r="BF48" s="48">
        <v>0</v>
      </c>
      <c r="BG48" s="49">
        <v>0</v>
      </c>
      <c r="BH48" s="48">
        <v>0</v>
      </c>
      <c r="BI48" s="49">
        <v>0</v>
      </c>
      <c r="BJ48" s="48">
        <v>13</v>
      </c>
      <c r="BK48" s="49">
        <v>92.85714285714286</v>
      </c>
      <c r="BL48" s="48">
        <v>14</v>
      </c>
    </row>
    <row r="49" spans="1:64" ht="15">
      <c r="A49" s="64" t="s">
        <v>238</v>
      </c>
      <c r="B49" s="64" t="s">
        <v>238</v>
      </c>
      <c r="C49" s="65" t="s">
        <v>4305</v>
      </c>
      <c r="D49" s="66">
        <v>3</v>
      </c>
      <c r="E49" s="67" t="s">
        <v>132</v>
      </c>
      <c r="F49" s="68">
        <v>35</v>
      </c>
      <c r="G49" s="65"/>
      <c r="H49" s="69"/>
      <c r="I49" s="70"/>
      <c r="J49" s="70"/>
      <c r="K49" s="34" t="s">
        <v>65</v>
      </c>
      <c r="L49" s="77">
        <v>49</v>
      </c>
      <c r="M49" s="77"/>
      <c r="N49" s="72"/>
      <c r="O49" s="79" t="s">
        <v>176</v>
      </c>
      <c r="P49" s="81">
        <v>43501.73484953704</v>
      </c>
      <c r="Q49" s="79" t="s">
        <v>458</v>
      </c>
      <c r="R49" s="83" t="s">
        <v>719</v>
      </c>
      <c r="S49" s="79" t="s">
        <v>796</v>
      </c>
      <c r="T49" s="79"/>
      <c r="U49" s="79"/>
      <c r="V49" s="83" t="s">
        <v>918</v>
      </c>
      <c r="W49" s="81">
        <v>43501.73484953704</v>
      </c>
      <c r="X49" s="83" t="s">
        <v>1049</v>
      </c>
      <c r="Y49" s="79"/>
      <c r="Z49" s="79"/>
      <c r="AA49" s="85" t="s">
        <v>1343</v>
      </c>
      <c r="AB49" s="79"/>
      <c r="AC49" s="79" t="b">
        <v>0</v>
      </c>
      <c r="AD49" s="79">
        <v>0</v>
      </c>
      <c r="AE49" s="85" t="s">
        <v>1632</v>
      </c>
      <c r="AF49" s="79" t="b">
        <v>1</v>
      </c>
      <c r="AG49" s="79" t="s">
        <v>1701</v>
      </c>
      <c r="AH49" s="79"/>
      <c r="AI49" s="85" t="s">
        <v>1595</v>
      </c>
      <c r="AJ49" s="79" t="b">
        <v>0</v>
      </c>
      <c r="AK49" s="79">
        <v>0</v>
      </c>
      <c r="AL49" s="85" t="s">
        <v>1632</v>
      </c>
      <c r="AM49" s="79" t="s">
        <v>1710</v>
      </c>
      <c r="AN49" s="79" t="b">
        <v>0</v>
      </c>
      <c r="AO49" s="85" t="s">
        <v>1343</v>
      </c>
      <c r="AP49" s="79" t="s">
        <v>176</v>
      </c>
      <c r="AQ49" s="79">
        <v>0</v>
      </c>
      <c r="AR49" s="79">
        <v>0</v>
      </c>
      <c r="AS49" s="79"/>
      <c r="AT49" s="79"/>
      <c r="AU49" s="79"/>
      <c r="AV49" s="79"/>
      <c r="AW49" s="79"/>
      <c r="AX49" s="79"/>
      <c r="AY49" s="79"/>
      <c r="AZ49" s="79"/>
      <c r="BA49">
        <v>1</v>
      </c>
      <c r="BB49" s="78" t="str">
        <f>REPLACE(INDEX(GroupVertices[Group],MATCH(Edges[[#This Row],[Vertex 1]],GroupVertices[Vertex],0)),1,1,"")</f>
        <v>10</v>
      </c>
      <c r="BC49" s="78" t="str">
        <f>REPLACE(INDEX(GroupVertices[Group],MATCH(Edges[[#This Row],[Vertex 2]],GroupVertices[Vertex],0)),1,1,"")</f>
        <v>10</v>
      </c>
      <c r="BD49" s="48">
        <v>0</v>
      </c>
      <c r="BE49" s="49">
        <v>0</v>
      </c>
      <c r="BF49" s="48">
        <v>0</v>
      </c>
      <c r="BG49" s="49">
        <v>0</v>
      </c>
      <c r="BH49" s="48">
        <v>0</v>
      </c>
      <c r="BI49" s="49">
        <v>0</v>
      </c>
      <c r="BJ49" s="48">
        <v>7</v>
      </c>
      <c r="BK49" s="49">
        <v>100</v>
      </c>
      <c r="BL49" s="48">
        <v>7</v>
      </c>
    </row>
    <row r="50" spans="1:64" ht="15">
      <c r="A50" s="64" t="s">
        <v>239</v>
      </c>
      <c r="B50" s="64" t="s">
        <v>331</v>
      </c>
      <c r="C50" s="65" t="s">
        <v>4305</v>
      </c>
      <c r="D50" s="66">
        <v>3</v>
      </c>
      <c r="E50" s="67" t="s">
        <v>132</v>
      </c>
      <c r="F50" s="68">
        <v>35</v>
      </c>
      <c r="G50" s="65"/>
      <c r="H50" s="69"/>
      <c r="I50" s="70"/>
      <c r="J50" s="70"/>
      <c r="K50" s="34" t="s">
        <v>65</v>
      </c>
      <c r="L50" s="77">
        <v>50</v>
      </c>
      <c r="M50" s="77"/>
      <c r="N50" s="72"/>
      <c r="O50" s="79" t="s">
        <v>430</v>
      </c>
      <c r="P50" s="81">
        <v>43501.99207175926</v>
      </c>
      <c r="Q50" s="79" t="s">
        <v>459</v>
      </c>
      <c r="R50" s="79"/>
      <c r="S50" s="79"/>
      <c r="T50" s="79"/>
      <c r="U50" s="79"/>
      <c r="V50" s="83" t="s">
        <v>919</v>
      </c>
      <c r="W50" s="81">
        <v>43501.99207175926</v>
      </c>
      <c r="X50" s="83" t="s">
        <v>1050</v>
      </c>
      <c r="Y50" s="79"/>
      <c r="Z50" s="79"/>
      <c r="AA50" s="85" t="s">
        <v>1344</v>
      </c>
      <c r="AB50" s="79"/>
      <c r="AC50" s="79" t="b">
        <v>0</v>
      </c>
      <c r="AD50" s="79">
        <v>0</v>
      </c>
      <c r="AE50" s="85" t="s">
        <v>1632</v>
      </c>
      <c r="AF50" s="79" t="b">
        <v>0</v>
      </c>
      <c r="AG50" s="79" t="s">
        <v>1701</v>
      </c>
      <c r="AH50" s="79"/>
      <c r="AI50" s="85" t="s">
        <v>1632</v>
      </c>
      <c r="AJ50" s="79" t="b">
        <v>0</v>
      </c>
      <c r="AK50" s="79">
        <v>1</v>
      </c>
      <c r="AL50" s="85" t="s">
        <v>1502</v>
      </c>
      <c r="AM50" s="79" t="s">
        <v>1708</v>
      </c>
      <c r="AN50" s="79" t="b">
        <v>0</v>
      </c>
      <c r="AO50" s="85" t="s">
        <v>1502</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1</v>
      </c>
      <c r="BD50" s="48"/>
      <c r="BE50" s="49"/>
      <c r="BF50" s="48"/>
      <c r="BG50" s="49"/>
      <c r="BH50" s="48"/>
      <c r="BI50" s="49"/>
      <c r="BJ50" s="48"/>
      <c r="BK50" s="49"/>
      <c r="BL50" s="48"/>
    </row>
    <row r="51" spans="1:64" ht="15">
      <c r="A51" s="64" t="s">
        <v>239</v>
      </c>
      <c r="B51" s="64" t="s">
        <v>372</v>
      </c>
      <c r="C51" s="65" t="s">
        <v>4305</v>
      </c>
      <c r="D51" s="66">
        <v>3</v>
      </c>
      <c r="E51" s="67" t="s">
        <v>132</v>
      </c>
      <c r="F51" s="68">
        <v>35</v>
      </c>
      <c r="G51" s="65"/>
      <c r="H51" s="69"/>
      <c r="I51" s="70"/>
      <c r="J51" s="70"/>
      <c r="K51" s="34" t="s">
        <v>65</v>
      </c>
      <c r="L51" s="77">
        <v>51</v>
      </c>
      <c r="M51" s="77"/>
      <c r="N51" s="72"/>
      <c r="O51" s="79" t="s">
        <v>430</v>
      </c>
      <c r="P51" s="81">
        <v>43501.99207175926</v>
      </c>
      <c r="Q51" s="79" t="s">
        <v>459</v>
      </c>
      <c r="R51" s="79"/>
      <c r="S51" s="79"/>
      <c r="T51" s="79"/>
      <c r="U51" s="79"/>
      <c r="V51" s="83" t="s">
        <v>919</v>
      </c>
      <c r="W51" s="81">
        <v>43501.99207175926</v>
      </c>
      <c r="X51" s="83" t="s">
        <v>1050</v>
      </c>
      <c r="Y51" s="79"/>
      <c r="Z51" s="79"/>
      <c r="AA51" s="85" t="s">
        <v>1344</v>
      </c>
      <c r="AB51" s="79"/>
      <c r="AC51" s="79" t="b">
        <v>0</v>
      </c>
      <c r="AD51" s="79">
        <v>0</v>
      </c>
      <c r="AE51" s="85" t="s">
        <v>1632</v>
      </c>
      <c r="AF51" s="79" t="b">
        <v>0</v>
      </c>
      <c r="AG51" s="79" t="s">
        <v>1701</v>
      </c>
      <c r="AH51" s="79"/>
      <c r="AI51" s="85" t="s">
        <v>1632</v>
      </c>
      <c r="AJ51" s="79" t="b">
        <v>0</v>
      </c>
      <c r="AK51" s="79">
        <v>1</v>
      </c>
      <c r="AL51" s="85" t="s">
        <v>1502</v>
      </c>
      <c r="AM51" s="79" t="s">
        <v>1708</v>
      </c>
      <c r="AN51" s="79" t="b">
        <v>0</v>
      </c>
      <c r="AO51" s="85" t="s">
        <v>1502</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239</v>
      </c>
      <c r="B52" s="64" t="s">
        <v>337</v>
      </c>
      <c r="C52" s="65" t="s">
        <v>4305</v>
      </c>
      <c r="D52" s="66">
        <v>3</v>
      </c>
      <c r="E52" s="67" t="s">
        <v>132</v>
      </c>
      <c r="F52" s="68">
        <v>35</v>
      </c>
      <c r="G52" s="65"/>
      <c r="H52" s="69"/>
      <c r="I52" s="70"/>
      <c r="J52" s="70"/>
      <c r="K52" s="34" t="s">
        <v>65</v>
      </c>
      <c r="L52" s="77">
        <v>52</v>
      </c>
      <c r="M52" s="77"/>
      <c r="N52" s="72"/>
      <c r="O52" s="79" t="s">
        <v>430</v>
      </c>
      <c r="P52" s="81">
        <v>43501.99207175926</v>
      </c>
      <c r="Q52" s="79" t="s">
        <v>459</v>
      </c>
      <c r="R52" s="79"/>
      <c r="S52" s="79"/>
      <c r="T52" s="79"/>
      <c r="U52" s="79"/>
      <c r="V52" s="83" t="s">
        <v>919</v>
      </c>
      <c r="W52" s="81">
        <v>43501.99207175926</v>
      </c>
      <c r="X52" s="83" t="s">
        <v>1050</v>
      </c>
      <c r="Y52" s="79"/>
      <c r="Z52" s="79"/>
      <c r="AA52" s="85" t="s">
        <v>1344</v>
      </c>
      <c r="AB52" s="79"/>
      <c r="AC52" s="79" t="b">
        <v>0</v>
      </c>
      <c r="AD52" s="79">
        <v>0</v>
      </c>
      <c r="AE52" s="85" t="s">
        <v>1632</v>
      </c>
      <c r="AF52" s="79" t="b">
        <v>0</v>
      </c>
      <c r="AG52" s="79" t="s">
        <v>1701</v>
      </c>
      <c r="AH52" s="79"/>
      <c r="AI52" s="85" t="s">
        <v>1632</v>
      </c>
      <c r="AJ52" s="79" t="b">
        <v>0</v>
      </c>
      <c r="AK52" s="79">
        <v>1</v>
      </c>
      <c r="AL52" s="85" t="s">
        <v>1502</v>
      </c>
      <c r="AM52" s="79" t="s">
        <v>1708</v>
      </c>
      <c r="AN52" s="79" t="b">
        <v>0</v>
      </c>
      <c r="AO52" s="85" t="s">
        <v>1502</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1</v>
      </c>
      <c r="BG52" s="49">
        <v>5</v>
      </c>
      <c r="BH52" s="48">
        <v>0</v>
      </c>
      <c r="BI52" s="49">
        <v>0</v>
      </c>
      <c r="BJ52" s="48">
        <v>19</v>
      </c>
      <c r="BK52" s="49">
        <v>95</v>
      </c>
      <c r="BL52" s="48">
        <v>20</v>
      </c>
    </row>
    <row r="53" spans="1:64" ht="15">
      <c r="A53" s="64" t="s">
        <v>240</v>
      </c>
      <c r="B53" s="64" t="s">
        <v>331</v>
      </c>
      <c r="C53" s="65" t="s">
        <v>4305</v>
      </c>
      <c r="D53" s="66">
        <v>3</v>
      </c>
      <c r="E53" s="67" t="s">
        <v>132</v>
      </c>
      <c r="F53" s="68">
        <v>35</v>
      </c>
      <c r="G53" s="65"/>
      <c r="H53" s="69"/>
      <c r="I53" s="70"/>
      <c r="J53" s="70"/>
      <c r="K53" s="34" t="s">
        <v>65</v>
      </c>
      <c r="L53" s="77">
        <v>53</v>
      </c>
      <c r="M53" s="77"/>
      <c r="N53" s="72"/>
      <c r="O53" s="79" t="s">
        <v>430</v>
      </c>
      <c r="P53" s="81">
        <v>43501.9959375</v>
      </c>
      <c r="Q53" s="79" t="s">
        <v>460</v>
      </c>
      <c r="R53" s="79"/>
      <c r="S53" s="79"/>
      <c r="T53" s="79"/>
      <c r="U53" s="79"/>
      <c r="V53" s="83" t="s">
        <v>920</v>
      </c>
      <c r="W53" s="81">
        <v>43501.9959375</v>
      </c>
      <c r="X53" s="83" t="s">
        <v>1051</v>
      </c>
      <c r="Y53" s="79"/>
      <c r="Z53" s="79"/>
      <c r="AA53" s="85" t="s">
        <v>1345</v>
      </c>
      <c r="AB53" s="85" t="s">
        <v>1502</v>
      </c>
      <c r="AC53" s="79" t="b">
        <v>0</v>
      </c>
      <c r="AD53" s="79">
        <v>0</v>
      </c>
      <c r="AE53" s="85" t="s">
        <v>1641</v>
      </c>
      <c r="AF53" s="79" t="b">
        <v>0</v>
      </c>
      <c r="AG53" s="79" t="s">
        <v>1701</v>
      </c>
      <c r="AH53" s="79"/>
      <c r="AI53" s="85" t="s">
        <v>1632</v>
      </c>
      <c r="AJ53" s="79" t="b">
        <v>0</v>
      </c>
      <c r="AK53" s="79">
        <v>0</v>
      </c>
      <c r="AL53" s="85" t="s">
        <v>1632</v>
      </c>
      <c r="AM53" s="79" t="s">
        <v>1708</v>
      </c>
      <c r="AN53" s="79" t="b">
        <v>0</v>
      </c>
      <c r="AO53" s="85" t="s">
        <v>1502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240</v>
      </c>
      <c r="B54" s="64" t="s">
        <v>372</v>
      </c>
      <c r="C54" s="65" t="s">
        <v>4305</v>
      </c>
      <c r="D54" s="66">
        <v>3</v>
      </c>
      <c r="E54" s="67" t="s">
        <v>132</v>
      </c>
      <c r="F54" s="68">
        <v>35</v>
      </c>
      <c r="G54" s="65"/>
      <c r="H54" s="69"/>
      <c r="I54" s="70"/>
      <c r="J54" s="70"/>
      <c r="K54" s="34" t="s">
        <v>65</v>
      </c>
      <c r="L54" s="77">
        <v>54</v>
      </c>
      <c r="M54" s="77"/>
      <c r="N54" s="72"/>
      <c r="O54" s="79" t="s">
        <v>430</v>
      </c>
      <c r="P54" s="81">
        <v>43501.9959375</v>
      </c>
      <c r="Q54" s="79" t="s">
        <v>460</v>
      </c>
      <c r="R54" s="79"/>
      <c r="S54" s="79"/>
      <c r="T54" s="79"/>
      <c r="U54" s="79"/>
      <c r="V54" s="83" t="s">
        <v>920</v>
      </c>
      <c r="W54" s="81">
        <v>43501.9959375</v>
      </c>
      <c r="X54" s="83" t="s">
        <v>1051</v>
      </c>
      <c r="Y54" s="79"/>
      <c r="Z54" s="79"/>
      <c r="AA54" s="85" t="s">
        <v>1345</v>
      </c>
      <c r="AB54" s="85" t="s">
        <v>1502</v>
      </c>
      <c r="AC54" s="79" t="b">
        <v>0</v>
      </c>
      <c r="AD54" s="79">
        <v>0</v>
      </c>
      <c r="AE54" s="85" t="s">
        <v>1641</v>
      </c>
      <c r="AF54" s="79" t="b">
        <v>0</v>
      </c>
      <c r="AG54" s="79" t="s">
        <v>1701</v>
      </c>
      <c r="AH54" s="79"/>
      <c r="AI54" s="85" t="s">
        <v>1632</v>
      </c>
      <c r="AJ54" s="79" t="b">
        <v>0</v>
      </c>
      <c r="AK54" s="79">
        <v>0</v>
      </c>
      <c r="AL54" s="85" t="s">
        <v>1632</v>
      </c>
      <c r="AM54" s="79" t="s">
        <v>1708</v>
      </c>
      <c r="AN54" s="79" t="b">
        <v>0</v>
      </c>
      <c r="AO54" s="85" t="s">
        <v>1502</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240</v>
      </c>
      <c r="B55" s="64" t="s">
        <v>337</v>
      </c>
      <c r="C55" s="65" t="s">
        <v>4305</v>
      </c>
      <c r="D55" s="66">
        <v>3</v>
      </c>
      <c r="E55" s="67" t="s">
        <v>132</v>
      </c>
      <c r="F55" s="68">
        <v>35</v>
      </c>
      <c r="G55" s="65"/>
      <c r="H55" s="69"/>
      <c r="I55" s="70"/>
      <c r="J55" s="70"/>
      <c r="K55" s="34" t="s">
        <v>65</v>
      </c>
      <c r="L55" s="77">
        <v>55</v>
      </c>
      <c r="M55" s="77"/>
      <c r="N55" s="72"/>
      <c r="O55" s="79" t="s">
        <v>431</v>
      </c>
      <c r="P55" s="81">
        <v>43501.9959375</v>
      </c>
      <c r="Q55" s="79" t="s">
        <v>460</v>
      </c>
      <c r="R55" s="79"/>
      <c r="S55" s="79"/>
      <c r="T55" s="79"/>
      <c r="U55" s="79"/>
      <c r="V55" s="83" t="s">
        <v>920</v>
      </c>
      <c r="W55" s="81">
        <v>43501.9959375</v>
      </c>
      <c r="X55" s="83" t="s">
        <v>1051</v>
      </c>
      <c r="Y55" s="79"/>
      <c r="Z55" s="79"/>
      <c r="AA55" s="85" t="s">
        <v>1345</v>
      </c>
      <c r="AB55" s="85" t="s">
        <v>1502</v>
      </c>
      <c r="AC55" s="79" t="b">
        <v>0</v>
      </c>
      <c r="AD55" s="79">
        <v>0</v>
      </c>
      <c r="AE55" s="85" t="s">
        <v>1641</v>
      </c>
      <c r="AF55" s="79" t="b">
        <v>0</v>
      </c>
      <c r="AG55" s="79" t="s">
        <v>1701</v>
      </c>
      <c r="AH55" s="79"/>
      <c r="AI55" s="85" t="s">
        <v>1632</v>
      </c>
      <c r="AJ55" s="79" t="b">
        <v>0</v>
      </c>
      <c r="AK55" s="79">
        <v>0</v>
      </c>
      <c r="AL55" s="85" t="s">
        <v>1632</v>
      </c>
      <c r="AM55" s="79" t="s">
        <v>1708</v>
      </c>
      <c r="AN55" s="79" t="b">
        <v>0</v>
      </c>
      <c r="AO55" s="85" t="s">
        <v>1502</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1</v>
      </c>
      <c r="BE55" s="49">
        <v>4.545454545454546</v>
      </c>
      <c r="BF55" s="48">
        <v>0</v>
      </c>
      <c r="BG55" s="49">
        <v>0</v>
      </c>
      <c r="BH55" s="48">
        <v>0</v>
      </c>
      <c r="BI55" s="49">
        <v>0</v>
      </c>
      <c r="BJ55" s="48">
        <v>21</v>
      </c>
      <c r="BK55" s="49">
        <v>95.45454545454545</v>
      </c>
      <c r="BL55" s="48">
        <v>22</v>
      </c>
    </row>
    <row r="56" spans="1:64" ht="15">
      <c r="A56" s="64" t="s">
        <v>241</v>
      </c>
      <c r="B56" s="64" t="s">
        <v>373</v>
      </c>
      <c r="C56" s="65" t="s">
        <v>4306</v>
      </c>
      <c r="D56" s="66">
        <v>4.4</v>
      </c>
      <c r="E56" s="67" t="s">
        <v>136</v>
      </c>
      <c r="F56" s="68">
        <v>30.4</v>
      </c>
      <c r="G56" s="65"/>
      <c r="H56" s="69"/>
      <c r="I56" s="70"/>
      <c r="J56" s="70"/>
      <c r="K56" s="34" t="s">
        <v>65</v>
      </c>
      <c r="L56" s="77">
        <v>56</v>
      </c>
      <c r="M56" s="77"/>
      <c r="N56" s="72"/>
      <c r="O56" s="79" t="s">
        <v>430</v>
      </c>
      <c r="P56" s="81">
        <v>43502.11423611111</v>
      </c>
      <c r="Q56" s="79" t="s">
        <v>461</v>
      </c>
      <c r="R56" s="79"/>
      <c r="S56" s="79"/>
      <c r="T56" s="79"/>
      <c r="U56" s="79"/>
      <c r="V56" s="83" t="s">
        <v>921</v>
      </c>
      <c r="W56" s="81">
        <v>43502.11423611111</v>
      </c>
      <c r="X56" s="83" t="s">
        <v>1052</v>
      </c>
      <c r="Y56" s="79"/>
      <c r="Z56" s="79"/>
      <c r="AA56" s="85" t="s">
        <v>1346</v>
      </c>
      <c r="AB56" s="85" t="s">
        <v>1613</v>
      </c>
      <c r="AC56" s="79" t="b">
        <v>0</v>
      </c>
      <c r="AD56" s="79">
        <v>0</v>
      </c>
      <c r="AE56" s="85" t="s">
        <v>1642</v>
      </c>
      <c r="AF56" s="79" t="b">
        <v>0</v>
      </c>
      <c r="AG56" s="79" t="s">
        <v>1701</v>
      </c>
      <c r="AH56" s="79"/>
      <c r="AI56" s="85" t="s">
        <v>1632</v>
      </c>
      <c r="AJ56" s="79" t="b">
        <v>0</v>
      </c>
      <c r="AK56" s="79">
        <v>0</v>
      </c>
      <c r="AL56" s="85" t="s">
        <v>1632</v>
      </c>
      <c r="AM56" s="79" t="s">
        <v>1710</v>
      </c>
      <c r="AN56" s="79" t="b">
        <v>0</v>
      </c>
      <c r="AO56" s="85" t="s">
        <v>1613</v>
      </c>
      <c r="AP56" s="79" t="s">
        <v>176</v>
      </c>
      <c r="AQ56" s="79">
        <v>0</v>
      </c>
      <c r="AR56" s="79">
        <v>0</v>
      </c>
      <c r="AS56" s="79" t="s">
        <v>1725</v>
      </c>
      <c r="AT56" s="79" t="s">
        <v>1740</v>
      </c>
      <c r="AU56" s="79" t="s">
        <v>1741</v>
      </c>
      <c r="AV56" s="79" t="s">
        <v>1744</v>
      </c>
      <c r="AW56" s="79" t="s">
        <v>1758</v>
      </c>
      <c r="AX56" s="79" t="s">
        <v>1772</v>
      </c>
      <c r="AY56" s="79" t="s">
        <v>1784</v>
      </c>
      <c r="AZ56" s="83" t="s">
        <v>1787</v>
      </c>
      <c r="BA56">
        <v>2</v>
      </c>
      <c r="BB56" s="78" t="str">
        <f>REPLACE(INDEX(GroupVertices[Group],MATCH(Edges[[#This Row],[Vertex 1]],GroupVertices[Vertex],0)),1,1,"")</f>
        <v>13</v>
      </c>
      <c r="BC56" s="78" t="str">
        <f>REPLACE(INDEX(GroupVertices[Group],MATCH(Edges[[#This Row],[Vertex 2]],GroupVertices[Vertex],0)),1,1,"")</f>
        <v>13</v>
      </c>
      <c r="BD56" s="48"/>
      <c r="BE56" s="49"/>
      <c r="BF56" s="48"/>
      <c r="BG56" s="49"/>
      <c r="BH56" s="48"/>
      <c r="BI56" s="49"/>
      <c r="BJ56" s="48"/>
      <c r="BK56" s="49"/>
      <c r="BL56" s="48"/>
    </row>
    <row r="57" spans="1:64" ht="15">
      <c r="A57" s="64" t="s">
        <v>241</v>
      </c>
      <c r="B57" s="64" t="s">
        <v>373</v>
      </c>
      <c r="C57" s="65" t="s">
        <v>4306</v>
      </c>
      <c r="D57" s="66">
        <v>4.4</v>
      </c>
      <c r="E57" s="67" t="s">
        <v>136</v>
      </c>
      <c r="F57" s="68">
        <v>30.4</v>
      </c>
      <c r="G57" s="65"/>
      <c r="H57" s="69"/>
      <c r="I57" s="70"/>
      <c r="J57" s="70"/>
      <c r="K57" s="34" t="s">
        <v>65</v>
      </c>
      <c r="L57" s="77">
        <v>57</v>
      </c>
      <c r="M57" s="77"/>
      <c r="N57" s="72"/>
      <c r="O57" s="79" t="s">
        <v>430</v>
      </c>
      <c r="P57" s="81">
        <v>43502.11574074074</v>
      </c>
      <c r="Q57" s="79" t="s">
        <v>462</v>
      </c>
      <c r="R57" s="79"/>
      <c r="S57" s="79"/>
      <c r="T57" s="79"/>
      <c r="U57" s="79"/>
      <c r="V57" s="83" t="s">
        <v>921</v>
      </c>
      <c r="W57" s="81">
        <v>43502.11574074074</v>
      </c>
      <c r="X57" s="83" t="s">
        <v>1053</v>
      </c>
      <c r="Y57" s="79"/>
      <c r="Z57" s="79"/>
      <c r="AA57" s="85" t="s">
        <v>1347</v>
      </c>
      <c r="AB57" s="85" t="s">
        <v>1348</v>
      </c>
      <c r="AC57" s="79" t="b">
        <v>0</v>
      </c>
      <c r="AD57" s="79">
        <v>0</v>
      </c>
      <c r="AE57" s="85" t="s">
        <v>1642</v>
      </c>
      <c r="AF57" s="79" t="b">
        <v>0</v>
      </c>
      <c r="AG57" s="79" t="s">
        <v>1701</v>
      </c>
      <c r="AH57" s="79"/>
      <c r="AI57" s="85" t="s">
        <v>1632</v>
      </c>
      <c r="AJ57" s="79" t="b">
        <v>0</v>
      </c>
      <c r="AK57" s="79">
        <v>0</v>
      </c>
      <c r="AL57" s="85" t="s">
        <v>1632</v>
      </c>
      <c r="AM57" s="79" t="s">
        <v>1710</v>
      </c>
      <c r="AN57" s="79" t="b">
        <v>0</v>
      </c>
      <c r="AO57" s="85" t="s">
        <v>1348</v>
      </c>
      <c r="AP57" s="79" t="s">
        <v>176</v>
      </c>
      <c r="AQ57" s="79">
        <v>0</v>
      </c>
      <c r="AR57" s="79">
        <v>0</v>
      </c>
      <c r="AS57" s="79" t="s">
        <v>1725</v>
      </c>
      <c r="AT57" s="79" t="s">
        <v>1740</v>
      </c>
      <c r="AU57" s="79" t="s">
        <v>1741</v>
      </c>
      <c r="AV57" s="79" t="s">
        <v>1744</v>
      </c>
      <c r="AW57" s="79" t="s">
        <v>1758</v>
      </c>
      <c r="AX57" s="79" t="s">
        <v>1772</v>
      </c>
      <c r="AY57" s="79" t="s">
        <v>1784</v>
      </c>
      <c r="AZ57" s="83" t="s">
        <v>1787</v>
      </c>
      <c r="BA57">
        <v>2</v>
      </c>
      <c r="BB57" s="78" t="str">
        <f>REPLACE(INDEX(GroupVertices[Group],MATCH(Edges[[#This Row],[Vertex 1]],GroupVertices[Vertex],0)),1,1,"")</f>
        <v>13</v>
      </c>
      <c r="BC57" s="78" t="str">
        <f>REPLACE(INDEX(GroupVertices[Group],MATCH(Edges[[#This Row],[Vertex 2]],GroupVertices[Vertex],0)),1,1,"")</f>
        <v>13</v>
      </c>
      <c r="BD57" s="48"/>
      <c r="BE57" s="49"/>
      <c r="BF57" s="48"/>
      <c r="BG57" s="49"/>
      <c r="BH57" s="48"/>
      <c r="BI57" s="49"/>
      <c r="BJ57" s="48"/>
      <c r="BK57" s="49"/>
      <c r="BL57" s="48"/>
    </row>
    <row r="58" spans="1:64" ht="15">
      <c r="A58" s="64" t="s">
        <v>242</v>
      </c>
      <c r="B58" s="64" t="s">
        <v>373</v>
      </c>
      <c r="C58" s="65" t="s">
        <v>4306</v>
      </c>
      <c r="D58" s="66">
        <v>4.4</v>
      </c>
      <c r="E58" s="67" t="s">
        <v>136</v>
      </c>
      <c r="F58" s="68">
        <v>30.4</v>
      </c>
      <c r="G58" s="65"/>
      <c r="H58" s="69"/>
      <c r="I58" s="70"/>
      <c r="J58" s="70"/>
      <c r="K58" s="34" t="s">
        <v>65</v>
      </c>
      <c r="L58" s="77">
        <v>58</v>
      </c>
      <c r="M58" s="77"/>
      <c r="N58" s="72"/>
      <c r="O58" s="79" t="s">
        <v>430</v>
      </c>
      <c r="P58" s="81">
        <v>43502.11502314815</v>
      </c>
      <c r="Q58" s="79" t="s">
        <v>463</v>
      </c>
      <c r="R58" s="79"/>
      <c r="S58" s="79"/>
      <c r="T58" s="79"/>
      <c r="U58" s="79"/>
      <c r="V58" s="83" t="s">
        <v>922</v>
      </c>
      <c r="W58" s="81">
        <v>43502.11502314815</v>
      </c>
      <c r="X58" s="83" t="s">
        <v>1054</v>
      </c>
      <c r="Y58" s="79"/>
      <c r="Z58" s="79"/>
      <c r="AA58" s="85" t="s">
        <v>1348</v>
      </c>
      <c r="AB58" s="85" t="s">
        <v>1346</v>
      </c>
      <c r="AC58" s="79" t="b">
        <v>0</v>
      </c>
      <c r="AD58" s="79">
        <v>1</v>
      </c>
      <c r="AE58" s="85" t="s">
        <v>1643</v>
      </c>
      <c r="AF58" s="79" t="b">
        <v>0</v>
      </c>
      <c r="AG58" s="79" t="s">
        <v>1701</v>
      </c>
      <c r="AH58" s="79"/>
      <c r="AI58" s="85" t="s">
        <v>1632</v>
      </c>
      <c r="AJ58" s="79" t="b">
        <v>0</v>
      </c>
      <c r="AK58" s="79">
        <v>0</v>
      </c>
      <c r="AL58" s="85" t="s">
        <v>1632</v>
      </c>
      <c r="AM58" s="79" t="s">
        <v>1708</v>
      </c>
      <c r="AN58" s="79" t="b">
        <v>0</v>
      </c>
      <c r="AO58" s="85" t="s">
        <v>1346</v>
      </c>
      <c r="AP58" s="79" t="s">
        <v>176</v>
      </c>
      <c r="AQ58" s="79">
        <v>0</v>
      </c>
      <c r="AR58" s="79">
        <v>0</v>
      </c>
      <c r="AS58" s="79"/>
      <c r="AT58" s="79"/>
      <c r="AU58" s="79"/>
      <c r="AV58" s="79"/>
      <c r="AW58" s="79"/>
      <c r="AX58" s="79"/>
      <c r="AY58" s="79"/>
      <c r="AZ58" s="79"/>
      <c r="BA58">
        <v>2</v>
      </c>
      <c r="BB58" s="78" t="str">
        <f>REPLACE(INDEX(GroupVertices[Group],MATCH(Edges[[#This Row],[Vertex 1]],GroupVertices[Vertex],0)),1,1,"")</f>
        <v>13</v>
      </c>
      <c r="BC58" s="78" t="str">
        <f>REPLACE(INDEX(GroupVertices[Group],MATCH(Edges[[#This Row],[Vertex 2]],GroupVertices[Vertex],0)),1,1,"")</f>
        <v>13</v>
      </c>
      <c r="BD58" s="48"/>
      <c r="BE58" s="49"/>
      <c r="BF58" s="48"/>
      <c r="BG58" s="49"/>
      <c r="BH58" s="48"/>
      <c r="BI58" s="49"/>
      <c r="BJ58" s="48"/>
      <c r="BK58" s="49"/>
      <c r="BL58" s="48"/>
    </row>
    <row r="59" spans="1:64" ht="15">
      <c r="A59" s="64" t="s">
        <v>242</v>
      </c>
      <c r="B59" s="64" t="s">
        <v>373</v>
      </c>
      <c r="C59" s="65" t="s">
        <v>4306</v>
      </c>
      <c r="D59" s="66">
        <v>4.4</v>
      </c>
      <c r="E59" s="67" t="s">
        <v>136</v>
      </c>
      <c r="F59" s="68">
        <v>30.4</v>
      </c>
      <c r="G59" s="65"/>
      <c r="H59" s="69"/>
      <c r="I59" s="70"/>
      <c r="J59" s="70"/>
      <c r="K59" s="34" t="s">
        <v>65</v>
      </c>
      <c r="L59" s="77">
        <v>59</v>
      </c>
      <c r="M59" s="77"/>
      <c r="N59" s="72"/>
      <c r="O59" s="79" t="s">
        <v>430</v>
      </c>
      <c r="P59" s="81">
        <v>43502.11886574074</v>
      </c>
      <c r="Q59" s="79" t="s">
        <v>464</v>
      </c>
      <c r="R59" s="79"/>
      <c r="S59" s="79"/>
      <c r="T59" s="79"/>
      <c r="U59" s="79"/>
      <c r="V59" s="83" t="s">
        <v>922</v>
      </c>
      <c r="W59" s="81">
        <v>43502.11886574074</v>
      </c>
      <c r="X59" s="83" t="s">
        <v>1055</v>
      </c>
      <c r="Y59" s="79"/>
      <c r="Z59" s="79"/>
      <c r="AA59" s="85" t="s">
        <v>1349</v>
      </c>
      <c r="AB59" s="85" t="s">
        <v>1347</v>
      </c>
      <c r="AC59" s="79" t="b">
        <v>0</v>
      </c>
      <c r="AD59" s="79">
        <v>1</v>
      </c>
      <c r="AE59" s="85" t="s">
        <v>1643</v>
      </c>
      <c r="AF59" s="79" t="b">
        <v>0</v>
      </c>
      <c r="AG59" s="79" t="s">
        <v>1701</v>
      </c>
      <c r="AH59" s="79"/>
      <c r="AI59" s="85" t="s">
        <v>1632</v>
      </c>
      <c r="AJ59" s="79" t="b">
        <v>0</v>
      </c>
      <c r="AK59" s="79">
        <v>0</v>
      </c>
      <c r="AL59" s="85" t="s">
        <v>1632</v>
      </c>
      <c r="AM59" s="79" t="s">
        <v>1708</v>
      </c>
      <c r="AN59" s="79" t="b">
        <v>0</v>
      </c>
      <c r="AO59" s="85" t="s">
        <v>1347</v>
      </c>
      <c r="AP59" s="79" t="s">
        <v>176</v>
      </c>
      <c r="AQ59" s="79">
        <v>0</v>
      </c>
      <c r="AR59" s="79">
        <v>0</v>
      </c>
      <c r="AS59" s="79"/>
      <c r="AT59" s="79"/>
      <c r="AU59" s="79"/>
      <c r="AV59" s="79"/>
      <c r="AW59" s="79"/>
      <c r="AX59" s="79"/>
      <c r="AY59" s="79"/>
      <c r="AZ59" s="79"/>
      <c r="BA59">
        <v>2</v>
      </c>
      <c r="BB59" s="78" t="str">
        <f>REPLACE(INDEX(GroupVertices[Group],MATCH(Edges[[#This Row],[Vertex 1]],GroupVertices[Vertex],0)),1,1,"")</f>
        <v>13</v>
      </c>
      <c r="BC59" s="78" t="str">
        <f>REPLACE(INDEX(GroupVertices[Group],MATCH(Edges[[#This Row],[Vertex 2]],GroupVertices[Vertex],0)),1,1,"")</f>
        <v>13</v>
      </c>
      <c r="BD59" s="48"/>
      <c r="BE59" s="49"/>
      <c r="BF59" s="48"/>
      <c r="BG59" s="49"/>
      <c r="BH59" s="48"/>
      <c r="BI59" s="49"/>
      <c r="BJ59" s="48"/>
      <c r="BK59" s="49"/>
      <c r="BL59" s="48"/>
    </row>
    <row r="60" spans="1:64" ht="15">
      <c r="A60" s="64" t="s">
        <v>241</v>
      </c>
      <c r="B60" s="64" t="s">
        <v>374</v>
      </c>
      <c r="C60" s="65" t="s">
        <v>4306</v>
      </c>
      <c r="D60" s="66">
        <v>4.4</v>
      </c>
      <c r="E60" s="67" t="s">
        <v>136</v>
      </c>
      <c r="F60" s="68">
        <v>30.4</v>
      </c>
      <c r="G60" s="65"/>
      <c r="H60" s="69"/>
      <c r="I60" s="70"/>
      <c r="J60" s="70"/>
      <c r="K60" s="34" t="s">
        <v>65</v>
      </c>
      <c r="L60" s="77">
        <v>60</v>
      </c>
      <c r="M60" s="77"/>
      <c r="N60" s="72"/>
      <c r="O60" s="79" t="s">
        <v>430</v>
      </c>
      <c r="P60" s="81">
        <v>43502.11423611111</v>
      </c>
      <c r="Q60" s="79" t="s">
        <v>461</v>
      </c>
      <c r="R60" s="79"/>
      <c r="S60" s="79"/>
      <c r="T60" s="79"/>
      <c r="U60" s="79"/>
      <c r="V60" s="83" t="s">
        <v>921</v>
      </c>
      <c r="W60" s="81">
        <v>43502.11423611111</v>
      </c>
      <c r="X60" s="83" t="s">
        <v>1052</v>
      </c>
      <c r="Y60" s="79"/>
      <c r="Z60" s="79"/>
      <c r="AA60" s="85" t="s">
        <v>1346</v>
      </c>
      <c r="AB60" s="85" t="s">
        <v>1613</v>
      </c>
      <c r="AC60" s="79" t="b">
        <v>0</v>
      </c>
      <c r="AD60" s="79">
        <v>0</v>
      </c>
      <c r="AE60" s="85" t="s">
        <v>1642</v>
      </c>
      <c r="AF60" s="79" t="b">
        <v>0</v>
      </c>
      <c r="AG60" s="79" t="s">
        <v>1701</v>
      </c>
      <c r="AH60" s="79"/>
      <c r="AI60" s="85" t="s">
        <v>1632</v>
      </c>
      <c r="AJ60" s="79" t="b">
        <v>0</v>
      </c>
      <c r="AK60" s="79">
        <v>0</v>
      </c>
      <c r="AL60" s="85" t="s">
        <v>1632</v>
      </c>
      <c r="AM60" s="79" t="s">
        <v>1710</v>
      </c>
      <c r="AN60" s="79" t="b">
        <v>0</v>
      </c>
      <c r="AO60" s="85" t="s">
        <v>1613</v>
      </c>
      <c r="AP60" s="79" t="s">
        <v>176</v>
      </c>
      <c r="AQ60" s="79">
        <v>0</v>
      </c>
      <c r="AR60" s="79">
        <v>0</v>
      </c>
      <c r="AS60" s="79" t="s">
        <v>1725</v>
      </c>
      <c r="AT60" s="79" t="s">
        <v>1740</v>
      </c>
      <c r="AU60" s="79" t="s">
        <v>1741</v>
      </c>
      <c r="AV60" s="79" t="s">
        <v>1744</v>
      </c>
      <c r="AW60" s="79" t="s">
        <v>1758</v>
      </c>
      <c r="AX60" s="79" t="s">
        <v>1772</v>
      </c>
      <c r="AY60" s="79" t="s">
        <v>1784</v>
      </c>
      <c r="AZ60" s="83" t="s">
        <v>1787</v>
      </c>
      <c r="BA60">
        <v>2</v>
      </c>
      <c r="BB60" s="78" t="str">
        <f>REPLACE(INDEX(GroupVertices[Group],MATCH(Edges[[#This Row],[Vertex 1]],GroupVertices[Vertex],0)),1,1,"")</f>
        <v>13</v>
      </c>
      <c r="BC60" s="78" t="str">
        <f>REPLACE(INDEX(GroupVertices[Group],MATCH(Edges[[#This Row],[Vertex 2]],GroupVertices[Vertex],0)),1,1,"")</f>
        <v>13</v>
      </c>
      <c r="BD60" s="48"/>
      <c r="BE60" s="49"/>
      <c r="BF60" s="48"/>
      <c r="BG60" s="49"/>
      <c r="BH60" s="48"/>
      <c r="BI60" s="49"/>
      <c r="BJ60" s="48"/>
      <c r="BK60" s="49"/>
      <c r="BL60" s="48"/>
    </row>
    <row r="61" spans="1:64" ht="15">
      <c r="A61" s="64" t="s">
        <v>241</v>
      </c>
      <c r="B61" s="64" t="s">
        <v>374</v>
      </c>
      <c r="C61" s="65" t="s">
        <v>4306</v>
      </c>
      <c r="D61" s="66">
        <v>4.4</v>
      </c>
      <c r="E61" s="67" t="s">
        <v>136</v>
      </c>
      <c r="F61" s="68">
        <v>30.4</v>
      </c>
      <c r="G61" s="65"/>
      <c r="H61" s="69"/>
      <c r="I61" s="70"/>
      <c r="J61" s="70"/>
      <c r="K61" s="34" t="s">
        <v>65</v>
      </c>
      <c r="L61" s="77">
        <v>61</v>
      </c>
      <c r="M61" s="77"/>
      <c r="N61" s="72"/>
      <c r="O61" s="79" t="s">
        <v>430</v>
      </c>
      <c r="P61" s="81">
        <v>43502.11574074074</v>
      </c>
      <c r="Q61" s="79" t="s">
        <v>462</v>
      </c>
      <c r="R61" s="79"/>
      <c r="S61" s="79"/>
      <c r="T61" s="79"/>
      <c r="U61" s="79"/>
      <c r="V61" s="83" t="s">
        <v>921</v>
      </c>
      <c r="W61" s="81">
        <v>43502.11574074074</v>
      </c>
      <c r="X61" s="83" t="s">
        <v>1053</v>
      </c>
      <c r="Y61" s="79"/>
      <c r="Z61" s="79"/>
      <c r="AA61" s="85" t="s">
        <v>1347</v>
      </c>
      <c r="AB61" s="85" t="s">
        <v>1348</v>
      </c>
      <c r="AC61" s="79" t="b">
        <v>0</v>
      </c>
      <c r="AD61" s="79">
        <v>0</v>
      </c>
      <c r="AE61" s="85" t="s">
        <v>1642</v>
      </c>
      <c r="AF61" s="79" t="b">
        <v>0</v>
      </c>
      <c r="AG61" s="79" t="s">
        <v>1701</v>
      </c>
      <c r="AH61" s="79"/>
      <c r="AI61" s="85" t="s">
        <v>1632</v>
      </c>
      <c r="AJ61" s="79" t="b">
        <v>0</v>
      </c>
      <c r="AK61" s="79">
        <v>0</v>
      </c>
      <c r="AL61" s="85" t="s">
        <v>1632</v>
      </c>
      <c r="AM61" s="79" t="s">
        <v>1710</v>
      </c>
      <c r="AN61" s="79" t="b">
        <v>0</v>
      </c>
      <c r="AO61" s="85" t="s">
        <v>1348</v>
      </c>
      <c r="AP61" s="79" t="s">
        <v>176</v>
      </c>
      <c r="AQ61" s="79">
        <v>0</v>
      </c>
      <c r="AR61" s="79">
        <v>0</v>
      </c>
      <c r="AS61" s="79" t="s">
        <v>1725</v>
      </c>
      <c r="AT61" s="79" t="s">
        <v>1740</v>
      </c>
      <c r="AU61" s="79" t="s">
        <v>1741</v>
      </c>
      <c r="AV61" s="79" t="s">
        <v>1744</v>
      </c>
      <c r="AW61" s="79" t="s">
        <v>1758</v>
      </c>
      <c r="AX61" s="79" t="s">
        <v>1772</v>
      </c>
      <c r="AY61" s="79" t="s">
        <v>1784</v>
      </c>
      <c r="AZ61" s="83" t="s">
        <v>1787</v>
      </c>
      <c r="BA61">
        <v>2</v>
      </c>
      <c r="BB61" s="78" t="str">
        <f>REPLACE(INDEX(GroupVertices[Group],MATCH(Edges[[#This Row],[Vertex 1]],GroupVertices[Vertex],0)),1,1,"")</f>
        <v>13</v>
      </c>
      <c r="BC61" s="78" t="str">
        <f>REPLACE(INDEX(GroupVertices[Group],MATCH(Edges[[#This Row],[Vertex 2]],GroupVertices[Vertex],0)),1,1,"")</f>
        <v>13</v>
      </c>
      <c r="BD61" s="48"/>
      <c r="BE61" s="49"/>
      <c r="BF61" s="48"/>
      <c r="BG61" s="49"/>
      <c r="BH61" s="48"/>
      <c r="BI61" s="49"/>
      <c r="BJ61" s="48"/>
      <c r="BK61" s="49"/>
      <c r="BL61" s="48"/>
    </row>
    <row r="62" spans="1:64" ht="15">
      <c r="A62" s="64" t="s">
        <v>242</v>
      </c>
      <c r="B62" s="64" t="s">
        <v>374</v>
      </c>
      <c r="C62" s="65" t="s">
        <v>4306</v>
      </c>
      <c r="D62" s="66">
        <v>4.4</v>
      </c>
      <c r="E62" s="67" t="s">
        <v>136</v>
      </c>
      <c r="F62" s="68">
        <v>30.4</v>
      </c>
      <c r="G62" s="65"/>
      <c r="H62" s="69"/>
      <c r="I62" s="70"/>
      <c r="J62" s="70"/>
      <c r="K62" s="34" t="s">
        <v>65</v>
      </c>
      <c r="L62" s="77">
        <v>62</v>
      </c>
      <c r="M62" s="77"/>
      <c r="N62" s="72"/>
      <c r="O62" s="79" t="s">
        <v>430</v>
      </c>
      <c r="P62" s="81">
        <v>43502.11502314815</v>
      </c>
      <c r="Q62" s="79" t="s">
        <v>463</v>
      </c>
      <c r="R62" s="79"/>
      <c r="S62" s="79"/>
      <c r="T62" s="79"/>
      <c r="U62" s="79"/>
      <c r="V62" s="83" t="s">
        <v>922</v>
      </c>
      <c r="W62" s="81">
        <v>43502.11502314815</v>
      </c>
      <c r="X62" s="83" t="s">
        <v>1054</v>
      </c>
      <c r="Y62" s="79"/>
      <c r="Z62" s="79"/>
      <c r="AA62" s="85" t="s">
        <v>1348</v>
      </c>
      <c r="AB62" s="85" t="s">
        <v>1346</v>
      </c>
      <c r="AC62" s="79" t="b">
        <v>0</v>
      </c>
      <c r="AD62" s="79">
        <v>1</v>
      </c>
      <c r="AE62" s="85" t="s">
        <v>1643</v>
      </c>
      <c r="AF62" s="79" t="b">
        <v>0</v>
      </c>
      <c r="AG62" s="79" t="s">
        <v>1701</v>
      </c>
      <c r="AH62" s="79"/>
      <c r="AI62" s="85" t="s">
        <v>1632</v>
      </c>
      <c r="AJ62" s="79" t="b">
        <v>0</v>
      </c>
      <c r="AK62" s="79">
        <v>0</v>
      </c>
      <c r="AL62" s="85" t="s">
        <v>1632</v>
      </c>
      <c r="AM62" s="79" t="s">
        <v>1708</v>
      </c>
      <c r="AN62" s="79" t="b">
        <v>0</v>
      </c>
      <c r="AO62" s="85" t="s">
        <v>1346</v>
      </c>
      <c r="AP62" s="79" t="s">
        <v>176</v>
      </c>
      <c r="AQ62" s="79">
        <v>0</v>
      </c>
      <c r="AR62" s="79">
        <v>0</v>
      </c>
      <c r="AS62" s="79"/>
      <c r="AT62" s="79"/>
      <c r="AU62" s="79"/>
      <c r="AV62" s="79"/>
      <c r="AW62" s="79"/>
      <c r="AX62" s="79"/>
      <c r="AY62" s="79"/>
      <c r="AZ62" s="79"/>
      <c r="BA62">
        <v>2</v>
      </c>
      <c r="BB62" s="78" t="str">
        <f>REPLACE(INDEX(GroupVertices[Group],MATCH(Edges[[#This Row],[Vertex 1]],GroupVertices[Vertex],0)),1,1,"")</f>
        <v>13</v>
      </c>
      <c r="BC62" s="78" t="str">
        <f>REPLACE(INDEX(GroupVertices[Group],MATCH(Edges[[#This Row],[Vertex 2]],GroupVertices[Vertex],0)),1,1,"")</f>
        <v>13</v>
      </c>
      <c r="BD62" s="48"/>
      <c r="BE62" s="49"/>
      <c r="BF62" s="48"/>
      <c r="BG62" s="49"/>
      <c r="BH62" s="48"/>
      <c r="BI62" s="49"/>
      <c r="BJ62" s="48"/>
      <c r="BK62" s="49"/>
      <c r="BL62" s="48"/>
    </row>
    <row r="63" spans="1:64" ht="15">
      <c r="A63" s="64" t="s">
        <v>242</v>
      </c>
      <c r="B63" s="64" t="s">
        <v>374</v>
      </c>
      <c r="C63" s="65" t="s">
        <v>4306</v>
      </c>
      <c r="D63" s="66">
        <v>4.4</v>
      </c>
      <c r="E63" s="67" t="s">
        <v>136</v>
      </c>
      <c r="F63" s="68">
        <v>30.4</v>
      </c>
      <c r="G63" s="65"/>
      <c r="H63" s="69"/>
      <c r="I63" s="70"/>
      <c r="J63" s="70"/>
      <c r="K63" s="34" t="s">
        <v>65</v>
      </c>
      <c r="L63" s="77">
        <v>63</v>
      </c>
      <c r="M63" s="77"/>
      <c r="N63" s="72"/>
      <c r="O63" s="79" t="s">
        <v>430</v>
      </c>
      <c r="P63" s="81">
        <v>43502.11886574074</v>
      </c>
      <c r="Q63" s="79" t="s">
        <v>464</v>
      </c>
      <c r="R63" s="79"/>
      <c r="S63" s="79"/>
      <c r="T63" s="79"/>
      <c r="U63" s="79"/>
      <c r="V63" s="83" t="s">
        <v>922</v>
      </c>
      <c r="W63" s="81">
        <v>43502.11886574074</v>
      </c>
      <c r="X63" s="83" t="s">
        <v>1055</v>
      </c>
      <c r="Y63" s="79"/>
      <c r="Z63" s="79"/>
      <c r="AA63" s="85" t="s">
        <v>1349</v>
      </c>
      <c r="AB63" s="85" t="s">
        <v>1347</v>
      </c>
      <c r="AC63" s="79" t="b">
        <v>0</v>
      </c>
      <c r="AD63" s="79">
        <v>1</v>
      </c>
      <c r="AE63" s="85" t="s">
        <v>1643</v>
      </c>
      <c r="AF63" s="79" t="b">
        <v>0</v>
      </c>
      <c r="AG63" s="79" t="s">
        <v>1701</v>
      </c>
      <c r="AH63" s="79"/>
      <c r="AI63" s="85" t="s">
        <v>1632</v>
      </c>
      <c r="AJ63" s="79" t="b">
        <v>0</v>
      </c>
      <c r="AK63" s="79">
        <v>0</v>
      </c>
      <c r="AL63" s="85" t="s">
        <v>1632</v>
      </c>
      <c r="AM63" s="79" t="s">
        <v>1708</v>
      </c>
      <c r="AN63" s="79" t="b">
        <v>0</v>
      </c>
      <c r="AO63" s="85" t="s">
        <v>1347</v>
      </c>
      <c r="AP63" s="79" t="s">
        <v>176</v>
      </c>
      <c r="AQ63" s="79">
        <v>0</v>
      </c>
      <c r="AR63" s="79">
        <v>0</v>
      </c>
      <c r="AS63" s="79"/>
      <c r="AT63" s="79"/>
      <c r="AU63" s="79"/>
      <c r="AV63" s="79"/>
      <c r="AW63" s="79"/>
      <c r="AX63" s="79"/>
      <c r="AY63" s="79"/>
      <c r="AZ63" s="79"/>
      <c r="BA63">
        <v>2</v>
      </c>
      <c r="BB63" s="78" t="str">
        <f>REPLACE(INDEX(GroupVertices[Group],MATCH(Edges[[#This Row],[Vertex 1]],GroupVertices[Vertex],0)),1,1,"")</f>
        <v>13</v>
      </c>
      <c r="BC63" s="78" t="str">
        <f>REPLACE(INDEX(GroupVertices[Group],MATCH(Edges[[#This Row],[Vertex 2]],GroupVertices[Vertex],0)),1,1,"")</f>
        <v>13</v>
      </c>
      <c r="BD63" s="48"/>
      <c r="BE63" s="49"/>
      <c r="BF63" s="48"/>
      <c r="BG63" s="49"/>
      <c r="BH63" s="48"/>
      <c r="BI63" s="49"/>
      <c r="BJ63" s="48"/>
      <c r="BK63" s="49"/>
      <c r="BL63" s="48"/>
    </row>
    <row r="64" spans="1:64" ht="15">
      <c r="A64" s="64" t="s">
        <v>241</v>
      </c>
      <c r="B64" s="64" t="s">
        <v>375</v>
      </c>
      <c r="C64" s="65" t="s">
        <v>4306</v>
      </c>
      <c r="D64" s="66">
        <v>4.4</v>
      </c>
      <c r="E64" s="67" t="s">
        <v>136</v>
      </c>
      <c r="F64" s="68">
        <v>30.4</v>
      </c>
      <c r="G64" s="65"/>
      <c r="H64" s="69"/>
      <c r="I64" s="70"/>
      <c r="J64" s="70"/>
      <c r="K64" s="34" t="s">
        <v>65</v>
      </c>
      <c r="L64" s="77">
        <v>64</v>
      </c>
      <c r="M64" s="77"/>
      <c r="N64" s="72"/>
      <c r="O64" s="79" t="s">
        <v>430</v>
      </c>
      <c r="P64" s="81">
        <v>43502.11423611111</v>
      </c>
      <c r="Q64" s="79" t="s">
        <v>461</v>
      </c>
      <c r="R64" s="79"/>
      <c r="S64" s="79"/>
      <c r="T64" s="79"/>
      <c r="U64" s="79"/>
      <c r="V64" s="83" t="s">
        <v>921</v>
      </c>
      <c r="W64" s="81">
        <v>43502.11423611111</v>
      </c>
      <c r="X64" s="83" t="s">
        <v>1052</v>
      </c>
      <c r="Y64" s="79"/>
      <c r="Z64" s="79"/>
      <c r="AA64" s="85" t="s">
        <v>1346</v>
      </c>
      <c r="AB64" s="85" t="s">
        <v>1613</v>
      </c>
      <c r="AC64" s="79" t="b">
        <v>0</v>
      </c>
      <c r="AD64" s="79">
        <v>0</v>
      </c>
      <c r="AE64" s="85" t="s">
        <v>1642</v>
      </c>
      <c r="AF64" s="79" t="b">
        <v>0</v>
      </c>
      <c r="AG64" s="79" t="s">
        <v>1701</v>
      </c>
      <c r="AH64" s="79"/>
      <c r="AI64" s="85" t="s">
        <v>1632</v>
      </c>
      <c r="AJ64" s="79" t="b">
        <v>0</v>
      </c>
      <c r="AK64" s="79">
        <v>0</v>
      </c>
      <c r="AL64" s="85" t="s">
        <v>1632</v>
      </c>
      <c r="AM64" s="79" t="s">
        <v>1710</v>
      </c>
      <c r="AN64" s="79" t="b">
        <v>0</v>
      </c>
      <c r="AO64" s="85" t="s">
        <v>1613</v>
      </c>
      <c r="AP64" s="79" t="s">
        <v>176</v>
      </c>
      <c r="AQ64" s="79">
        <v>0</v>
      </c>
      <c r="AR64" s="79">
        <v>0</v>
      </c>
      <c r="AS64" s="79" t="s">
        <v>1725</v>
      </c>
      <c r="AT64" s="79" t="s">
        <v>1740</v>
      </c>
      <c r="AU64" s="79" t="s">
        <v>1741</v>
      </c>
      <c r="AV64" s="79" t="s">
        <v>1744</v>
      </c>
      <c r="AW64" s="79" t="s">
        <v>1758</v>
      </c>
      <c r="AX64" s="79" t="s">
        <v>1772</v>
      </c>
      <c r="AY64" s="79" t="s">
        <v>1784</v>
      </c>
      <c r="AZ64" s="83" t="s">
        <v>1787</v>
      </c>
      <c r="BA64">
        <v>2</v>
      </c>
      <c r="BB64" s="78" t="str">
        <f>REPLACE(INDEX(GroupVertices[Group],MATCH(Edges[[#This Row],[Vertex 1]],GroupVertices[Vertex],0)),1,1,"")</f>
        <v>13</v>
      </c>
      <c r="BC64" s="78" t="str">
        <f>REPLACE(INDEX(GroupVertices[Group],MATCH(Edges[[#This Row],[Vertex 2]],GroupVertices[Vertex],0)),1,1,"")</f>
        <v>13</v>
      </c>
      <c r="BD64" s="48">
        <v>0</v>
      </c>
      <c r="BE64" s="49">
        <v>0</v>
      </c>
      <c r="BF64" s="48">
        <v>1</v>
      </c>
      <c r="BG64" s="49">
        <v>3.225806451612903</v>
      </c>
      <c r="BH64" s="48">
        <v>0</v>
      </c>
      <c r="BI64" s="49">
        <v>0</v>
      </c>
      <c r="BJ64" s="48">
        <v>30</v>
      </c>
      <c r="BK64" s="49">
        <v>96.7741935483871</v>
      </c>
      <c r="BL64" s="48">
        <v>31</v>
      </c>
    </row>
    <row r="65" spans="1:64" ht="15">
      <c r="A65" s="64" t="s">
        <v>241</v>
      </c>
      <c r="B65" s="64" t="s">
        <v>375</v>
      </c>
      <c r="C65" s="65" t="s">
        <v>4306</v>
      </c>
      <c r="D65" s="66">
        <v>4.4</v>
      </c>
      <c r="E65" s="67" t="s">
        <v>136</v>
      </c>
      <c r="F65" s="68">
        <v>30.4</v>
      </c>
      <c r="G65" s="65"/>
      <c r="H65" s="69"/>
      <c r="I65" s="70"/>
      <c r="J65" s="70"/>
      <c r="K65" s="34" t="s">
        <v>65</v>
      </c>
      <c r="L65" s="77">
        <v>65</v>
      </c>
      <c r="M65" s="77"/>
      <c r="N65" s="72"/>
      <c r="O65" s="79" t="s">
        <v>430</v>
      </c>
      <c r="P65" s="81">
        <v>43502.11574074074</v>
      </c>
      <c r="Q65" s="79" t="s">
        <v>462</v>
      </c>
      <c r="R65" s="79"/>
      <c r="S65" s="79"/>
      <c r="T65" s="79"/>
      <c r="U65" s="79"/>
      <c r="V65" s="83" t="s">
        <v>921</v>
      </c>
      <c r="W65" s="81">
        <v>43502.11574074074</v>
      </c>
      <c r="X65" s="83" t="s">
        <v>1053</v>
      </c>
      <c r="Y65" s="79"/>
      <c r="Z65" s="79"/>
      <c r="AA65" s="85" t="s">
        <v>1347</v>
      </c>
      <c r="AB65" s="85" t="s">
        <v>1348</v>
      </c>
      <c r="AC65" s="79" t="b">
        <v>0</v>
      </c>
      <c r="AD65" s="79">
        <v>0</v>
      </c>
      <c r="AE65" s="85" t="s">
        <v>1642</v>
      </c>
      <c r="AF65" s="79" t="b">
        <v>0</v>
      </c>
      <c r="AG65" s="79" t="s">
        <v>1701</v>
      </c>
      <c r="AH65" s="79"/>
      <c r="AI65" s="85" t="s">
        <v>1632</v>
      </c>
      <c r="AJ65" s="79" t="b">
        <v>0</v>
      </c>
      <c r="AK65" s="79">
        <v>0</v>
      </c>
      <c r="AL65" s="85" t="s">
        <v>1632</v>
      </c>
      <c r="AM65" s="79" t="s">
        <v>1710</v>
      </c>
      <c r="AN65" s="79" t="b">
        <v>0</v>
      </c>
      <c r="AO65" s="85" t="s">
        <v>1348</v>
      </c>
      <c r="AP65" s="79" t="s">
        <v>176</v>
      </c>
      <c r="AQ65" s="79">
        <v>0</v>
      </c>
      <c r="AR65" s="79">
        <v>0</v>
      </c>
      <c r="AS65" s="79" t="s">
        <v>1725</v>
      </c>
      <c r="AT65" s="79" t="s">
        <v>1740</v>
      </c>
      <c r="AU65" s="79" t="s">
        <v>1741</v>
      </c>
      <c r="AV65" s="79" t="s">
        <v>1744</v>
      </c>
      <c r="AW65" s="79" t="s">
        <v>1758</v>
      </c>
      <c r="AX65" s="79" t="s">
        <v>1772</v>
      </c>
      <c r="AY65" s="79" t="s">
        <v>1784</v>
      </c>
      <c r="AZ65" s="83" t="s">
        <v>1787</v>
      </c>
      <c r="BA65">
        <v>2</v>
      </c>
      <c r="BB65" s="78" t="str">
        <f>REPLACE(INDEX(GroupVertices[Group],MATCH(Edges[[#This Row],[Vertex 1]],GroupVertices[Vertex],0)),1,1,"")</f>
        <v>13</v>
      </c>
      <c r="BC65" s="78" t="str">
        <f>REPLACE(INDEX(GroupVertices[Group],MATCH(Edges[[#This Row],[Vertex 2]],GroupVertices[Vertex],0)),1,1,"")</f>
        <v>13</v>
      </c>
      <c r="BD65" s="48">
        <v>1</v>
      </c>
      <c r="BE65" s="49">
        <v>5.2631578947368425</v>
      </c>
      <c r="BF65" s="48">
        <v>0</v>
      </c>
      <c r="BG65" s="49">
        <v>0</v>
      </c>
      <c r="BH65" s="48">
        <v>0</v>
      </c>
      <c r="BI65" s="49">
        <v>0</v>
      </c>
      <c r="BJ65" s="48">
        <v>18</v>
      </c>
      <c r="BK65" s="49">
        <v>94.73684210526316</v>
      </c>
      <c r="BL65" s="48">
        <v>19</v>
      </c>
    </row>
    <row r="66" spans="1:64" ht="15">
      <c r="A66" s="64" t="s">
        <v>242</v>
      </c>
      <c r="B66" s="64" t="s">
        <v>375</v>
      </c>
      <c r="C66" s="65" t="s">
        <v>4306</v>
      </c>
      <c r="D66" s="66">
        <v>4.4</v>
      </c>
      <c r="E66" s="67" t="s">
        <v>136</v>
      </c>
      <c r="F66" s="68">
        <v>30.4</v>
      </c>
      <c r="G66" s="65"/>
      <c r="H66" s="69"/>
      <c r="I66" s="70"/>
      <c r="J66" s="70"/>
      <c r="K66" s="34" t="s">
        <v>65</v>
      </c>
      <c r="L66" s="77">
        <v>66</v>
      </c>
      <c r="M66" s="77"/>
      <c r="N66" s="72"/>
      <c r="O66" s="79" t="s">
        <v>430</v>
      </c>
      <c r="P66" s="81">
        <v>43502.11502314815</v>
      </c>
      <c r="Q66" s="79" t="s">
        <v>463</v>
      </c>
      <c r="R66" s="79"/>
      <c r="S66" s="79"/>
      <c r="T66" s="79"/>
      <c r="U66" s="79"/>
      <c r="V66" s="83" t="s">
        <v>922</v>
      </c>
      <c r="W66" s="81">
        <v>43502.11502314815</v>
      </c>
      <c r="X66" s="83" t="s">
        <v>1054</v>
      </c>
      <c r="Y66" s="79"/>
      <c r="Z66" s="79"/>
      <c r="AA66" s="85" t="s">
        <v>1348</v>
      </c>
      <c r="AB66" s="85" t="s">
        <v>1346</v>
      </c>
      <c r="AC66" s="79" t="b">
        <v>0</v>
      </c>
      <c r="AD66" s="79">
        <v>1</v>
      </c>
      <c r="AE66" s="85" t="s">
        <v>1643</v>
      </c>
      <c r="AF66" s="79" t="b">
        <v>0</v>
      </c>
      <c r="AG66" s="79" t="s">
        <v>1701</v>
      </c>
      <c r="AH66" s="79"/>
      <c r="AI66" s="85" t="s">
        <v>1632</v>
      </c>
      <c r="AJ66" s="79" t="b">
        <v>0</v>
      </c>
      <c r="AK66" s="79">
        <v>0</v>
      </c>
      <c r="AL66" s="85" t="s">
        <v>1632</v>
      </c>
      <c r="AM66" s="79" t="s">
        <v>1708</v>
      </c>
      <c r="AN66" s="79" t="b">
        <v>0</v>
      </c>
      <c r="AO66" s="85" t="s">
        <v>1346</v>
      </c>
      <c r="AP66" s="79" t="s">
        <v>176</v>
      </c>
      <c r="AQ66" s="79">
        <v>0</v>
      </c>
      <c r="AR66" s="79">
        <v>0</v>
      </c>
      <c r="AS66" s="79"/>
      <c r="AT66" s="79"/>
      <c r="AU66" s="79"/>
      <c r="AV66" s="79"/>
      <c r="AW66" s="79"/>
      <c r="AX66" s="79"/>
      <c r="AY66" s="79"/>
      <c r="AZ66" s="79"/>
      <c r="BA66">
        <v>2</v>
      </c>
      <c r="BB66" s="78" t="str">
        <f>REPLACE(INDEX(GroupVertices[Group],MATCH(Edges[[#This Row],[Vertex 1]],GroupVertices[Vertex],0)),1,1,"")</f>
        <v>13</v>
      </c>
      <c r="BC66" s="78" t="str">
        <f>REPLACE(INDEX(GroupVertices[Group],MATCH(Edges[[#This Row],[Vertex 2]],GroupVertices[Vertex],0)),1,1,"")</f>
        <v>13</v>
      </c>
      <c r="BD66" s="48">
        <v>1</v>
      </c>
      <c r="BE66" s="49">
        <v>4.166666666666667</v>
      </c>
      <c r="BF66" s="48">
        <v>0</v>
      </c>
      <c r="BG66" s="49">
        <v>0</v>
      </c>
      <c r="BH66" s="48">
        <v>0</v>
      </c>
      <c r="BI66" s="49">
        <v>0</v>
      </c>
      <c r="BJ66" s="48">
        <v>23</v>
      </c>
      <c r="BK66" s="49">
        <v>95.83333333333333</v>
      </c>
      <c r="BL66" s="48">
        <v>24</v>
      </c>
    </row>
    <row r="67" spans="1:64" ht="15">
      <c r="A67" s="64" t="s">
        <v>242</v>
      </c>
      <c r="B67" s="64" t="s">
        <v>375</v>
      </c>
      <c r="C67" s="65" t="s">
        <v>4306</v>
      </c>
      <c r="D67" s="66">
        <v>4.4</v>
      </c>
      <c r="E67" s="67" t="s">
        <v>136</v>
      </c>
      <c r="F67" s="68">
        <v>30.4</v>
      </c>
      <c r="G67" s="65"/>
      <c r="H67" s="69"/>
      <c r="I67" s="70"/>
      <c r="J67" s="70"/>
      <c r="K67" s="34" t="s">
        <v>65</v>
      </c>
      <c r="L67" s="77">
        <v>67</v>
      </c>
      <c r="M67" s="77"/>
      <c r="N67" s="72"/>
      <c r="O67" s="79" t="s">
        <v>430</v>
      </c>
      <c r="P67" s="81">
        <v>43502.11886574074</v>
      </c>
      <c r="Q67" s="79" t="s">
        <v>464</v>
      </c>
      <c r="R67" s="79"/>
      <c r="S67" s="79"/>
      <c r="T67" s="79"/>
      <c r="U67" s="79"/>
      <c r="V67" s="83" t="s">
        <v>922</v>
      </c>
      <c r="W67" s="81">
        <v>43502.11886574074</v>
      </c>
      <c r="X67" s="83" t="s">
        <v>1055</v>
      </c>
      <c r="Y67" s="79"/>
      <c r="Z67" s="79"/>
      <c r="AA67" s="85" t="s">
        <v>1349</v>
      </c>
      <c r="AB67" s="85" t="s">
        <v>1347</v>
      </c>
      <c r="AC67" s="79" t="b">
        <v>0</v>
      </c>
      <c r="AD67" s="79">
        <v>1</v>
      </c>
      <c r="AE67" s="85" t="s">
        <v>1643</v>
      </c>
      <c r="AF67" s="79" t="b">
        <v>0</v>
      </c>
      <c r="AG67" s="79" t="s">
        <v>1701</v>
      </c>
      <c r="AH67" s="79"/>
      <c r="AI67" s="85" t="s">
        <v>1632</v>
      </c>
      <c r="AJ67" s="79" t="b">
        <v>0</v>
      </c>
      <c r="AK67" s="79">
        <v>0</v>
      </c>
      <c r="AL67" s="85" t="s">
        <v>1632</v>
      </c>
      <c r="AM67" s="79" t="s">
        <v>1708</v>
      </c>
      <c r="AN67" s="79" t="b">
        <v>0</v>
      </c>
      <c r="AO67" s="85" t="s">
        <v>1347</v>
      </c>
      <c r="AP67" s="79" t="s">
        <v>176</v>
      </c>
      <c r="AQ67" s="79">
        <v>0</v>
      </c>
      <c r="AR67" s="79">
        <v>0</v>
      </c>
      <c r="AS67" s="79"/>
      <c r="AT67" s="79"/>
      <c r="AU67" s="79"/>
      <c r="AV67" s="79"/>
      <c r="AW67" s="79"/>
      <c r="AX67" s="79"/>
      <c r="AY67" s="79"/>
      <c r="AZ67" s="79"/>
      <c r="BA67">
        <v>2</v>
      </c>
      <c r="BB67" s="78" t="str">
        <f>REPLACE(INDEX(GroupVertices[Group],MATCH(Edges[[#This Row],[Vertex 1]],GroupVertices[Vertex],0)),1,1,"")</f>
        <v>13</v>
      </c>
      <c r="BC67" s="78" t="str">
        <f>REPLACE(INDEX(GroupVertices[Group],MATCH(Edges[[#This Row],[Vertex 2]],GroupVertices[Vertex],0)),1,1,"")</f>
        <v>13</v>
      </c>
      <c r="BD67" s="48">
        <v>1</v>
      </c>
      <c r="BE67" s="49">
        <v>2.857142857142857</v>
      </c>
      <c r="BF67" s="48">
        <v>0</v>
      </c>
      <c r="BG67" s="49">
        <v>0</v>
      </c>
      <c r="BH67" s="48">
        <v>0</v>
      </c>
      <c r="BI67" s="49">
        <v>0</v>
      </c>
      <c r="BJ67" s="48">
        <v>34</v>
      </c>
      <c r="BK67" s="49">
        <v>97.14285714285714</v>
      </c>
      <c r="BL67" s="48">
        <v>35</v>
      </c>
    </row>
    <row r="68" spans="1:64" ht="15">
      <c r="A68" s="64" t="s">
        <v>241</v>
      </c>
      <c r="B68" s="64" t="s">
        <v>331</v>
      </c>
      <c r="C68" s="65" t="s">
        <v>4306</v>
      </c>
      <c r="D68" s="66">
        <v>4.4</v>
      </c>
      <c r="E68" s="67" t="s">
        <v>136</v>
      </c>
      <c r="F68" s="68">
        <v>30.4</v>
      </c>
      <c r="G68" s="65"/>
      <c r="H68" s="69"/>
      <c r="I68" s="70"/>
      <c r="J68" s="70"/>
      <c r="K68" s="34" t="s">
        <v>65</v>
      </c>
      <c r="L68" s="77">
        <v>68</v>
      </c>
      <c r="M68" s="77"/>
      <c r="N68" s="72"/>
      <c r="O68" s="79" t="s">
        <v>430</v>
      </c>
      <c r="P68" s="81">
        <v>43502.11423611111</v>
      </c>
      <c r="Q68" s="79" t="s">
        <v>461</v>
      </c>
      <c r="R68" s="79"/>
      <c r="S68" s="79"/>
      <c r="T68" s="79"/>
      <c r="U68" s="79"/>
      <c r="V68" s="83" t="s">
        <v>921</v>
      </c>
      <c r="W68" s="81">
        <v>43502.11423611111</v>
      </c>
      <c r="X68" s="83" t="s">
        <v>1052</v>
      </c>
      <c r="Y68" s="79"/>
      <c r="Z68" s="79"/>
      <c r="AA68" s="85" t="s">
        <v>1346</v>
      </c>
      <c r="AB68" s="85" t="s">
        <v>1613</v>
      </c>
      <c r="AC68" s="79" t="b">
        <v>0</v>
      </c>
      <c r="AD68" s="79">
        <v>0</v>
      </c>
      <c r="AE68" s="85" t="s">
        <v>1642</v>
      </c>
      <c r="AF68" s="79" t="b">
        <v>0</v>
      </c>
      <c r="AG68" s="79" t="s">
        <v>1701</v>
      </c>
      <c r="AH68" s="79"/>
      <c r="AI68" s="85" t="s">
        <v>1632</v>
      </c>
      <c r="AJ68" s="79" t="b">
        <v>0</v>
      </c>
      <c r="AK68" s="79">
        <v>0</v>
      </c>
      <c r="AL68" s="85" t="s">
        <v>1632</v>
      </c>
      <c r="AM68" s="79" t="s">
        <v>1710</v>
      </c>
      <c r="AN68" s="79" t="b">
        <v>0</v>
      </c>
      <c r="AO68" s="85" t="s">
        <v>1613</v>
      </c>
      <c r="AP68" s="79" t="s">
        <v>176</v>
      </c>
      <c r="AQ68" s="79">
        <v>0</v>
      </c>
      <c r="AR68" s="79">
        <v>0</v>
      </c>
      <c r="AS68" s="79" t="s">
        <v>1725</v>
      </c>
      <c r="AT68" s="79" t="s">
        <v>1740</v>
      </c>
      <c r="AU68" s="79" t="s">
        <v>1741</v>
      </c>
      <c r="AV68" s="79" t="s">
        <v>1744</v>
      </c>
      <c r="AW68" s="79" t="s">
        <v>1758</v>
      </c>
      <c r="AX68" s="79" t="s">
        <v>1772</v>
      </c>
      <c r="AY68" s="79" t="s">
        <v>1784</v>
      </c>
      <c r="AZ68" s="83" t="s">
        <v>1787</v>
      </c>
      <c r="BA68">
        <v>2</v>
      </c>
      <c r="BB68" s="78" t="str">
        <f>REPLACE(INDEX(GroupVertices[Group],MATCH(Edges[[#This Row],[Vertex 1]],GroupVertices[Vertex],0)),1,1,"")</f>
        <v>13</v>
      </c>
      <c r="BC68" s="78" t="str">
        <f>REPLACE(INDEX(GroupVertices[Group],MATCH(Edges[[#This Row],[Vertex 2]],GroupVertices[Vertex],0)),1,1,"")</f>
        <v>1</v>
      </c>
      <c r="BD68" s="48"/>
      <c r="BE68" s="49"/>
      <c r="BF68" s="48"/>
      <c r="BG68" s="49"/>
      <c r="BH68" s="48"/>
      <c r="BI68" s="49"/>
      <c r="BJ68" s="48"/>
      <c r="BK68" s="49"/>
      <c r="BL68" s="48"/>
    </row>
    <row r="69" spans="1:64" ht="15">
      <c r="A69" s="64" t="s">
        <v>241</v>
      </c>
      <c r="B69" s="64" t="s">
        <v>242</v>
      </c>
      <c r="C69" s="65" t="s">
        <v>4306</v>
      </c>
      <c r="D69" s="66">
        <v>4.4</v>
      </c>
      <c r="E69" s="67" t="s">
        <v>136</v>
      </c>
      <c r="F69" s="68">
        <v>30.4</v>
      </c>
      <c r="G69" s="65"/>
      <c r="H69" s="69"/>
      <c r="I69" s="70"/>
      <c r="J69" s="70"/>
      <c r="K69" s="34" t="s">
        <v>66</v>
      </c>
      <c r="L69" s="77">
        <v>69</v>
      </c>
      <c r="M69" s="77"/>
      <c r="N69" s="72"/>
      <c r="O69" s="79" t="s">
        <v>431</v>
      </c>
      <c r="P69" s="81">
        <v>43502.11423611111</v>
      </c>
      <c r="Q69" s="79" t="s">
        <v>461</v>
      </c>
      <c r="R69" s="79"/>
      <c r="S69" s="79"/>
      <c r="T69" s="79"/>
      <c r="U69" s="79"/>
      <c r="V69" s="83" t="s">
        <v>921</v>
      </c>
      <c r="W69" s="81">
        <v>43502.11423611111</v>
      </c>
      <c r="X69" s="83" t="s">
        <v>1052</v>
      </c>
      <c r="Y69" s="79"/>
      <c r="Z69" s="79"/>
      <c r="AA69" s="85" t="s">
        <v>1346</v>
      </c>
      <c r="AB69" s="85" t="s">
        <v>1613</v>
      </c>
      <c r="AC69" s="79" t="b">
        <v>0</v>
      </c>
      <c r="AD69" s="79">
        <v>0</v>
      </c>
      <c r="AE69" s="85" t="s">
        <v>1642</v>
      </c>
      <c r="AF69" s="79" t="b">
        <v>0</v>
      </c>
      <c r="AG69" s="79" t="s">
        <v>1701</v>
      </c>
      <c r="AH69" s="79"/>
      <c r="AI69" s="85" t="s">
        <v>1632</v>
      </c>
      <c r="AJ69" s="79" t="b">
        <v>0</v>
      </c>
      <c r="AK69" s="79">
        <v>0</v>
      </c>
      <c r="AL69" s="85" t="s">
        <v>1632</v>
      </c>
      <c r="AM69" s="79" t="s">
        <v>1710</v>
      </c>
      <c r="AN69" s="79" t="b">
        <v>0</v>
      </c>
      <c r="AO69" s="85" t="s">
        <v>1613</v>
      </c>
      <c r="AP69" s="79" t="s">
        <v>176</v>
      </c>
      <c r="AQ69" s="79">
        <v>0</v>
      </c>
      <c r="AR69" s="79">
        <v>0</v>
      </c>
      <c r="AS69" s="79" t="s">
        <v>1725</v>
      </c>
      <c r="AT69" s="79" t="s">
        <v>1740</v>
      </c>
      <c r="AU69" s="79" t="s">
        <v>1741</v>
      </c>
      <c r="AV69" s="79" t="s">
        <v>1744</v>
      </c>
      <c r="AW69" s="79" t="s">
        <v>1758</v>
      </c>
      <c r="AX69" s="79" t="s">
        <v>1772</v>
      </c>
      <c r="AY69" s="79" t="s">
        <v>1784</v>
      </c>
      <c r="AZ69" s="83" t="s">
        <v>1787</v>
      </c>
      <c r="BA69">
        <v>2</v>
      </c>
      <c r="BB69" s="78" t="str">
        <f>REPLACE(INDEX(GroupVertices[Group],MATCH(Edges[[#This Row],[Vertex 1]],GroupVertices[Vertex],0)),1,1,"")</f>
        <v>13</v>
      </c>
      <c r="BC69" s="78" t="str">
        <f>REPLACE(INDEX(GroupVertices[Group],MATCH(Edges[[#This Row],[Vertex 2]],GroupVertices[Vertex],0)),1,1,"")</f>
        <v>13</v>
      </c>
      <c r="BD69" s="48"/>
      <c r="BE69" s="49"/>
      <c r="BF69" s="48"/>
      <c r="BG69" s="49"/>
      <c r="BH69" s="48"/>
      <c r="BI69" s="49"/>
      <c r="BJ69" s="48"/>
      <c r="BK69" s="49"/>
      <c r="BL69" s="48"/>
    </row>
    <row r="70" spans="1:64" ht="15">
      <c r="A70" s="64" t="s">
        <v>241</v>
      </c>
      <c r="B70" s="64" t="s">
        <v>331</v>
      </c>
      <c r="C70" s="65" t="s">
        <v>4306</v>
      </c>
      <c r="D70" s="66">
        <v>4.4</v>
      </c>
      <c r="E70" s="67" t="s">
        <v>136</v>
      </c>
      <c r="F70" s="68">
        <v>30.4</v>
      </c>
      <c r="G70" s="65"/>
      <c r="H70" s="69"/>
      <c r="I70" s="70"/>
      <c r="J70" s="70"/>
      <c r="K70" s="34" t="s">
        <v>65</v>
      </c>
      <c r="L70" s="77">
        <v>70</v>
      </c>
      <c r="M70" s="77"/>
      <c r="N70" s="72"/>
      <c r="O70" s="79" t="s">
        <v>430</v>
      </c>
      <c r="P70" s="81">
        <v>43502.11574074074</v>
      </c>
      <c r="Q70" s="79" t="s">
        <v>462</v>
      </c>
      <c r="R70" s="79"/>
      <c r="S70" s="79"/>
      <c r="T70" s="79"/>
      <c r="U70" s="79"/>
      <c r="V70" s="83" t="s">
        <v>921</v>
      </c>
      <c r="W70" s="81">
        <v>43502.11574074074</v>
      </c>
      <c r="X70" s="83" t="s">
        <v>1053</v>
      </c>
      <c r="Y70" s="79"/>
      <c r="Z70" s="79"/>
      <c r="AA70" s="85" t="s">
        <v>1347</v>
      </c>
      <c r="AB70" s="85" t="s">
        <v>1348</v>
      </c>
      <c r="AC70" s="79" t="b">
        <v>0</v>
      </c>
      <c r="AD70" s="79">
        <v>0</v>
      </c>
      <c r="AE70" s="85" t="s">
        <v>1642</v>
      </c>
      <c r="AF70" s="79" t="b">
        <v>0</v>
      </c>
      <c r="AG70" s="79" t="s">
        <v>1701</v>
      </c>
      <c r="AH70" s="79"/>
      <c r="AI70" s="85" t="s">
        <v>1632</v>
      </c>
      <c r="AJ70" s="79" t="b">
        <v>0</v>
      </c>
      <c r="AK70" s="79">
        <v>0</v>
      </c>
      <c r="AL70" s="85" t="s">
        <v>1632</v>
      </c>
      <c r="AM70" s="79" t="s">
        <v>1710</v>
      </c>
      <c r="AN70" s="79" t="b">
        <v>0</v>
      </c>
      <c r="AO70" s="85" t="s">
        <v>1348</v>
      </c>
      <c r="AP70" s="79" t="s">
        <v>176</v>
      </c>
      <c r="AQ70" s="79">
        <v>0</v>
      </c>
      <c r="AR70" s="79">
        <v>0</v>
      </c>
      <c r="AS70" s="79" t="s">
        <v>1725</v>
      </c>
      <c r="AT70" s="79" t="s">
        <v>1740</v>
      </c>
      <c r="AU70" s="79" t="s">
        <v>1741</v>
      </c>
      <c r="AV70" s="79" t="s">
        <v>1744</v>
      </c>
      <c r="AW70" s="79" t="s">
        <v>1758</v>
      </c>
      <c r="AX70" s="79" t="s">
        <v>1772</v>
      </c>
      <c r="AY70" s="79" t="s">
        <v>1784</v>
      </c>
      <c r="AZ70" s="83" t="s">
        <v>1787</v>
      </c>
      <c r="BA70">
        <v>2</v>
      </c>
      <c r="BB70" s="78" t="str">
        <f>REPLACE(INDEX(GroupVertices[Group],MATCH(Edges[[#This Row],[Vertex 1]],GroupVertices[Vertex],0)),1,1,"")</f>
        <v>13</v>
      </c>
      <c r="BC70" s="78" t="str">
        <f>REPLACE(INDEX(GroupVertices[Group],MATCH(Edges[[#This Row],[Vertex 2]],GroupVertices[Vertex],0)),1,1,"")</f>
        <v>1</v>
      </c>
      <c r="BD70" s="48"/>
      <c r="BE70" s="49"/>
      <c r="BF70" s="48"/>
      <c r="BG70" s="49"/>
      <c r="BH70" s="48"/>
      <c r="BI70" s="49"/>
      <c r="BJ70" s="48"/>
      <c r="BK70" s="49"/>
      <c r="BL70" s="48"/>
    </row>
    <row r="71" spans="1:64" ht="15">
      <c r="A71" s="64" t="s">
        <v>241</v>
      </c>
      <c r="B71" s="64" t="s">
        <v>242</v>
      </c>
      <c r="C71" s="65" t="s">
        <v>4306</v>
      </c>
      <c r="D71" s="66">
        <v>4.4</v>
      </c>
      <c r="E71" s="67" t="s">
        <v>136</v>
      </c>
      <c r="F71" s="68">
        <v>30.4</v>
      </c>
      <c r="G71" s="65"/>
      <c r="H71" s="69"/>
      <c r="I71" s="70"/>
      <c r="J71" s="70"/>
      <c r="K71" s="34" t="s">
        <v>66</v>
      </c>
      <c r="L71" s="77">
        <v>71</v>
      </c>
      <c r="M71" s="77"/>
      <c r="N71" s="72"/>
      <c r="O71" s="79" t="s">
        <v>431</v>
      </c>
      <c r="P71" s="81">
        <v>43502.11574074074</v>
      </c>
      <c r="Q71" s="79" t="s">
        <v>462</v>
      </c>
      <c r="R71" s="79"/>
      <c r="S71" s="79"/>
      <c r="T71" s="79"/>
      <c r="U71" s="79"/>
      <c r="V71" s="83" t="s">
        <v>921</v>
      </c>
      <c r="W71" s="81">
        <v>43502.11574074074</v>
      </c>
      <c r="X71" s="83" t="s">
        <v>1053</v>
      </c>
      <c r="Y71" s="79"/>
      <c r="Z71" s="79"/>
      <c r="AA71" s="85" t="s">
        <v>1347</v>
      </c>
      <c r="AB71" s="85" t="s">
        <v>1348</v>
      </c>
      <c r="AC71" s="79" t="b">
        <v>0</v>
      </c>
      <c r="AD71" s="79">
        <v>0</v>
      </c>
      <c r="AE71" s="85" t="s">
        <v>1642</v>
      </c>
      <c r="AF71" s="79" t="b">
        <v>0</v>
      </c>
      <c r="AG71" s="79" t="s">
        <v>1701</v>
      </c>
      <c r="AH71" s="79"/>
      <c r="AI71" s="85" t="s">
        <v>1632</v>
      </c>
      <c r="AJ71" s="79" t="b">
        <v>0</v>
      </c>
      <c r="AK71" s="79">
        <v>0</v>
      </c>
      <c r="AL71" s="85" t="s">
        <v>1632</v>
      </c>
      <c r="AM71" s="79" t="s">
        <v>1710</v>
      </c>
      <c r="AN71" s="79" t="b">
        <v>0</v>
      </c>
      <c r="AO71" s="85" t="s">
        <v>1348</v>
      </c>
      <c r="AP71" s="79" t="s">
        <v>176</v>
      </c>
      <c r="AQ71" s="79">
        <v>0</v>
      </c>
      <c r="AR71" s="79">
        <v>0</v>
      </c>
      <c r="AS71" s="79" t="s">
        <v>1725</v>
      </c>
      <c r="AT71" s="79" t="s">
        <v>1740</v>
      </c>
      <c r="AU71" s="79" t="s">
        <v>1741</v>
      </c>
      <c r="AV71" s="79" t="s">
        <v>1744</v>
      </c>
      <c r="AW71" s="79" t="s">
        <v>1758</v>
      </c>
      <c r="AX71" s="79" t="s">
        <v>1772</v>
      </c>
      <c r="AY71" s="79" t="s">
        <v>1784</v>
      </c>
      <c r="AZ71" s="83" t="s">
        <v>1787</v>
      </c>
      <c r="BA71">
        <v>2</v>
      </c>
      <c r="BB71" s="78" t="str">
        <f>REPLACE(INDEX(GroupVertices[Group],MATCH(Edges[[#This Row],[Vertex 1]],GroupVertices[Vertex],0)),1,1,"")</f>
        <v>13</v>
      </c>
      <c r="BC71" s="78" t="str">
        <f>REPLACE(INDEX(GroupVertices[Group],MATCH(Edges[[#This Row],[Vertex 2]],GroupVertices[Vertex],0)),1,1,"")</f>
        <v>13</v>
      </c>
      <c r="BD71" s="48"/>
      <c r="BE71" s="49"/>
      <c r="BF71" s="48"/>
      <c r="BG71" s="49"/>
      <c r="BH71" s="48"/>
      <c r="BI71" s="49"/>
      <c r="BJ71" s="48"/>
      <c r="BK71" s="49"/>
      <c r="BL71" s="48"/>
    </row>
    <row r="72" spans="1:64" ht="15">
      <c r="A72" s="64" t="s">
        <v>242</v>
      </c>
      <c r="B72" s="64" t="s">
        <v>241</v>
      </c>
      <c r="C72" s="65" t="s">
        <v>4306</v>
      </c>
      <c r="D72" s="66">
        <v>4.4</v>
      </c>
      <c r="E72" s="67" t="s">
        <v>136</v>
      </c>
      <c r="F72" s="68">
        <v>30.4</v>
      </c>
      <c r="G72" s="65"/>
      <c r="H72" s="69"/>
      <c r="I72" s="70"/>
      <c r="J72" s="70"/>
      <c r="K72" s="34" t="s">
        <v>66</v>
      </c>
      <c r="L72" s="77">
        <v>72</v>
      </c>
      <c r="M72" s="77"/>
      <c r="N72" s="72"/>
      <c r="O72" s="79" t="s">
        <v>431</v>
      </c>
      <c r="P72" s="81">
        <v>43502.11502314815</v>
      </c>
      <c r="Q72" s="79" t="s">
        <v>463</v>
      </c>
      <c r="R72" s="79"/>
      <c r="S72" s="79"/>
      <c r="T72" s="79"/>
      <c r="U72" s="79"/>
      <c r="V72" s="83" t="s">
        <v>922</v>
      </c>
      <c r="W72" s="81">
        <v>43502.11502314815</v>
      </c>
      <c r="X72" s="83" t="s">
        <v>1054</v>
      </c>
      <c r="Y72" s="79"/>
      <c r="Z72" s="79"/>
      <c r="AA72" s="85" t="s">
        <v>1348</v>
      </c>
      <c r="AB72" s="85" t="s">
        <v>1346</v>
      </c>
      <c r="AC72" s="79" t="b">
        <v>0</v>
      </c>
      <c r="AD72" s="79">
        <v>1</v>
      </c>
      <c r="AE72" s="85" t="s">
        <v>1643</v>
      </c>
      <c r="AF72" s="79" t="b">
        <v>0</v>
      </c>
      <c r="AG72" s="79" t="s">
        <v>1701</v>
      </c>
      <c r="AH72" s="79"/>
      <c r="AI72" s="85" t="s">
        <v>1632</v>
      </c>
      <c r="AJ72" s="79" t="b">
        <v>0</v>
      </c>
      <c r="AK72" s="79">
        <v>0</v>
      </c>
      <c r="AL72" s="85" t="s">
        <v>1632</v>
      </c>
      <c r="AM72" s="79" t="s">
        <v>1708</v>
      </c>
      <c r="AN72" s="79" t="b">
        <v>0</v>
      </c>
      <c r="AO72" s="85" t="s">
        <v>1346</v>
      </c>
      <c r="AP72" s="79" t="s">
        <v>176</v>
      </c>
      <c r="AQ72" s="79">
        <v>0</v>
      </c>
      <c r="AR72" s="79">
        <v>0</v>
      </c>
      <c r="AS72" s="79"/>
      <c r="AT72" s="79"/>
      <c r="AU72" s="79"/>
      <c r="AV72" s="79"/>
      <c r="AW72" s="79"/>
      <c r="AX72" s="79"/>
      <c r="AY72" s="79"/>
      <c r="AZ72" s="79"/>
      <c r="BA72">
        <v>2</v>
      </c>
      <c r="BB72" s="78" t="str">
        <f>REPLACE(INDEX(GroupVertices[Group],MATCH(Edges[[#This Row],[Vertex 1]],GroupVertices[Vertex],0)),1,1,"")</f>
        <v>13</v>
      </c>
      <c r="BC72" s="78" t="str">
        <f>REPLACE(INDEX(GroupVertices[Group],MATCH(Edges[[#This Row],[Vertex 2]],GroupVertices[Vertex],0)),1,1,"")</f>
        <v>13</v>
      </c>
      <c r="BD72" s="48"/>
      <c r="BE72" s="49"/>
      <c r="BF72" s="48"/>
      <c r="BG72" s="49"/>
      <c r="BH72" s="48"/>
      <c r="BI72" s="49"/>
      <c r="BJ72" s="48"/>
      <c r="BK72" s="49"/>
      <c r="BL72" s="48"/>
    </row>
    <row r="73" spans="1:64" ht="15">
      <c r="A73" s="64" t="s">
        <v>242</v>
      </c>
      <c r="B73" s="64" t="s">
        <v>241</v>
      </c>
      <c r="C73" s="65" t="s">
        <v>4306</v>
      </c>
      <c r="D73" s="66">
        <v>4.4</v>
      </c>
      <c r="E73" s="67" t="s">
        <v>136</v>
      </c>
      <c r="F73" s="68">
        <v>30.4</v>
      </c>
      <c r="G73" s="65"/>
      <c r="H73" s="69"/>
      <c r="I73" s="70"/>
      <c r="J73" s="70"/>
      <c r="K73" s="34" t="s">
        <v>66</v>
      </c>
      <c r="L73" s="77">
        <v>73</v>
      </c>
      <c r="M73" s="77"/>
      <c r="N73" s="72"/>
      <c r="O73" s="79" t="s">
        <v>431</v>
      </c>
      <c r="P73" s="81">
        <v>43502.11886574074</v>
      </c>
      <c r="Q73" s="79" t="s">
        <v>464</v>
      </c>
      <c r="R73" s="79"/>
      <c r="S73" s="79"/>
      <c r="T73" s="79"/>
      <c r="U73" s="79"/>
      <c r="V73" s="83" t="s">
        <v>922</v>
      </c>
      <c r="W73" s="81">
        <v>43502.11886574074</v>
      </c>
      <c r="X73" s="83" t="s">
        <v>1055</v>
      </c>
      <c r="Y73" s="79"/>
      <c r="Z73" s="79"/>
      <c r="AA73" s="85" t="s">
        <v>1349</v>
      </c>
      <c r="AB73" s="85" t="s">
        <v>1347</v>
      </c>
      <c r="AC73" s="79" t="b">
        <v>0</v>
      </c>
      <c r="AD73" s="79">
        <v>1</v>
      </c>
      <c r="AE73" s="85" t="s">
        <v>1643</v>
      </c>
      <c r="AF73" s="79" t="b">
        <v>0</v>
      </c>
      <c r="AG73" s="79" t="s">
        <v>1701</v>
      </c>
      <c r="AH73" s="79"/>
      <c r="AI73" s="85" t="s">
        <v>1632</v>
      </c>
      <c r="AJ73" s="79" t="b">
        <v>0</v>
      </c>
      <c r="AK73" s="79">
        <v>0</v>
      </c>
      <c r="AL73" s="85" t="s">
        <v>1632</v>
      </c>
      <c r="AM73" s="79" t="s">
        <v>1708</v>
      </c>
      <c r="AN73" s="79" t="b">
        <v>0</v>
      </c>
      <c r="AO73" s="85" t="s">
        <v>1347</v>
      </c>
      <c r="AP73" s="79" t="s">
        <v>176</v>
      </c>
      <c r="AQ73" s="79">
        <v>0</v>
      </c>
      <c r="AR73" s="79">
        <v>0</v>
      </c>
      <c r="AS73" s="79"/>
      <c r="AT73" s="79"/>
      <c r="AU73" s="79"/>
      <c r="AV73" s="79"/>
      <c r="AW73" s="79"/>
      <c r="AX73" s="79"/>
      <c r="AY73" s="79"/>
      <c r="AZ73" s="79"/>
      <c r="BA73">
        <v>2</v>
      </c>
      <c r="BB73" s="78" t="str">
        <f>REPLACE(INDEX(GroupVertices[Group],MATCH(Edges[[#This Row],[Vertex 1]],GroupVertices[Vertex],0)),1,1,"")</f>
        <v>13</v>
      </c>
      <c r="BC73" s="78" t="str">
        <f>REPLACE(INDEX(GroupVertices[Group],MATCH(Edges[[#This Row],[Vertex 2]],GroupVertices[Vertex],0)),1,1,"")</f>
        <v>13</v>
      </c>
      <c r="BD73" s="48"/>
      <c r="BE73" s="49"/>
      <c r="BF73" s="48"/>
      <c r="BG73" s="49"/>
      <c r="BH73" s="48"/>
      <c r="BI73" s="49"/>
      <c r="BJ73" s="48"/>
      <c r="BK73" s="49"/>
      <c r="BL73" s="48"/>
    </row>
    <row r="74" spans="1:64" ht="15">
      <c r="A74" s="64" t="s">
        <v>242</v>
      </c>
      <c r="B74" s="64" t="s">
        <v>331</v>
      </c>
      <c r="C74" s="65" t="s">
        <v>4306</v>
      </c>
      <c r="D74" s="66">
        <v>4.4</v>
      </c>
      <c r="E74" s="67" t="s">
        <v>136</v>
      </c>
      <c r="F74" s="68">
        <v>30.4</v>
      </c>
      <c r="G74" s="65"/>
      <c r="H74" s="69"/>
      <c r="I74" s="70"/>
      <c r="J74" s="70"/>
      <c r="K74" s="34" t="s">
        <v>65</v>
      </c>
      <c r="L74" s="77">
        <v>74</v>
      </c>
      <c r="M74" s="77"/>
      <c r="N74" s="72"/>
      <c r="O74" s="79" t="s">
        <v>430</v>
      </c>
      <c r="P74" s="81">
        <v>43502.11502314815</v>
      </c>
      <c r="Q74" s="79" t="s">
        <v>463</v>
      </c>
      <c r="R74" s="79"/>
      <c r="S74" s="79"/>
      <c r="T74" s="79"/>
      <c r="U74" s="79"/>
      <c r="V74" s="83" t="s">
        <v>922</v>
      </c>
      <c r="W74" s="81">
        <v>43502.11502314815</v>
      </c>
      <c r="X74" s="83" t="s">
        <v>1054</v>
      </c>
      <c r="Y74" s="79"/>
      <c r="Z74" s="79"/>
      <c r="AA74" s="85" t="s">
        <v>1348</v>
      </c>
      <c r="AB74" s="85" t="s">
        <v>1346</v>
      </c>
      <c r="AC74" s="79" t="b">
        <v>0</v>
      </c>
      <c r="AD74" s="79">
        <v>1</v>
      </c>
      <c r="AE74" s="85" t="s">
        <v>1643</v>
      </c>
      <c r="AF74" s="79" t="b">
        <v>0</v>
      </c>
      <c r="AG74" s="79" t="s">
        <v>1701</v>
      </c>
      <c r="AH74" s="79"/>
      <c r="AI74" s="85" t="s">
        <v>1632</v>
      </c>
      <c r="AJ74" s="79" t="b">
        <v>0</v>
      </c>
      <c r="AK74" s="79">
        <v>0</v>
      </c>
      <c r="AL74" s="85" t="s">
        <v>1632</v>
      </c>
      <c r="AM74" s="79" t="s">
        <v>1708</v>
      </c>
      <c r="AN74" s="79" t="b">
        <v>0</v>
      </c>
      <c r="AO74" s="85" t="s">
        <v>1346</v>
      </c>
      <c r="AP74" s="79" t="s">
        <v>176</v>
      </c>
      <c r="AQ74" s="79">
        <v>0</v>
      </c>
      <c r="AR74" s="79">
        <v>0</v>
      </c>
      <c r="AS74" s="79"/>
      <c r="AT74" s="79"/>
      <c r="AU74" s="79"/>
      <c r="AV74" s="79"/>
      <c r="AW74" s="79"/>
      <c r="AX74" s="79"/>
      <c r="AY74" s="79"/>
      <c r="AZ74" s="79"/>
      <c r="BA74">
        <v>2</v>
      </c>
      <c r="BB74" s="78" t="str">
        <f>REPLACE(INDEX(GroupVertices[Group],MATCH(Edges[[#This Row],[Vertex 1]],GroupVertices[Vertex],0)),1,1,"")</f>
        <v>13</v>
      </c>
      <c r="BC74" s="78" t="str">
        <f>REPLACE(INDEX(GroupVertices[Group],MATCH(Edges[[#This Row],[Vertex 2]],GroupVertices[Vertex],0)),1,1,"")</f>
        <v>1</v>
      </c>
      <c r="BD74" s="48"/>
      <c r="BE74" s="49"/>
      <c r="BF74" s="48"/>
      <c r="BG74" s="49"/>
      <c r="BH74" s="48"/>
      <c r="BI74" s="49"/>
      <c r="BJ74" s="48"/>
      <c r="BK74" s="49"/>
      <c r="BL74" s="48"/>
    </row>
    <row r="75" spans="1:64" ht="15">
      <c r="A75" s="64" t="s">
        <v>242</v>
      </c>
      <c r="B75" s="64" t="s">
        <v>331</v>
      </c>
      <c r="C75" s="65" t="s">
        <v>4306</v>
      </c>
      <c r="D75" s="66">
        <v>4.4</v>
      </c>
      <c r="E75" s="67" t="s">
        <v>136</v>
      </c>
      <c r="F75" s="68">
        <v>30.4</v>
      </c>
      <c r="G75" s="65"/>
      <c r="H75" s="69"/>
      <c r="I75" s="70"/>
      <c r="J75" s="70"/>
      <c r="K75" s="34" t="s">
        <v>65</v>
      </c>
      <c r="L75" s="77">
        <v>75</v>
      </c>
      <c r="M75" s="77"/>
      <c r="N75" s="72"/>
      <c r="O75" s="79" t="s">
        <v>430</v>
      </c>
      <c r="P75" s="81">
        <v>43502.11886574074</v>
      </c>
      <c r="Q75" s="79" t="s">
        <v>464</v>
      </c>
      <c r="R75" s="79"/>
      <c r="S75" s="79"/>
      <c r="T75" s="79"/>
      <c r="U75" s="79"/>
      <c r="V75" s="83" t="s">
        <v>922</v>
      </c>
      <c r="W75" s="81">
        <v>43502.11886574074</v>
      </c>
      <c r="X75" s="83" t="s">
        <v>1055</v>
      </c>
      <c r="Y75" s="79"/>
      <c r="Z75" s="79"/>
      <c r="AA75" s="85" t="s">
        <v>1349</v>
      </c>
      <c r="AB75" s="85" t="s">
        <v>1347</v>
      </c>
      <c r="AC75" s="79" t="b">
        <v>0</v>
      </c>
      <c r="AD75" s="79">
        <v>1</v>
      </c>
      <c r="AE75" s="85" t="s">
        <v>1643</v>
      </c>
      <c r="AF75" s="79" t="b">
        <v>0</v>
      </c>
      <c r="AG75" s="79" t="s">
        <v>1701</v>
      </c>
      <c r="AH75" s="79"/>
      <c r="AI75" s="85" t="s">
        <v>1632</v>
      </c>
      <c r="AJ75" s="79" t="b">
        <v>0</v>
      </c>
      <c r="AK75" s="79">
        <v>0</v>
      </c>
      <c r="AL75" s="85" t="s">
        <v>1632</v>
      </c>
      <c r="AM75" s="79" t="s">
        <v>1708</v>
      </c>
      <c r="AN75" s="79" t="b">
        <v>0</v>
      </c>
      <c r="AO75" s="85" t="s">
        <v>1347</v>
      </c>
      <c r="AP75" s="79" t="s">
        <v>176</v>
      </c>
      <c r="AQ75" s="79">
        <v>0</v>
      </c>
      <c r="AR75" s="79">
        <v>0</v>
      </c>
      <c r="AS75" s="79"/>
      <c r="AT75" s="79"/>
      <c r="AU75" s="79"/>
      <c r="AV75" s="79"/>
      <c r="AW75" s="79"/>
      <c r="AX75" s="79"/>
      <c r="AY75" s="79"/>
      <c r="AZ75" s="79"/>
      <c r="BA75">
        <v>2</v>
      </c>
      <c r="BB75" s="78" t="str">
        <f>REPLACE(INDEX(GroupVertices[Group],MATCH(Edges[[#This Row],[Vertex 1]],GroupVertices[Vertex],0)),1,1,"")</f>
        <v>13</v>
      </c>
      <c r="BC75" s="78" t="str">
        <f>REPLACE(INDEX(GroupVertices[Group],MATCH(Edges[[#This Row],[Vertex 2]],GroupVertices[Vertex],0)),1,1,"")</f>
        <v>1</v>
      </c>
      <c r="BD75" s="48"/>
      <c r="BE75" s="49"/>
      <c r="BF75" s="48"/>
      <c r="BG75" s="49"/>
      <c r="BH75" s="48"/>
      <c r="BI75" s="49"/>
      <c r="BJ75" s="48"/>
      <c r="BK75" s="49"/>
      <c r="BL75" s="48"/>
    </row>
    <row r="76" spans="1:64" ht="15">
      <c r="A76" s="64" t="s">
        <v>243</v>
      </c>
      <c r="B76" s="64" t="s">
        <v>331</v>
      </c>
      <c r="C76" s="65" t="s">
        <v>4305</v>
      </c>
      <c r="D76" s="66">
        <v>3</v>
      </c>
      <c r="E76" s="67" t="s">
        <v>132</v>
      </c>
      <c r="F76" s="68">
        <v>35</v>
      </c>
      <c r="G76" s="65"/>
      <c r="H76" s="69"/>
      <c r="I76" s="70"/>
      <c r="J76" s="70"/>
      <c r="K76" s="34" t="s">
        <v>65</v>
      </c>
      <c r="L76" s="77">
        <v>76</v>
      </c>
      <c r="M76" s="77"/>
      <c r="N76" s="72"/>
      <c r="O76" s="79" t="s">
        <v>430</v>
      </c>
      <c r="P76" s="81">
        <v>43502.126539351855</v>
      </c>
      <c r="Q76" s="79" t="s">
        <v>465</v>
      </c>
      <c r="R76" s="79"/>
      <c r="S76" s="79"/>
      <c r="T76" s="79"/>
      <c r="U76" s="79"/>
      <c r="V76" s="83" t="s">
        <v>923</v>
      </c>
      <c r="W76" s="81">
        <v>43502.126539351855</v>
      </c>
      <c r="X76" s="83" t="s">
        <v>1056</v>
      </c>
      <c r="Y76" s="79"/>
      <c r="Z76" s="79"/>
      <c r="AA76" s="85" t="s">
        <v>1350</v>
      </c>
      <c r="AB76" s="85" t="s">
        <v>1495</v>
      </c>
      <c r="AC76" s="79" t="b">
        <v>0</v>
      </c>
      <c r="AD76" s="79">
        <v>1</v>
      </c>
      <c r="AE76" s="85" t="s">
        <v>1644</v>
      </c>
      <c r="AF76" s="79" t="b">
        <v>0</v>
      </c>
      <c r="AG76" s="79" t="s">
        <v>1701</v>
      </c>
      <c r="AH76" s="79"/>
      <c r="AI76" s="85" t="s">
        <v>1632</v>
      </c>
      <c r="AJ76" s="79" t="b">
        <v>0</v>
      </c>
      <c r="AK76" s="79">
        <v>0</v>
      </c>
      <c r="AL76" s="85" t="s">
        <v>1632</v>
      </c>
      <c r="AM76" s="79" t="s">
        <v>1708</v>
      </c>
      <c r="AN76" s="79" t="b">
        <v>0</v>
      </c>
      <c r="AO76" s="85" t="s">
        <v>1495</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243</v>
      </c>
      <c r="B77" s="64" t="s">
        <v>334</v>
      </c>
      <c r="C77" s="65" t="s">
        <v>4305</v>
      </c>
      <c r="D77" s="66">
        <v>3</v>
      </c>
      <c r="E77" s="67" t="s">
        <v>132</v>
      </c>
      <c r="F77" s="68">
        <v>35</v>
      </c>
      <c r="G77" s="65"/>
      <c r="H77" s="69"/>
      <c r="I77" s="70"/>
      <c r="J77" s="70"/>
      <c r="K77" s="34" t="s">
        <v>65</v>
      </c>
      <c r="L77" s="77">
        <v>77</v>
      </c>
      <c r="M77" s="77"/>
      <c r="N77" s="72"/>
      <c r="O77" s="79" t="s">
        <v>431</v>
      </c>
      <c r="P77" s="81">
        <v>43502.126539351855</v>
      </c>
      <c r="Q77" s="79" t="s">
        <v>465</v>
      </c>
      <c r="R77" s="79"/>
      <c r="S77" s="79"/>
      <c r="T77" s="79"/>
      <c r="U77" s="79"/>
      <c r="V77" s="83" t="s">
        <v>923</v>
      </c>
      <c r="W77" s="81">
        <v>43502.126539351855</v>
      </c>
      <c r="X77" s="83" t="s">
        <v>1056</v>
      </c>
      <c r="Y77" s="79"/>
      <c r="Z77" s="79"/>
      <c r="AA77" s="85" t="s">
        <v>1350</v>
      </c>
      <c r="AB77" s="85" t="s">
        <v>1495</v>
      </c>
      <c r="AC77" s="79" t="b">
        <v>0</v>
      </c>
      <c r="AD77" s="79">
        <v>1</v>
      </c>
      <c r="AE77" s="85" t="s">
        <v>1644</v>
      </c>
      <c r="AF77" s="79" t="b">
        <v>0</v>
      </c>
      <c r="AG77" s="79" t="s">
        <v>1701</v>
      </c>
      <c r="AH77" s="79"/>
      <c r="AI77" s="85" t="s">
        <v>1632</v>
      </c>
      <c r="AJ77" s="79" t="b">
        <v>0</v>
      </c>
      <c r="AK77" s="79">
        <v>0</v>
      </c>
      <c r="AL77" s="85" t="s">
        <v>1632</v>
      </c>
      <c r="AM77" s="79" t="s">
        <v>1708</v>
      </c>
      <c r="AN77" s="79" t="b">
        <v>0</v>
      </c>
      <c r="AO77" s="85" t="s">
        <v>1495</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11.11111111111111</v>
      </c>
      <c r="BF77" s="48">
        <v>0</v>
      </c>
      <c r="BG77" s="49">
        <v>0</v>
      </c>
      <c r="BH77" s="48">
        <v>0</v>
      </c>
      <c r="BI77" s="49">
        <v>0</v>
      </c>
      <c r="BJ77" s="48">
        <v>8</v>
      </c>
      <c r="BK77" s="49">
        <v>88.88888888888889</v>
      </c>
      <c r="BL77" s="48">
        <v>9</v>
      </c>
    </row>
    <row r="78" spans="1:64" ht="15">
      <c r="A78" s="64" t="s">
        <v>244</v>
      </c>
      <c r="B78" s="64" t="s">
        <v>331</v>
      </c>
      <c r="C78" s="65" t="s">
        <v>4305</v>
      </c>
      <c r="D78" s="66">
        <v>3</v>
      </c>
      <c r="E78" s="67" t="s">
        <v>132</v>
      </c>
      <c r="F78" s="68">
        <v>35</v>
      </c>
      <c r="G78" s="65"/>
      <c r="H78" s="69"/>
      <c r="I78" s="70"/>
      <c r="J78" s="70"/>
      <c r="K78" s="34" t="s">
        <v>65</v>
      </c>
      <c r="L78" s="77">
        <v>78</v>
      </c>
      <c r="M78" s="77"/>
      <c r="N78" s="72"/>
      <c r="O78" s="79" t="s">
        <v>430</v>
      </c>
      <c r="P78" s="81">
        <v>43502.0312962963</v>
      </c>
      <c r="Q78" s="79" t="s">
        <v>466</v>
      </c>
      <c r="R78" s="79"/>
      <c r="S78" s="79"/>
      <c r="T78" s="79"/>
      <c r="U78" s="79"/>
      <c r="V78" s="83" t="s">
        <v>924</v>
      </c>
      <c r="W78" s="81">
        <v>43502.0312962963</v>
      </c>
      <c r="X78" s="83" t="s">
        <v>1057</v>
      </c>
      <c r="Y78" s="79"/>
      <c r="Z78" s="79"/>
      <c r="AA78" s="85" t="s">
        <v>1351</v>
      </c>
      <c r="AB78" s="85" t="s">
        <v>1502</v>
      </c>
      <c r="AC78" s="79" t="b">
        <v>0</v>
      </c>
      <c r="AD78" s="79">
        <v>0</v>
      </c>
      <c r="AE78" s="85" t="s">
        <v>1641</v>
      </c>
      <c r="AF78" s="79" t="b">
        <v>0</v>
      </c>
      <c r="AG78" s="79" t="s">
        <v>1701</v>
      </c>
      <c r="AH78" s="79"/>
      <c r="AI78" s="85" t="s">
        <v>1632</v>
      </c>
      <c r="AJ78" s="79" t="b">
        <v>0</v>
      </c>
      <c r="AK78" s="79">
        <v>0</v>
      </c>
      <c r="AL78" s="85" t="s">
        <v>1632</v>
      </c>
      <c r="AM78" s="79" t="s">
        <v>1709</v>
      </c>
      <c r="AN78" s="79" t="b">
        <v>0</v>
      </c>
      <c r="AO78" s="85" t="s">
        <v>1502</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c r="BE78" s="49"/>
      <c r="BF78" s="48"/>
      <c r="BG78" s="49"/>
      <c r="BH78" s="48"/>
      <c r="BI78" s="49"/>
      <c r="BJ78" s="48"/>
      <c r="BK78" s="49"/>
      <c r="BL78" s="48"/>
    </row>
    <row r="79" spans="1:64" ht="15">
      <c r="A79" s="64" t="s">
        <v>244</v>
      </c>
      <c r="B79" s="64" t="s">
        <v>372</v>
      </c>
      <c r="C79" s="65" t="s">
        <v>4305</v>
      </c>
      <c r="D79" s="66">
        <v>3</v>
      </c>
      <c r="E79" s="67" t="s">
        <v>132</v>
      </c>
      <c r="F79" s="68">
        <v>35</v>
      </c>
      <c r="G79" s="65"/>
      <c r="H79" s="69"/>
      <c r="I79" s="70"/>
      <c r="J79" s="70"/>
      <c r="K79" s="34" t="s">
        <v>65</v>
      </c>
      <c r="L79" s="77">
        <v>79</v>
      </c>
      <c r="M79" s="77"/>
      <c r="N79" s="72"/>
      <c r="O79" s="79" t="s">
        <v>430</v>
      </c>
      <c r="P79" s="81">
        <v>43502.0312962963</v>
      </c>
      <c r="Q79" s="79" t="s">
        <v>466</v>
      </c>
      <c r="R79" s="79"/>
      <c r="S79" s="79"/>
      <c r="T79" s="79"/>
      <c r="U79" s="79"/>
      <c r="V79" s="83" t="s">
        <v>924</v>
      </c>
      <c r="W79" s="81">
        <v>43502.0312962963</v>
      </c>
      <c r="X79" s="83" t="s">
        <v>1057</v>
      </c>
      <c r="Y79" s="79"/>
      <c r="Z79" s="79"/>
      <c r="AA79" s="85" t="s">
        <v>1351</v>
      </c>
      <c r="AB79" s="85" t="s">
        <v>1502</v>
      </c>
      <c r="AC79" s="79" t="b">
        <v>0</v>
      </c>
      <c r="AD79" s="79">
        <v>0</v>
      </c>
      <c r="AE79" s="85" t="s">
        <v>1641</v>
      </c>
      <c r="AF79" s="79" t="b">
        <v>0</v>
      </c>
      <c r="AG79" s="79" t="s">
        <v>1701</v>
      </c>
      <c r="AH79" s="79"/>
      <c r="AI79" s="85" t="s">
        <v>1632</v>
      </c>
      <c r="AJ79" s="79" t="b">
        <v>0</v>
      </c>
      <c r="AK79" s="79">
        <v>0</v>
      </c>
      <c r="AL79" s="85" t="s">
        <v>1632</v>
      </c>
      <c r="AM79" s="79" t="s">
        <v>1709</v>
      </c>
      <c r="AN79" s="79" t="b">
        <v>0</v>
      </c>
      <c r="AO79" s="85" t="s">
        <v>1502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244</v>
      </c>
      <c r="B80" s="64" t="s">
        <v>337</v>
      </c>
      <c r="C80" s="65" t="s">
        <v>4305</v>
      </c>
      <c r="D80" s="66">
        <v>3</v>
      </c>
      <c r="E80" s="67" t="s">
        <v>132</v>
      </c>
      <c r="F80" s="68">
        <v>35</v>
      </c>
      <c r="G80" s="65"/>
      <c r="H80" s="69"/>
      <c r="I80" s="70"/>
      <c r="J80" s="70"/>
      <c r="K80" s="34" t="s">
        <v>65</v>
      </c>
      <c r="L80" s="77">
        <v>80</v>
      </c>
      <c r="M80" s="77"/>
      <c r="N80" s="72"/>
      <c r="O80" s="79" t="s">
        <v>431</v>
      </c>
      <c r="P80" s="81">
        <v>43502.0312962963</v>
      </c>
      <c r="Q80" s="79" t="s">
        <v>466</v>
      </c>
      <c r="R80" s="79"/>
      <c r="S80" s="79"/>
      <c r="T80" s="79"/>
      <c r="U80" s="79"/>
      <c r="V80" s="83" t="s">
        <v>924</v>
      </c>
      <c r="W80" s="81">
        <v>43502.0312962963</v>
      </c>
      <c r="X80" s="83" t="s">
        <v>1057</v>
      </c>
      <c r="Y80" s="79"/>
      <c r="Z80" s="79"/>
      <c r="AA80" s="85" t="s">
        <v>1351</v>
      </c>
      <c r="AB80" s="85" t="s">
        <v>1502</v>
      </c>
      <c r="AC80" s="79" t="b">
        <v>0</v>
      </c>
      <c r="AD80" s="79">
        <v>0</v>
      </c>
      <c r="AE80" s="85" t="s">
        <v>1641</v>
      </c>
      <c r="AF80" s="79" t="b">
        <v>0</v>
      </c>
      <c r="AG80" s="79" t="s">
        <v>1701</v>
      </c>
      <c r="AH80" s="79"/>
      <c r="AI80" s="85" t="s">
        <v>1632</v>
      </c>
      <c r="AJ80" s="79" t="b">
        <v>0</v>
      </c>
      <c r="AK80" s="79">
        <v>0</v>
      </c>
      <c r="AL80" s="85" t="s">
        <v>1632</v>
      </c>
      <c r="AM80" s="79" t="s">
        <v>1709</v>
      </c>
      <c r="AN80" s="79" t="b">
        <v>0</v>
      </c>
      <c r="AO80" s="85" t="s">
        <v>1502</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6</v>
      </c>
      <c r="BK80" s="49">
        <v>100</v>
      </c>
      <c r="BL80" s="48">
        <v>6</v>
      </c>
    </row>
    <row r="81" spans="1:64" ht="15">
      <c r="A81" s="64" t="s">
        <v>245</v>
      </c>
      <c r="B81" s="64" t="s">
        <v>244</v>
      </c>
      <c r="C81" s="65" t="s">
        <v>4305</v>
      </c>
      <c r="D81" s="66">
        <v>3</v>
      </c>
      <c r="E81" s="67" t="s">
        <v>132</v>
      </c>
      <c r="F81" s="68">
        <v>35</v>
      </c>
      <c r="G81" s="65"/>
      <c r="H81" s="69"/>
      <c r="I81" s="70"/>
      <c r="J81" s="70"/>
      <c r="K81" s="34" t="s">
        <v>65</v>
      </c>
      <c r="L81" s="77">
        <v>81</v>
      </c>
      <c r="M81" s="77"/>
      <c r="N81" s="72"/>
      <c r="O81" s="79" t="s">
        <v>431</v>
      </c>
      <c r="P81" s="81">
        <v>43502.12988425926</v>
      </c>
      <c r="Q81" s="79" t="s">
        <v>467</v>
      </c>
      <c r="R81" s="79"/>
      <c r="S81" s="79"/>
      <c r="T81" s="79"/>
      <c r="U81" s="79"/>
      <c r="V81" s="83" t="s">
        <v>925</v>
      </c>
      <c r="W81" s="81">
        <v>43502.12988425926</v>
      </c>
      <c r="X81" s="83" t="s">
        <v>1058</v>
      </c>
      <c r="Y81" s="79"/>
      <c r="Z81" s="79"/>
      <c r="AA81" s="85" t="s">
        <v>1352</v>
      </c>
      <c r="AB81" s="85" t="s">
        <v>1351</v>
      </c>
      <c r="AC81" s="79" t="b">
        <v>0</v>
      </c>
      <c r="AD81" s="79">
        <v>0</v>
      </c>
      <c r="AE81" s="85" t="s">
        <v>1645</v>
      </c>
      <c r="AF81" s="79" t="b">
        <v>0</v>
      </c>
      <c r="AG81" s="79" t="s">
        <v>1701</v>
      </c>
      <c r="AH81" s="79"/>
      <c r="AI81" s="85" t="s">
        <v>1632</v>
      </c>
      <c r="AJ81" s="79" t="b">
        <v>0</v>
      </c>
      <c r="AK81" s="79">
        <v>0</v>
      </c>
      <c r="AL81" s="85" t="s">
        <v>1632</v>
      </c>
      <c r="AM81" s="79" t="s">
        <v>1710</v>
      </c>
      <c r="AN81" s="79" t="b">
        <v>0</v>
      </c>
      <c r="AO81" s="85" t="s">
        <v>1351</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245</v>
      </c>
      <c r="B82" s="64" t="s">
        <v>331</v>
      </c>
      <c r="C82" s="65" t="s">
        <v>4305</v>
      </c>
      <c r="D82" s="66">
        <v>3</v>
      </c>
      <c r="E82" s="67" t="s">
        <v>132</v>
      </c>
      <c r="F82" s="68">
        <v>35</v>
      </c>
      <c r="G82" s="65"/>
      <c r="H82" s="69"/>
      <c r="I82" s="70"/>
      <c r="J82" s="70"/>
      <c r="K82" s="34" t="s">
        <v>65</v>
      </c>
      <c r="L82" s="77">
        <v>82</v>
      </c>
      <c r="M82" s="77"/>
      <c r="N82" s="72"/>
      <c r="O82" s="79" t="s">
        <v>430</v>
      </c>
      <c r="P82" s="81">
        <v>43502.12988425926</v>
      </c>
      <c r="Q82" s="79" t="s">
        <v>467</v>
      </c>
      <c r="R82" s="79"/>
      <c r="S82" s="79"/>
      <c r="T82" s="79"/>
      <c r="U82" s="79"/>
      <c r="V82" s="83" t="s">
        <v>925</v>
      </c>
      <c r="W82" s="81">
        <v>43502.12988425926</v>
      </c>
      <c r="X82" s="83" t="s">
        <v>1058</v>
      </c>
      <c r="Y82" s="79"/>
      <c r="Z82" s="79"/>
      <c r="AA82" s="85" t="s">
        <v>1352</v>
      </c>
      <c r="AB82" s="85" t="s">
        <v>1351</v>
      </c>
      <c r="AC82" s="79" t="b">
        <v>0</v>
      </c>
      <c r="AD82" s="79">
        <v>0</v>
      </c>
      <c r="AE82" s="85" t="s">
        <v>1645</v>
      </c>
      <c r="AF82" s="79" t="b">
        <v>0</v>
      </c>
      <c r="AG82" s="79" t="s">
        <v>1701</v>
      </c>
      <c r="AH82" s="79"/>
      <c r="AI82" s="85" t="s">
        <v>1632</v>
      </c>
      <c r="AJ82" s="79" t="b">
        <v>0</v>
      </c>
      <c r="AK82" s="79">
        <v>0</v>
      </c>
      <c r="AL82" s="85" t="s">
        <v>1632</v>
      </c>
      <c r="AM82" s="79" t="s">
        <v>1710</v>
      </c>
      <c r="AN82" s="79" t="b">
        <v>0</v>
      </c>
      <c r="AO82" s="85" t="s">
        <v>1351</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1</v>
      </c>
      <c r="BD82" s="48"/>
      <c r="BE82" s="49"/>
      <c r="BF82" s="48"/>
      <c r="BG82" s="49"/>
      <c r="BH82" s="48"/>
      <c r="BI82" s="49"/>
      <c r="BJ82" s="48"/>
      <c r="BK82" s="49"/>
      <c r="BL82" s="48"/>
    </row>
    <row r="83" spans="1:64" ht="15">
      <c r="A83" s="64" t="s">
        <v>245</v>
      </c>
      <c r="B83" s="64" t="s">
        <v>372</v>
      </c>
      <c r="C83" s="65" t="s">
        <v>4305</v>
      </c>
      <c r="D83" s="66">
        <v>3</v>
      </c>
      <c r="E83" s="67" t="s">
        <v>132</v>
      </c>
      <c r="F83" s="68">
        <v>35</v>
      </c>
      <c r="G83" s="65"/>
      <c r="H83" s="69"/>
      <c r="I83" s="70"/>
      <c r="J83" s="70"/>
      <c r="K83" s="34" t="s">
        <v>65</v>
      </c>
      <c r="L83" s="77">
        <v>83</v>
      </c>
      <c r="M83" s="77"/>
      <c r="N83" s="72"/>
      <c r="O83" s="79" t="s">
        <v>430</v>
      </c>
      <c r="P83" s="81">
        <v>43502.12988425926</v>
      </c>
      <c r="Q83" s="79" t="s">
        <v>467</v>
      </c>
      <c r="R83" s="79"/>
      <c r="S83" s="79"/>
      <c r="T83" s="79"/>
      <c r="U83" s="79"/>
      <c r="V83" s="83" t="s">
        <v>925</v>
      </c>
      <c r="W83" s="81">
        <v>43502.12988425926</v>
      </c>
      <c r="X83" s="83" t="s">
        <v>1058</v>
      </c>
      <c r="Y83" s="79"/>
      <c r="Z83" s="79"/>
      <c r="AA83" s="85" t="s">
        <v>1352</v>
      </c>
      <c r="AB83" s="85" t="s">
        <v>1351</v>
      </c>
      <c r="AC83" s="79" t="b">
        <v>0</v>
      </c>
      <c r="AD83" s="79">
        <v>0</v>
      </c>
      <c r="AE83" s="85" t="s">
        <v>1645</v>
      </c>
      <c r="AF83" s="79" t="b">
        <v>0</v>
      </c>
      <c r="AG83" s="79" t="s">
        <v>1701</v>
      </c>
      <c r="AH83" s="79"/>
      <c r="AI83" s="85" t="s">
        <v>1632</v>
      </c>
      <c r="AJ83" s="79" t="b">
        <v>0</v>
      </c>
      <c r="AK83" s="79">
        <v>0</v>
      </c>
      <c r="AL83" s="85" t="s">
        <v>1632</v>
      </c>
      <c r="AM83" s="79" t="s">
        <v>1710</v>
      </c>
      <c r="AN83" s="79" t="b">
        <v>0</v>
      </c>
      <c r="AO83" s="85" t="s">
        <v>1351</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245</v>
      </c>
      <c r="B84" s="64" t="s">
        <v>337</v>
      </c>
      <c r="C84" s="65" t="s">
        <v>4305</v>
      </c>
      <c r="D84" s="66">
        <v>3</v>
      </c>
      <c r="E84" s="67" t="s">
        <v>132</v>
      </c>
      <c r="F84" s="68">
        <v>35</v>
      </c>
      <c r="G84" s="65"/>
      <c r="H84" s="69"/>
      <c r="I84" s="70"/>
      <c r="J84" s="70"/>
      <c r="K84" s="34" t="s">
        <v>65</v>
      </c>
      <c r="L84" s="77">
        <v>84</v>
      </c>
      <c r="M84" s="77"/>
      <c r="N84" s="72"/>
      <c r="O84" s="79" t="s">
        <v>430</v>
      </c>
      <c r="P84" s="81">
        <v>43502.12988425926</v>
      </c>
      <c r="Q84" s="79" t="s">
        <v>467</v>
      </c>
      <c r="R84" s="79"/>
      <c r="S84" s="79"/>
      <c r="T84" s="79"/>
      <c r="U84" s="79"/>
      <c r="V84" s="83" t="s">
        <v>925</v>
      </c>
      <c r="W84" s="81">
        <v>43502.12988425926</v>
      </c>
      <c r="X84" s="83" t="s">
        <v>1058</v>
      </c>
      <c r="Y84" s="79"/>
      <c r="Z84" s="79"/>
      <c r="AA84" s="85" t="s">
        <v>1352</v>
      </c>
      <c r="AB84" s="85" t="s">
        <v>1351</v>
      </c>
      <c r="AC84" s="79" t="b">
        <v>0</v>
      </c>
      <c r="AD84" s="79">
        <v>0</v>
      </c>
      <c r="AE84" s="85" t="s">
        <v>1645</v>
      </c>
      <c r="AF84" s="79" t="b">
        <v>0</v>
      </c>
      <c r="AG84" s="79" t="s">
        <v>1701</v>
      </c>
      <c r="AH84" s="79"/>
      <c r="AI84" s="85" t="s">
        <v>1632</v>
      </c>
      <c r="AJ84" s="79" t="b">
        <v>0</v>
      </c>
      <c r="AK84" s="79">
        <v>0</v>
      </c>
      <c r="AL84" s="85" t="s">
        <v>1632</v>
      </c>
      <c r="AM84" s="79" t="s">
        <v>1710</v>
      </c>
      <c r="AN84" s="79" t="b">
        <v>0</v>
      </c>
      <c r="AO84" s="85" t="s">
        <v>1351</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5.555555555555555</v>
      </c>
      <c r="BF84" s="48">
        <v>0</v>
      </c>
      <c r="BG84" s="49">
        <v>0</v>
      </c>
      <c r="BH84" s="48">
        <v>0</v>
      </c>
      <c r="BI84" s="49">
        <v>0</v>
      </c>
      <c r="BJ84" s="48">
        <v>17</v>
      </c>
      <c r="BK84" s="49">
        <v>94.44444444444444</v>
      </c>
      <c r="BL84" s="48">
        <v>18</v>
      </c>
    </row>
    <row r="85" spans="1:64" ht="15">
      <c r="A85" s="64" t="s">
        <v>246</v>
      </c>
      <c r="B85" s="64" t="s">
        <v>331</v>
      </c>
      <c r="C85" s="65" t="s">
        <v>4305</v>
      </c>
      <c r="D85" s="66">
        <v>3</v>
      </c>
      <c r="E85" s="67" t="s">
        <v>132</v>
      </c>
      <c r="F85" s="68">
        <v>35</v>
      </c>
      <c r="G85" s="65"/>
      <c r="H85" s="69"/>
      <c r="I85" s="70"/>
      <c r="J85" s="70"/>
      <c r="K85" s="34" t="s">
        <v>65</v>
      </c>
      <c r="L85" s="77">
        <v>85</v>
      </c>
      <c r="M85" s="77"/>
      <c r="N85" s="72"/>
      <c r="O85" s="79" t="s">
        <v>430</v>
      </c>
      <c r="P85" s="81">
        <v>43502.45688657407</v>
      </c>
      <c r="Q85" s="79" t="s">
        <v>468</v>
      </c>
      <c r="R85" s="79"/>
      <c r="S85" s="79"/>
      <c r="T85" s="79"/>
      <c r="U85" s="79"/>
      <c r="V85" s="83" t="s">
        <v>926</v>
      </c>
      <c r="W85" s="81">
        <v>43502.45688657407</v>
      </c>
      <c r="X85" s="83" t="s">
        <v>1059</v>
      </c>
      <c r="Y85" s="79"/>
      <c r="Z85" s="79"/>
      <c r="AA85" s="85" t="s">
        <v>1353</v>
      </c>
      <c r="AB85" s="85" t="s">
        <v>1502</v>
      </c>
      <c r="AC85" s="79" t="b">
        <v>0</v>
      </c>
      <c r="AD85" s="79">
        <v>0</v>
      </c>
      <c r="AE85" s="85" t="s">
        <v>1641</v>
      </c>
      <c r="AF85" s="79" t="b">
        <v>0</v>
      </c>
      <c r="AG85" s="79" t="s">
        <v>1701</v>
      </c>
      <c r="AH85" s="79"/>
      <c r="AI85" s="85" t="s">
        <v>1632</v>
      </c>
      <c r="AJ85" s="79" t="b">
        <v>0</v>
      </c>
      <c r="AK85" s="79">
        <v>0</v>
      </c>
      <c r="AL85" s="85" t="s">
        <v>1632</v>
      </c>
      <c r="AM85" s="79" t="s">
        <v>1709</v>
      </c>
      <c r="AN85" s="79" t="b">
        <v>0</v>
      </c>
      <c r="AO85" s="85" t="s">
        <v>1502</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246</v>
      </c>
      <c r="B86" s="64" t="s">
        <v>372</v>
      </c>
      <c r="C86" s="65" t="s">
        <v>4305</v>
      </c>
      <c r="D86" s="66">
        <v>3</v>
      </c>
      <c r="E86" s="67" t="s">
        <v>132</v>
      </c>
      <c r="F86" s="68">
        <v>35</v>
      </c>
      <c r="G86" s="65"/>
      <c r="H86" s="69"/>
      <c r="I86" s="70"/>
      <c r="J86" s="70"/>
      <c r="K86" s="34" t="s">
        <v>65</v>
      </c>
      <c r="L86" s="77">
        <v>86</v>
      </c>
      <c r="M86" s="77"/>
      <c r="N86" s="72"/>
      <c r="O86" s="79" t="s">
        <v>430</v>
      </c>
      <c r="P86" s="81">
        <v>43502.45688657407</v>
      </c>
      <c r="Q86" s="79" t="s">
        <v>468</v>
      </c>
      <c r="R86" s="79"/>
      <c r="S86" s="79"/>
      <c r="T86" s="79"/>
      <c r="U86" s="79"/>
      <c r="V86" s="83" t="s">
        <v>926</v>
      </c>
      <c r="W86" s="81">
        <v>43502.45688657407</v>
      </c>
      <c r="X86" s="83" t="s">
        <v>1059</v>
      </c>
      <c r="Y86" s="79"/>
      <c r="Z86" s="79"/>
      <c r="AA86" s="85" t="s">
        <v>1353</v>
      </c>
      <c r="AB86" s="85" t="s">
        <v>1502</v>
      </c>
      <c r="AC86" s="79" t="b">
        <v>0</v>
      </c>
      <c r="AD86" s="79">
        <v>0</v>
      </c>
      <c r="AE86" s="85" t="s">
        <v>1641</v>
      </c>
      <c r="AF86" s="79" t="b">
        <v>0</v>
      </c>
      <c r="AG86" s="79" t="s">
        <v>1701</v>
      </c>
      <c r="AH86" s="79"/>
      <c r="AI86" s="85" t="s">
        <v>1632</v>
      </c>
      <c r="AJ86" s="79" t="b">
        <v>0</v>
      </c>
      <c r="AK86" s="79">
        <v>0</v>
      </c>
      <c r="AL86" s="85" t="s">
        <v>1632</v>
      </c>
      <c r="AM86" s="79" t="s">
        <v>1709</v>
      </c>
      <c r="AN86" s="79" t="b">
        <v>0</v>
      </c>
      <c r="AO86" s="85" t="s">
        <v>1502</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246</v>
      </c>
      <c r="B87" s="64" t="s">
        <v>337</v>
      </c>
      <c r="C87" s="65" t="s">
        <v>4305</v>
      </c>
      <c r="D87" s="66">
        <v>3</v>
      </c>
      <c r="E87" s="67" t="s">
        <v>132</v>
      </c>
      <c r="F87" s="68">
        <v>35</v>
      </c>
      <c r="G87" s="65"/>
      <c r="H87" s="69"/>
      <c r="I87" s="70"/>
      <c r="J87" s="70"/>
      <c r="K87" s="34" t="s">
        <v>65</v>
      </c>
      <c r="L87" s="77">
        <v>87</v>
      </c>
      <c r="M87" s="77"/>
      <c r="N87" s="72"/>
      <c r="O87" s="79" t="s">
        <v>431</v>
      </c>
      <c r="P87" s="81">
        <v>43502.45688657407</v>
      </c>
      <c r="Q87" s="79" t="s">
        <v>468</v>
      </c>
      <c r="R87" s="79"/>
      <c r="S87" s="79"/>
      <c r="T87" s="79"/>
      <c r="U87" s="79"/>
      <c r="V87" s="83" t="s">
        <v>926</v>
      </c>
      <c r="W87" s="81">
        <v>43502.45688657407</v>
      </c>
      <c r="X87" s="83" t="s">
        <v>1059</v>
      </c>
      <c r="Y87" s="79"/>
      <c r="Z87" s="79"/>
      <c r="AA87" s="85" t="s">
        <v>1353</v>
      </c>
      <c r="AB87" s="85" t="s">
        <v>1502</v>
      </c>
      <c r="AC87" s="79" t="b">
        <v>0</v>
      </c>
      <c r="AD87" s="79">
        <v>0</v>
      </c>
      <c r="AE87" s="85" t="s">
        <v>1641</v>
      </c>
      <c r="AF87" s="79" t="b">
        <v>0</v>
      </c>
      <c r="AG87" s="79" t="s">
        <v>1701</v>
      </c>
      <c r="AH87" s="79"/>
      <c r="AI87" s="85" t="s">
        <v>1632</v>
      </c>
      <c r="AJ87" s="79" t="b">
        <v>0</v>
      </c>
      <c r="AK87" s="79">
        <v>0</v>
      </c>
      <c r="AL87" s="85" t="s">
        <v>1632</v>
      </c>
      <c r="AM87" s="79" t="s">
        <v>1709</v>
      </c>
      <c r="AN87" s="79" t="b">
        <v>0</v>
      </c>
      <c r="AO87" s="85" t="s">
        <v>1502</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19</v>
      </c>
      <c r="BK87" s="49">
        <v>100</v>
      </c>
      <c r="BL87" s="48">
        <v>19</v>
      </c>
    </row>
    <row r="88" spans="1:64" ht="15">
      <c r="A88" s="64" t="s">
        <v>247</v>
      </c>
      <c r="B88" s="64" t="s">
        <v>247</v>
      </c>
      <c r="C88" s="65" t="s">
        <v>4305</v>
      </c>
      <c r="D88" s="66">
        <v>3</v>
      </c>
      <c r="E88" s="67" t="s">
        <v>132</v>
      </c>
      <c r="F88" s="68">
        <v>35</v>
      </c>
      <c r="G88" s="65"/>
      <c r="H88" s="69"/>
      <c r="I88" s="70"/>
      <c r="J88" s="70"/>
      <c r="K88" s="34" t="s">
        <v>65</v>
      </c>
      <c r="L88" s="77">
        <v>88</v>
      </c>
      <c r="M88" s="77"/>
      <c r="N88" s="72"/>
      <c r="O88" s="79" t="s">
        <v>176</v>
      </c>
      <c r="P88" s="81">
        <v>43502.57582175926</v>
      </c>
      <c r="Q88" s="79" t="s">
        <v>469</v>
      </c>
      <c r="R88" s="83" t="s">
        <v>720</v>
      </c>
      <c r="S88" s="79" t="s">
        <v>796</v>
      </c>
      <c r="T88" s="79"/>
      <c r="U88" s="79"/>
      <c r="V88" s="83" t="s">
        <v>927</v>
      </c>
      <c r="W88" s="81">
        <v>43502.57582175926</v>
      </c>
      <c r="X88" s="83" t="s">
        <v>1060</v>
      </c>
      <c r="Y88" s="79"/>
      <c r="Z88" s="79"/>
      <c r="AA88" s="85" t="s">
        <v>1354</v>
      </c>
      <c r="AB88" s="79"/>
      <c r="AC88" s="79" t="b">
        <v>0</v>
      </c>
      <c r="AD88" s="79">
        <v>0</v>
      </c>
      <c r="AE88" s="85" t="s">
        <v>1632</v>
      </c>
      <c r="AF88" s="79" t="b">
        <v>1</v>
      </c>
      <c r="AG88" s="79" t="s">
        <v>1701</v>
      </c>
      <c r="AH88" s="79"/>
      <c r="AI88" s="85" t="s">
        <v>1596</v>
      </c>
      <c r="AJ88" s="79" t="b">
        <v>0</v>
      </c>
      <c r="AK88" s="79">
        <v>0</v>
      </c>
      <c r="AL88" s="85" t="s">
        <v>1632</v>
      </c>
      <c r="AM88" s="79" t="s">
        <v>1710</v>
      </c>
      <c r="AN88" s="79" t="b">
        <v>0</v>
      </c>
      <c r="AO88" s="85" t="s">
        <v>1354</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v>1</v>
      </c>
      <c r="BE88" s="49">
        <v>14.285714285714286</v>
      </c>
      <c r="BF88" s="48">
        <v>0</v>
      </c>
      <c r="BG88" s="49">
        <v>0</v>
      </c>
      <c r="BH88" s="48">
        <v>0</v>
      </c>
      <c r="BI88" s="49">
        <v>0</v>
      </c>
      <c r="BJ88" s="48">
        <v>6</v>
      </c>
      <c r="BK88" s="49">
        <v>85.71428571428571</v>
      </c>
      <c r="BL88" s="48">
        <v>7</v>
      </c>
    </row>
    <row r="89" spans="1:64" ht="15">
      <c r="A89" s="64" t="s">
        <v>248</v>
      </c>
      <c r="B89" s="64" t="s">
        <v>331</v>
      </c>
      <c r="C89" s="65" t="s">
        <v>4305</v>
      </c>
      <c r="D89" s="66">
        <v>3</v>
      </c>
      <c r="E89" s="67" t="s">
        <v>132</v>
      </c>
      <c r="F89" s="68">
        <v>35</v>
      </c>
      <c r="G89" s="65"/>
      <c r="H89" s="69"/>
      <c r="I89" s="70"/>
      <c r="J89" s="70"/>
      <c r="K89" s="34" t="s">
        <v>65</v>
      </c>
      <c r="L89" s="77">
        <v>89</v>
      </c>
      <c r="M89" s="77"/>
      <c r="N89" s="72"/>
      <c r="O89" s="79" t="s">
        <v>431</v>
      </c>
      <c r="P89" s="81">
        <v>43502.6094212963</v>
      </c>
      <c r="Q89" s="79" t="s">
        <v>470</v>
      </c>
      <c r="R89" s="79"/>
      <c r="S89" s="79"/>
      <c r="T89" s="79"/>
      <c r="U89" s="79"/>
      <c r="V89" s="83" t="s">
        <v>928</v>
      </c>
      <c r="W89" s="81">
        <v>43502.6094212963</v>
      </c>
      <c r="X89" s="83" t="s">
        <v>1061</v>
      </c>
      <c r="Y89" s="79"/>
      <c r="Z89" s="79"/>
      <c r="AA89" s="85" t="s">
        <v>1355</v>
      </c>
      <c r="AB89" s="85" t="s">
        <v>1596</v>
      </c>
      <c r="AC89" s="79" t="b">
        <v>0</v>
      </c>
      <c r="AD89" s="79">
        <v>0</v>
      </c>
      <c r="AE89" s="85" t="s">
        <v>1634</v>
      </c>
      <c r="AF89" s="79" t="b">
        <v>0</v>
      </c>
      <c r="AG89" s="79" t="s">
        <v>1701</v>
      </c>
      <c r="AH89" s="79"/>
      <c r="AI89" s="85" t="s">
        <v>1632</v>
      </c>
      <c r="AJ89" s="79" t="b">
        <v>0</v>
      </c>
      <c r="AK89" s="79">
        <v>0</v>
      </c>
      <c r="AL89" s="85" t="s">
        <v>1632</v>
      </c>
      <c r="AM89" s="79" t="s">
        <v>1714</v>
      </c>
      <c r="AN89" s="79" t="b">
        <v>0</v>
      </c>
      <c r="AO89" s="85" t="s">
        <v>1596</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0</v>
      </c>
      <c r="BE89" s="49">
        <v>0</v>
      </c>
      <c r="BF89" s="48">
        <v>1</v>
      </c>
      <c r="BG89" s="49">
        <v>7.6923076923076925</v>
      </c>
      <c r="BH89" s="48">
        <v>0</v>
      </c>
      <c r="BI89" s="49">
        <v>0</v>
      </c>
      <c r="BJ89" s="48">
        <v>12</v>
      </c>
      <c r="BK89" s="49">
        <v>92.3076923076923</v>
      </c>
      <c r="BL89" s="48">
        <v>13</v>
      </c>
    </row>
    <row r="90" spans="1:64" ht="15">
      <c r="A90" s="64" t="s">
        <v>249</v>
      </c>
      <c r="B90" s="64" t="s">
        <v>376</v>
      </c>
      <c r="C90" s="65" t="s">
        <v>4305</v>
      </c>
      <c r="D90" s="66">
        <v>3</v>
      </c>
      <c r="E90" s="67" t="s">
        <v>132</v>
      </c>
      <c r="F90" s="68">
        <v>35</v>
      </c>
      <c r="G90" s="65"/>
      <c r="H90" s="69"/>
      <c r="I90" s="70"/>
      <c r="J90" s="70"/>
      <c r="K90" s="34" t="s">
        <v>65</v>
      </c>
      <c r="L90" s="77">
        <v>90</v>
      </c>
      <c r="M90" s="77"/>
      <c r="N90" s="72"/>
      <c r="O90" s="79" t="s">
        <v>430</v>
      </c>
      <c r="P90" s="81">
        <v>43502.6925462963</v>
      </c>
      <c r="Q90" s="79" t="s">
        <v>471</v>
      </c>
      <c r="R90" s="79"/>
      <c r="S90" s="79"/>
      <c r="T90" s="79"/>
      <c r="U90" s="83" t="s">
        <v>850</v>
      </c>
      <c r="V90" s="83" t="s">
        <v>850</v>
      </c>
      <c r="W90" s="81">
        <v>43502.6925462963</v>
      </c>
      <c r="X90" s="83" t="s">
        <v>1062</v>
      </c>
      <c r="Y90" s="79"/>
      <c r="Z90" s="79"/>
      <c r="AA90" s="85" t="s">
        <v>1356</v>
      </c>
      <c r="AB90" s="85" t="s">
        <v>1614</v>
      </c>
      <c r="AC90" s="79" t="b">
        <v>0</v>
      </c>
      <c r="AD90" s="79">
        <v>0</v>
      </c>
      <c r="AE90" s="85" t="s">
        <v>1646</v>
      </c>
      <c r="AF90" s="79" t="b">
        <v>0</v>
      </c>
      <c r="AG90" s="79" t="s">
        <v>1702</v>
      </c>
      <c r="AH90" s="79"/>
      <c r="AI90" s="85" t="s">
        <v>1632</v>
      </c>
      <c r="AJ90" s="79" t="b">
        <v>0</v>
      </c>
      <c r="AK90" s="79">
        <v>0</v>
      </c>
      <c r="AL90" s="85" t="s">
        <v>1632</v>
      </c>
      <c r="AM90" s="79" t="s">
        <v>1709</v>
      </c>
      <c r="AN90" s="79" t="b">
        <v>0</v>
      </c>
      <c r="AO90" s="85" t="s">
        <v>1614</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249</v>
      </c>
      <c r="B91" s="64" t="s">
        <v>377</v>
      </c>
      <c r="C91" s="65" t="s">
        <v>4305</v>
      </c>
      <c r="D91" s="66">
        <v>3</v>
      </c>
      <c r="E91" s="67" t="s">
        <v>132</v>
      </c>
      <c r="F91" s="68">
        <v>35</v>
      </c>
      <c r="G91" s="65"/>
      <c r="H91" s="69"/>
      <c r="I91" s="70"/>
      <c r="J91" s="70"/>
      <c r="K91" s="34" t="s">
        <v>65</v>
      </c>
      <c r="L91" s="77">
        <v>91</v>
      </c>
      <c r="M91" s="77"/>
      <c r="N91" s="72"/>
      <c r="O91" s="79" t="s">
        <v>430</v>
      </c>
      <c r="P91" s="81">
        <v>43502.6925462963</v>
      </c>
      <c r="Q91" s="79" t="s">
        <v>471</v>
      </c>
      <c r="R91" s="79"/>
      <c r="S91" s="79"/>
      <c r="T91" s="79"/>
      <c r="U91" s="83" t="s">
        <v>850</v>
      </c>
      <c r="V91" s="83" t="s">
        <v>850</v>
      </c>
      <c r="W91" s="81">
        <v>43502.6925462963</v>
      </c>
      <c r="X91" s="83" t="s">
        <v>1062</v>
      </c>
      <c r="Y91" s="79"/>
      <c r="Z91" s="79"/>
      <c r="AA91" s="85" t="s">
        <v>1356</v>
      </c>
      <c r="AB91" s="85" t="s">
        <v>1614</v>
      </c>
      <c r="AC91" s="79" t="b">
        <v>0</v>
      </c>
      <c r="AD91" s="79">
        <v>0</v>
      </c>
      <c r="AE91" s="85" t="s">
        <v>1646</v>
      </c>
      <c r="AF91" s="79" t="b">
        <v>0</v>
      </c>
      <c r="AG91" s="79" t="s">
        <v>1702</v>
      </c>
      <c r="AH91" s="79"/>
      <c r="AI91" s="85" t="s">
        <v>1632</v>
      </c>
      <c r="AJ91" s="79" t="b">
        <v>0</v>
      </c>
      <c r="AK91" s="79">
        <v>0</v>
      </c>
      <c r="AL91" s="85" t="s">
        <v>1632</v>
      </c>
      <c r="AM91" s="79" t="s">
        <v>1709</v>
      </c>
      <c r="AN91" s="79" t="b">
        <v>0</v>
      </c>
      <c r="AO91" s="85" t="s">
        <v>1614</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249</v>
      </c>
      <c r="B92" s="64" t="s">
        <v>378</v>
      </c>
      <c r="C92" s="65" t="s">
        <v>4305</v>
      </c>
      <c r="D92" s="66">
        <v>3</v>
      </c>
      <c r="E92" s="67" t="s">
        <v>132</v>
      </c>
      <c r="F92" s="68">
        <v>35</v>
      </c>
      <c r="G92" s="65"/>
      <c r="H92" s="69"/>
      <c r="I92" s="70"/>
      <c r="J92" s="70"/>
      <c r="K92" s="34" t="s">
        <v>65</v>
      </c>
      <c r="L92" s="77">
        <v>92</v>
      </c>
      <c r="M92" s="77"/>
      <c r="N92" s="72"/>
      <c r="O92" s="79" t="s">
        <v>430</v>
      </c>
      <c r="P92" s="81">
        <v>43502.6925462963</v>
      </c>
      <c r="Q92" s="79" t="s">
        <v>471</v>
      </c>
      <c r="R92" s="79"/>
      <c r="S92" s="79"/>
      <c r="T92" s="79"/>
      <c r="U92" s="83" t="s">
        <v>850</v>
      </c>
      <c r="V92" s="83" t="s">
        <v>850</v>
      </c>
      <c r="W92" s="81">
        <v>43502.6925462963</v>
      </c>
      <c r="X92" s="83" t="s">
        <v>1062</v>
      </c>
      <c r="Y92" s="79"/>
      <c r="Z92" s="79"/>
      <c r="AA92" s="85" t="s">
        <v>1356</v>
      </c>
      <c r="AB92" s="85" t="s">
        <v>1614</v>
      </c>
      <c r="AC92" s="79" t="b">
        <v>0</v>
      </c>
      <c r="AD92" s="79">
        <v>0</v>
      </c>
      <c r="AE92" s="85" t="s">
        <v>1646</v>
      </c>
      <c r="AF92" s="79" t="b">
        <v>0</v>
      </c>
      <c r="AG92" s="79" t="s">
        <v>1702</v>
      </c>
      <c r="AH92" s="79"/>
      <c r="AI92" s="85" t="s">
        <v>1632</v>
      </c>
      <c r="AJ92" s="79" t="b">
        <v>0</v>
      </c>
      <c r="AK92" s="79">
        <v>0</v>
      </c>
      <c r="AL92" s="85" t="s">
        <v>1632</v>
      </c>
      <c r="AM92" s="79" t="s">
        <v>1709</v>
      </c>
      <c r="AN92" s="79" t="b">
        <v>0</v>
      </c>
      <c r="AO92" s="85" t="s">
        <v>1614</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249</v>
      </c>
      <c r="B93" s="64" t="s">
        <v>379</v>
      </c>
      <c r="C93" s="65" t="s">
        <v>4305</v>
      </c>
      <c r="D93" s="66">
        <v>3</v>
      </c>
      <c r="E93" s="67" t="s">
        <v>132</v>
      </c>
      <c r="F93" s="68">
        <v>35</v>
      </c>
      <c r="G93" s="65"/>
      <c r="H93" s="69"/>
      <c r="I93" s="70"/>
      <c r="J93" s="70"/>
      <c r="K93" s="34" t="s">
        <v>65</v>
      </c>
      <c r="L93" s="77">
        <v>93</v>
      </c>
      <c r="M93" s="77"/>
      <c r="N93" s="72"/>
      <c r="O93" s="79" t="s">
        <v>430</v>
      </c>
      <c r="P93" s="81">
        <v>43502.6925462963</v>
      </c>
      <c r="Q93" s="79" t="s">
        <v>471</v>
      </c>
      <c r="R93" s="79"/>
      <c r="S93" s="79"/>
      <c r="T93" s="79"/>
      <c r="U93" s="83" t="s">
        <v>850</v>
      </c>
      <c r="V93" s="83" t="s">
        <v>850</v>
      </c>
      <c r="W93" s="81">
        <v>43502.6925462963</v>
      </c>
      <c r="X93" s="83" t="s">
        <v>1062</v>
      </c>
      <c r="Y93" s="79"/>
      <c r="Z93" s="79"/>
      <c r="AA93" s="85" t="s">
        <v>1356</v>
      </c>
      <c r="AB93" s="85" t="s">
        <v>1614</v>
      </c>
      <c r="AC93" s="79" t="b">
        <v>0</v>
      </c>
      <c r="AD93" s="79">
        <v>0</v>
      </c>
      <c r="AE93" s="85" t="s">
        <v>1646</v>
      </c>
      <c r="AF93" s="79" t="b">
        <v>0</v>
      </c>
      <c r="AG93" s="79" t="s">
        <v>1702</v>
      </c>
      <c r="AH93" s="79"/>
      <c r="AI93" s="85" t="s">
        <v>1632</v>
      </c>
      <c r="AJ93" s="79" t="b">
        <v>0</v>
      </c>
      <c r="AK93" s="79">
        <v>0</v>
      </c>
      <c r="AL93" s="85" t="s">
        <v>1632</v>
      </c>
      <c r="AM93" s="79" t="s">
        <v>1709</v>
      </c>
      <c r="AN93" s="79" t="b">
        <v>0</v>
      </c>
      <c r="AO93" s="85" t="s">
        <v>1614</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4</v>
      </c>
      <c r="BD93" s="48"/>
      <c r="BE93" s="49"/>
      <c r="BF93" s="48"/>
      <c r="BG93" s="49"/>
      <c r="BH93" s="48"/>
      <c r="BI93" s="49"/>
      <c r="BJ93" s="48"/>
      <c r="BK93" s="49"/>
      <c r="BL93" s="48"/>
    </row>
    <row r="94" spans="1:64" ht="15">
      <c r="A94" s="64" t="s">
        <v>249</v>
      </c>
      <c r="B94" s="64" t="s">
        <v>380</v>
      </c>
      <c r="C94" s="65" t="s">
        <v>4305</v>
      </c>
      <c r="D94" s="66">
        <v>3</v>
      </c>
      <c r="E94" s="67" t="s">
        <v>132</v>
      </c>
      <c r="F94" s="68">
        <v>35</v>
      </c>
      <c r="G94" s="65"/>
      <c r="H94" s="69"/>
      <c r="I94" s="70"/>
      <c r="J94" s="70"/>
      <c r="K94" s="34" t="s">
        <v>65</v>
      </c>
      <c r="L94" s="77">
        <v>94</v>
      </c>
      <c r="M94" s="77"/>
      <c r="N94" s="72"/>
      <c r="O94" s="79" t="s">
        <v>430</v>
      </c>
      <c r="P94" s="81">
        <v>43502.6925462963</v>
      </c>
      <c r="Q94" s="79" t="s">
        <v>471</v>
      </c>
      <c r="R94" s="79"/>
      <c r="S94" s="79"/>
      <c r="T94" s="79"/>
      <c r="U94" s="83" t="s">
        <v>850</v>
      </c>
      <c r="V94" s="83" t="s">
        <v>850</v>
      </c>
      <c r="W94" s="81">
        <v>43502.6925462963</v>
      </c>
      <c r="X94" s="83" t="s">
        <v>1062</v>
      </c>
      <c r="Y94" s="79"/>
      <c r="Z94" s="79"/>
      <c r="AA94" s="85" t="s">
        <v>1356</v>
      </c>
      <c r="AB94" s="85" t="s">
        <v>1614</v>
      </c>
      <c r="AC94" s="79" t="b">
        <v>0</v>
      </c>
      <c r="AD94" s="79">
        <v>0</v>
      </c>
      <c r="AE94" s="85" t="s">
        <v>1646</v>
      </c>
      <c r="AF94" s="79" t="b">
        <v>0</v>
      </c>
      <c r="AG94" s="79" t="s">
        <v>1702</v>
      </c>
      <c r="AH94" s="79"/>
      <c r="AI94" s="85" t="s">
        <v>1632</v>
      </c>
      <c r="AJ94" s="79" t="b">
        <v>0</v>
      </c>
      <c r="AK94" s="79">
        <v>0</v>
      </c>
      <c r="AL94" s="85" t="s">
        <v>1632</v>
      </c>
      <c r="AM94" s="79" t="s">
        <v>1709</v>
      </c>
      <c r="AN94" s="79" t="b">
        <v>0</v>
      </c>
      <c r="AO94" s="85" t="s">
        <v>1614</v>
      </c>
      <c r="AP94" s="79" t="s">
        <v>176</v>
      </c>
      <c r="AQ94" s="79">
        <v>0</v>
      </c>
      <c r="AR94" s="79">
        <v>0</v>
      </c>
      <c r="AS94" s="79"/>
      <c r="AT94" s="79"/>
      <c r="AU94" s="79"/>
      <c r="AV94" s="79"/>
      <c r="AW94" s="79"/>
      <c r="AX94" s="79"/>
      <c r="AY94" s="79"/>
      <c r="AZ94" s="79"/>
      <c r="BA94">
        <v>1</v>
      </c>
      <c r="BB94" s="78" t="str">
        <f>REPLACE(INDEX(GroupVertices[Group],MATCH(Edges[[#This Row],[Vertex 1]],GroupVertices[Vertex],0)),1,1,"")</f>
        <v>4</v>
      </c>
      <c r="BC94" s="78" t="str">
        <f>REPLACE(INDEX(GroupVertices[Group],MATCH(Edges[[#This Row],[Vertex 2]],GroupVertices[Vertex],0)),1,1,"")</f>
        <v>4</v>
      </c>
      <c r="BD94" s="48"/>
      <c r="BE94" s="49"/>
      <c r="BF94" s="48"/>
      <c r="BG94" s="49"/>
      <c r="BH94" s="48"/>
      <c r="BI94" s="49"/>
      <c r="BJ94" s="48"/>
      <c r="BK94" s="49"/>
      <c r="BL94" s="48"/>
    </row>
    <row r="95" spans="1:64" ht="15">
      <c r="A95" s="64" t="s">
        <v>249</v>
      </c>
      <c r="B95" s="64" t="s">
        <v>381</v>
      </c>
      <c r="C95" s="65" t="s">
        <v>4305</v>
      </c>
      <c r="D95" s="66">
        <v>3</v>
      </c>
      <c r="E95" s="67" t="s">
        <v>132</v>
      </c>
      <c r="F95" s="68">
        <v>35</v>
      </c>
      <c r="G95" s="65"/>
      <c r="H95" s="69"/>
      <c r="I95" s="70"/>
      <c r="J95" s="70"/>
      <c r="K95" s="34" t="s">
        <v>65</v>
      </c>
      <c r="L95" s="77">
        <v>95</v>
      </c>
      <c r="M95" s="77"/>
      <c r="N95" s="72"/>
      <c r="O95" s="79" t="s">
        <v>430</v>
      </c>
      <c r="P95" s="81">
        <v>43502.6925462963</v>
      </c>
      <c r="Q95" s="79" t="s">
        <v>471</v>
      </c>
      <c r="R95" s="79"/>
      <c r="S95" s="79"/>
      <c r="T95" s="79"/>
      <c r="U95" s="83" t="s">
        <v>850</v>
      </c>
      <c r="V95" s="83" t="s">
        <v>850</v>
      </c>
      <c r="W95" s="81">
        <v>43502.6925462963</v>
      </c>
      <c r="X95" s="83" t="s">
        <v>1062</v>
      </c>
      <c r="Y95" s="79"/>
      <c r="Z95" s="79"/>
      <c r="AA95" s="85" t="s">
        <v>1356</v>
      </c>
      <c r="AB95" s="85" t="s">
        <v>1614</v>
      </c>
      <c r="AC95" s="79" t="b">
        <v>0</v>
      </c>
      <c r="AD95" s="79">
        <v>0</v>
      </c>
      <c r="AE95" s="85" t="s">
        <v>1646</v>
      </c>
      <c r="AF95" s="79" t="b">
        <v>0</v>
      </c>
      <c r="AG95" s="79" t="s">
        <v>1702</v>
      </c>
      <c r="AH95" s="79"/>
      <c r="AI95" s="85" t="s">
        <v>1632</v>
      </c>
      <c r="AJ95" s="79" t="b">
        <v>0</v>
      </c>
      <c r="AK95" s="79">
        <v>0</v>
      </c>
      <c r="AL95" s="85" t="s">
        <v>1632</v>
      </c>
      <c r="AM95" s="79" t="s">
        <v>1709</v>
      </c>
      <c r="AN95" s="79" t="b">
        <v>0</v>
      </c>
      <c r="AO95" s="85" t="s">
        <v>1614</v>
      </c>
      <c r="AP95" s="79" t="s">
        <v>176</v>
      </c>
      <c r="AQ95" s="79">
        <v>0</v>
      </c>
      <c r="AR95" s="79">
        <v>0</v>
      </c>
      <c r="AS95" s="79"/>
      <c r="AT95" s="79"/>
      <c r="AU95" s="79"/>
      <c r="AV95" s="79"/>
      <c r="AW95" s="79"/>
      <c r="AX95" s="79"/>
      <c r="AY95" s="79"/>
      <c r="AZ95" s="79"/>
      <c r="BA95">
        <v>1</v>
      </c>
      <c r="BB95" s="78" t="str">
        <f>REPLACE(INDEX(GroupVertices[Group],MATCH(Edges[[#This Row],[Vertex 1]],GroupVertices[Vertex],0)),1,1,"")</f>
        <v>4</v>
      </c>
      <c r="BC95" s="78" t="str">
        <f>REPLACE(INDEX(GroupVertices[Group],MATCH(Edges[[#This Row],[Vertex 2]],GroupVertices[Vertex],0)),1,1,"")</f>
        <v>4</v>
      </c>
      <c r="BD95" s="48"/>
      <c r="BE95" s="49"/>
      <c r="BF95" s="48"/>
      <c r="BG95" s="49"/>
      <c r="BH95" s="48"/>
      <c r="BI95" s="49"/>
      <c r="BJ95" s="48"/>
      <c r="BK95" s="49"/>
      <c r="BL95" s="48"/>
    </row>
    <row r="96" spans="1:64" ht="15">
      <c r="A96" s="64" t="s">
        <v>249</v>
      </c>
      <c r="B96" s="64" t="s">
        <v>382</v>
      </c>
      <c r="C96" s="65" t="s">
        <v>4305</v>
      </c>
      <c r="D96" s="66">
        <v>3</v>
      </c>
      <c r="E96" s="67" t="s">
        <v>132</v>
      </c>
      <c r="F96" s="68">
        <v>35</v>
      </c>
      <c r="G96" s="65"/>
      <c r="H96" s="69"/>
      <c r="I96" s="70"/>
      <c r="J96" s="70"/>
      <c r="K96" s="34" t="s">
        <v>65</v>
      </c>
      <c r="L96" s="77">
        <v>96</v>
      </c>
      <c r="M96" s="77"/>
      <c r="N96" s="72"/>
      <c r="O96" s="79" t="s">
        <v>430</v>
      </c>
      <c r="P96" s="81">
        <v>43502.6925462963</v>
      </c>
      <c r="Q96" s="79" t="s">
        <v>471</v>
      </c>
      <c r="R96" s="79"/>
      <c r="S96" s="79"/>
      <c r="T96" s="79"/>
      <c r="U96" s="83" t="s">
        <v>850</v>
      </c>
      <c r="V96" s="83" t="s">
        <v>850</v>
      </c>
      <c r="W96" s="81">
        <v>43502.6925462963</v>
      </c>
      <c r="X96" s="83" t="s">
        <v>1062</v>
      </c>
      <c r="Y96" s="79"/>
      <c r="Z96" s="79"/>
      <c r="AA96" s="85" t="s">
        <v>1356</v>
      </c>
      <c r="AB96" s="85" t="s">
        <v>1614</v>
      </c>
      <c r="AC96" s="79" t="b">
        <v>0</v>
      </c>
      <c r="AD96" s="79">
        <v>0</v>
      </c>
      <c r="AE96" s="85" t="s">
        <v>1646</v>
      </c>
      <c r="AF96" s="79" t="b">
        <v>0</v>
      </c>
      <c r="AG96" s="79" t="s">
        <v>1702</v>
      </c>
      <c r="AH96" s="79"/>
      <c r="AI96" s="85" t="s">
        <v>1632</v>
      </c>
      <c r="AJ96" s="79" t="b">
        <v>0</v>
      </c>
      <c r="AK96" s="79">
        <v>0</v>
      </c>
      <c r="AL96" s="85" t="s">
        <v>1632</v>
      </c>
      <c r="AM96" s="79" t="s">
        <v>1709</v>
      </c>
      <c r="AN96" s="79" t="b">
        <v>0</v>
      </c>
      <c r="AO96" s="85" t="s">
        <v>1614</v>
      </c>
      <c r="AP96" s="79" t="s">
        <v>176</v>
      </c>
      <c r="AQ96" s="79">
        <v>0</v>
      </c>
      <c r="AR96" s="79">
        <v>0</v>
      </c>
      <c r="AS96" s="79"/>
      <c r="AT96" s="79"/>
      <c r="AU96" s="79"/>
      <c r="AV96" s="79"/>
      <c r="AW96" s="79"/>
      <c r="AX96" s="79"/>
      <c r="AY96" s="79"/>
      <c r="AZ96" s="79"/>
      <c r="BA96">
        <v>1</v>
      </c>
      <c r="BB96" s="78" t="str">
        <f>REPLACE(INDEX(GroupVertices[Group],MATCH(Edges[[#This Row],[Vertex 1]],GroupVertices[Vertex],0)),1,1,"")</f>
        <v>4</v>
      </c>
      <c r="BC96" s="78" t="str">
        <f>REPLACE(INDEX(GroupVertices[Group],MATCH(Edges[[#This Row],[Vertex 2]],GroupVertices[Vertex],0)),1,1,"")</f>
        <v>4</v>
      </c>
      <c r="BD96" s="48"/>
      <c r="BE96" s="49"/>
      <c r="BF96" s="48"/>
      <c r="BG96" s="49"/>
      <c r="BH96" s="48"/>
      <c r="BI96" s="49"/>
      <c r="BJ96" s="48"/>
      <c r="BK96" s="49"/>
      <c r="BL96" s="48"/>
    </row>
    <row r="97" spans="1:64" ht="15">
      <c r="A97" s="64" t="s">
        <v>249</v>
      </c>
      <c r="B97" s="64" t="s">
        <v>383</v>
      </c>
      <c r="C97" s="65" t="s">
        <v>4305</v>
      </c>
      <c r="D97" s="66">
        <v>3</v>
      </c>
      <c r="E97" s="67" t="s">
        <v>132</v>
      </c>
      <c r="F97" s="68">
        <v>35</v>
      </c>
      <c r="G97" s="65"/>
      <c r="H97" s="69"/>
      <c r="I97" s="70"/>
      <c r="J97" s="70"/>
      <c r="K97" s="34" t="s">
        <v>65</v>
      </c>
      <c r="L97" s="77">
        <v>97</v>
      </c>
      <c r="M97" s="77"/>
      <c r="N97" s="72"/>
      <c r="O97" s="79" t="s">
        <v>430</v>
      </c>
      <c r="P97" s="81">
        <v>43502.6925462963</v>
      </c>
      <c r="Q97" s="79" t="s">
        <v>471</v>
      </c>
      <c r="R97" s="79"/>
      <c r="S97" s="79"/>
      <c r="T97" s="79"/>
      <c r="U97" s="83" t="s">
        <v>850</v>
      </c>
      <c r="V97" s="83" t="s">
        <v>850</v>
      </c>
      <c r="W97" s="81">
        <v>43502.6925462963</v>
      </c>
      <c r="X97" s="83" t="s">
        <v>1062</v>
      </c>
      <c r="Y97" s="79"/>
      <c r="Z97" s="79"/>
      <c r="AA97" s="85" t="s">
        <v>1356</v>
      </c>
      <c r="AB97" s="85" t="s">
        <v>1614</v>
      </c>
      <c r="AC97" s="79" t="b">
        <v>0</v>
      </c>
      <c r="AD97" s="79">
        <v>0</v>
      </c>
      <c r="AE97" s="85" t="s">
        <v>1646</v>
      </c>
      <c r="AF97" s="79" t="b">
        <v>0</v>
      </c>
      <c r="AG97" s="79" t="s">
        <v>1702</v>
      </c>
      <c r="AH97" s="79"/>
      <c r="AI97" s="85" t="s">
        <v>1632</v>
      </c>
      <c r="AJ97" s="79" t="b">
        <v>0</v>
      </c>
      <c r="AK97" s="79">
        <v>0</v>
      </c>
      <c r="AL97" s="85" t="s">
        <v>1632</v>
      </c>
      <c r="AM97" s="79" t="s">
        <v>1709</v>
      </c>
      <c r="AN97" s="79" t="b">
        <v>0</v>
      </c>
      <c r="AO97" s="85" t="s">
        <v>1614</v>
      </c>
      <c r="AP97" s="79" t="s">
        <v>176</v>
      </c>
      <c r="AQ97" s="79">
        <v>0</v>
      </c>
      <c r="AR97" s="79">
        <v>0</v>
      </c>
      <c r="AS97" s="79"/>
      <c r="AT97" s="79"/>
      <c r="AU97" s="79"/>
      <c r="AV97" s="79"/>
      <c r="AW97" s="79"/>
      <c r="AX97" s="79"/>
      <c r="AY97" s="79"/>
      <c r="AZ97" s="79"/>
      <c r="BA97">
        <v>1</v>
      </c>
      <c r="BB97" s="78" t="str">
        <f>REPLACE(INDEX(GroupVertices[Group],MATCH(Edges[[#This Row],[Vertex 1]],GroupVertices[Vertex],0)),1,1,"")</f>
        <v>4</v>
      </c>
      <c r="BC97" s="78" t="str">
        <f>REPLACE(INDEX(GroupVertices[Group],MATCH(Edges[[#This Row],[Vertex 2]],GroupVertices[Vertex],0)),1,1,"")</f>
        <v>4</v>
      </c>
      <c r="BD97" s="48"/>
      <c r="BE97" s="49"/>
      <c r="BF97" s="48"/>
      <c r="BG97" s="49"/>
      <c r="BH97" s="48"/>
      <c r="BI97" s="49"/>
      <c r="BJ97" s="48"/>
      <c r="BK97" s="49"/>
      <c r="BL97" s="48"/>
    </row>
    <row r="98" spans="1:64" ht="15">
      <c r="A98" s="64" t="s">
        <v>249</v>
      </c>
      <c r="B98" s="64" t="s">
        <v>384</v>
      </c>
      <c r="C98" s="65" t="s">
        <v>4305</v>
      </c>
      <c r="D98" s="66">
        <v>3</v>
      </c>
      <c r="E98" s="67" t="s">
        <v>132</v>
      </c>
      <c r="F98" s="68">
        <v>35</v>
      </c>
      <c r="G98" s="65"/>
      <c r="H98" s="69"/>
      <c r="I98" s="70"/>
      <c r="J98" s="70"/>
      <c r="K98" s="34" t="s">
        <v>65</v>
      </c>
      <c r="L98" s="77">
        <v>98</v>
      </c>
      <c r="M98" s="77"/>
      <c r="N98" s="72"/>
      <c r="O98" s="79" t="s">
        <v>430</v>
      </c>
      <c r="P98" s="81">
        <v>43502.6925462963</v>
      </c>
      <c r="Q98" s="79" t="s">
        <v>471</v>
      </c>
      <c r="R98" s="79"/>
      <c r="S98" s="79"/>
      <c r="T98" s="79"/>
      <c r="U98" s="83" t="s">
        <v>850</v>
      </c>
      <c r="V98" s="83" t="s">
        <v>850</v>
      </c>
      <c r="W98" s="81">
        <v>43502.6925462963</v>
      </c>
      <c r="X98" s="83" t="s">
        <v>1062</v>
      </c>
      <c r="Y98" s="79"/>
      <c r="Z98" s="79"/>
      <c r="AA98" s="85" t="s">
        <v>1356</v>
      </c>
      <c r="AB98" s="85" t="s">
        <v>1614</v>
      </c>
      <c r="AC98" s="79" t="b">
        <v>0</v>
      </c>
      <c r="AD98" s="79">
        <v>0</v>
      </c>
      <c r="AE98" s="85" t="s">
        <v>1646</v>
      </c>
      <c r="AF98" s="79" t="b">
        <v>0</v>
      </c>
      <c r="AG98" s="79" t="s">
        <v>1702</v>
      </c>
      <c r="AH98" s="79"/>
      <c r="AI98" s="85" t="s">
        <v>1632</v>
      </c>
      <c r="AJ98" s="79" t="b">
        <v>0</v>
      </c>
      <c r="AK98" s="79">
        <v>0</v>
      </c>
      <c r="AL98" s="85" t="s">
        <v>1632</v>
      </c>
      <c r="AM98" s="79" t="s">
        <v>1709</v>
      </c>
      <c r="AN98" s="79" t="b">
        <v>0</v>
      </c>
      <c r="AO98" s="85" t="s">
        <v>1614</v>
      </c>
      <c r="AP98" s="79" t="s">
        <v>176</v>
      </c>
      <c r="AQ98" s="79">
        <v>0</v>
      </c>
      <c r="AR98" s="79">
        <v>0</v>
      </c>
      <c r="AS98" s="79"/>
      <c r="AT98" s="79"/>
      <c r="AU98" s="79"/>
      <c r="AV98" s="79"/>
      <c r="AW98" s="79"/>
      <c r="AX98" s="79"/>
      <c r="AY98" s="79"/>
      <c r="AZ98" s="79"/>
      <c r="BA98">
        <v>1</v>
      </c>
      <c r="BB98" s="78" t="str">
        <f>REPLACE(INDEX(GroupVertices[Group],MATCH(Edges[[#This Row],[Vertex 1]],GroupVertices[Vertex],0)),1,1,"")</f>
        <v>4</v>
      </c>
      <c r="BC98" s="78" t="str">
        <f>REPLACE(INDEX(GroupVertices[Group],MATCH(Edges[[#This Row],[Vertex 2]],GroupVertices[Vertex],0)),1,1,"")</f>
        <v>4</v>
      </c>
      <c r="BD98" s="48"/>
      <c r="BE98" s="49"/>
      <c r="BF98" s="48"/>
      <c r="BG98" s="49"/>
      <c r="BH98" s="48"/>
      <c r="BI98" s="49"/>
      <c r="BJ98" s="48"/>
      <c r="BK98" s="49"/>
      <c r="BL98" s="48"/>
    </row>
    <row r="99" spans="1:64" ht="15">
      <c r="A99" s="64" t="s">
        <v>249</v>
      </c>
      <c r="B99" s="64" t="s">
        <v>385</v>
      </c>
      <c r="C99" s="65" t="s">
        <v>4305</v>
      </c>
      <c r="D99" s="66">
        <v>3</v>
      </c>
      <c r="E99" s="67" t="s">
        <v>132</v>
      </c>
      <c r="F99" s="68">
        <v>35</v>
      </c>
      <c r="G99" s="65"/>
      <c r="H99" s="69"/>
      <c r="I99" s="70"/>
      <c r="J99" s="70"/>
      <c r="K99" s="34" t="s">
        <v>65</v>
      </c>
      <c r="L99" s="77">
        <v>99</v>
      </c>
      <c r="M99" s="77"/>
      <c r="N99" s="72"/>
      <c r="O99" s="79" t="s">
        <v>430</v>
      </c>
      <c r="P99" s="81">
        <v>43502.6925462963</v>
      </c>
      <c r="Q99" s="79" t="s">
        <v>471</v>
      </c>
      <c r="R99" s="79"/>
      <c r="S99" s="79"/>
      <c r="T99" s="79"/>
      <c r="U99" s="83" t="s">
        <v>850</v>
      </c>
      <c r="V99" s="83" t="s">
        <v>850</v>
      </c>
      <c r="W99" s="81">
        <v>43502.6925462963</v>
      </c>
      <c r="X99" s="83" t="s">
        <v>1062</v>
      </c>
      <c r="Y99" s="79"/>
      <c r="Z99" s="79"/>
      <c r="AA99" s="85" t="s">
        <v>1356</v>
      </c>
      <c r="AB99" s="85" t="s">
        <v>1614</v>
      </c>
      <c r="AC99" s="79" t="b">
        <v>0</v>
      </c>
      <c r="AD99" s="79">
        <v>0</v>
      </c>
      <c r="AE99" s="85" t="s">
        <v>1646</v>
      </c>
      <c r="AF99" s="79" t="b">
        <v>0</v>
      </c>
      <c r="AG99" s="79" t="s">
        <v>1702</v>
      </c>
      <c r="AH99" s="79"/>
      <c r="AI99" s="85" t="s">
        <v>1632</v>
      </c>
      <c r="AJ99" s="79" t="b">
        <v>0</v>
      </c>
      <c r="AK99" s="79">
        <v>0</v>
      </c>
      <c r="AL99" s="85" t="s">
        <v>1632</v>
      </c>
      <c r="AM99" s="79" t="s">
        <v>1709</v>
      </c>
      <c r="AN99" s="79" t="b">
        <v>0</v>
      </c>
      <c r="AO99" s="85" t="s">
        <v>1614</v>
      </c>
      <c r="AP99" s="79" t="s">
        <v>176</v>
      </c>
      <c r="AQ99" s="79">
        <v>0</v>
      </c>
      <c r="AR99" s="79">
        <v>0</v>
      </c>
      <c r="AS99" s="79"/>
      <c r="AT99" s="79"/>
      <c r="AU99" s="79"/>
      <c r="AV99" s="79"/>
      <c r="AW99" s="79"/>
      <c r="AX99" s="79"/>
      <c r="AY99" s="79"/>
      <c r="AZ99" s="79"/>
      <c r="BA99">
        <v>1</v>
      </c>
      <c r="BB99" s="78" t="str">
        <f>REPLACE(INDEX(GroupVertices[Group],MATCH(Edges[[#This Row],[Vertex 1]],GroupVertices[Vertex],0)),1,1,"")</f>
        <v>4</v>
      </c>
      <c r="BC99" s="78" t="str">
        <f>REPLACE(INDEX(GroupVertices[Group],MATCH(Edges[[#This Row],[Vertex 2]],GroupVertices[Vertex],0)),1,1,"")</f>
        <v>4</v>
      </c>
      <c r="BD99" s="48"/>
      <c r="BE99" s="49"/>
      <c r="BF99" s="48"/>
      <c r="BG99" s="49"/>
      <c r="BH99" s="48"/>
      <c r="BI99" s="49"/>
      <c r="BJ99" s="48"/>
      <c r="BK99" s="49"/>
      <c r="BL99" s="48"/>
    </row>
    <row r="100" spans="1:64" ht="15">
      <c r="A100" s="64" t="s">
        <v>249</v>
      </c>
      <c r="B100" s="64" t="s">
        <v>386</v>
      </c>
      <c r="C100" s="65" t="s">
        <v>4305</v>
      </c>
      <c r="D100" s="66">
        <v>3</v>
      </c>
      <c r="E100" s="67" t="s">
        <v>132</v>
      </c>
      <c r="F100" s="68">
        <v>35</v>
      </c>
      <c r="G100" s="65"/>
      <c r="H100" s="69"/>
      <c r="I100" s="70"/>
      <c r="J100" s="70"/>
      <c r="K100" s="34" t="s">
        <v>65</v>
      </c>
      <c r="L100" s="77">
        <v>100</v>
      </c>
      <c r="M100" s="77"/>
      <c r="N100" s="72"/>
      <c r="O100" s="79" t="s">
        <v>431</v>
      </c>
      <c r="P100" s="81">
        <v>43502.6925462963</v>
      </c>
      <c r="Q100" s="79" t="s">
        <v>471</v>
      </c>
      <c r="R100" s="79"/>
      <c r="S100" s="79"/>
      <c r="T100" s="79"/>
      <c r="U100" s="83" t="s">
        <v>850</v>
      </c>
      <c r="V100" s="83" t="s">
        <v>850</v>
      </c>
      <c r="W100" s="81">
        <v>43502.6925462963</v>
      </c>
      <c r="X100" s="83" t="s">
        <v>1062</v>
      </c>
      <c r="Y100" s="79"/>
      <c r="Z100" s="79"/>
      <c r="AA100" s="85" t="s">
        <v>1356</v>
      </c>
      <c r="AB100" s="85" t="s">
        <v>1614</v>
      </c>
      <c r="AC100" s="79" t="b">
        <v>0</v>
      </c>
      <c r="AD100" s="79">
        <v>0</v>
      </c>
      <c r="AE100" s="85" t="s">
        <v>1646</v>
      </c>
      <c r="AF100" s="79" t="b">
        <v>0</v>
      </c>
      <c r="AG100" s="79" t="s">
        <v>1702</v>
      </c>
      <c r="AH100" s="79"/>
      <c r="AI100" s="85" t="s">
        <v>1632</v>
      </c>
      <c r="AJ100" s="79" t="b">
        <v>0</v>
      </c>
      <c r="AK100" s="79">
        <v>0</v>
      </c>
      <c r="AL100" s="85" t="s">
        <v>1632</v>
      </c>
      <c r="AM100" s="79" t="s">
        <v>1709</v>
      </c>
      <c r="AN100" s="79" t="b">
        <v>0</v>
      </c>
      <c r="AO100" s="85" t="s">
        <v>1614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4</v>
      </c>
      <c r="BC100" s="78" t="str">
        <f>REPLACE(INDEX(GroupVertices[Group],MATCH(Edges[[#This Row],[Vertex 2]],GroupVertices[Vertex],0)),1,1,"")</f>
        <v>4</v>
      </c>
      <c r="BD100" s="48">
        <v>0</v>
      </c>
      <c r="BE100" s="49">
        <v>0</v>
      </c>
      <c r="BF100" s="48">
        <v>0</v>
      </c>
      <c r="BG100" s="49">
        <v>0</v>
      </c>
      <c r="BH100" s="48">
        <v>0</v>
      </c>
      <c r="BI100" s="49">
        <v>0</v>
      </c>
      <c r="BJ100" s="48">
        <v>13</v>
      </c>
      <c r="BK100" s="49">
        <v>100</v>
      </c>
      <c r="BL100" s="48">
        <v>13</v>
      </c>
    </row>
    <row r="101" spans="1:64" ht="15">
      <c r="A101" s="64" t="s">
        <v>249</v>
      </c>
      <c r="B101" s="64" t="s">
        <v>331</v>
      </c>
      <c r="C101" s="65" t="s">
        <v>4305</v>
      </c>
      <c r="D101" s="66">
        <v>3</v>
      </c>
      <c r="E101" s="67" t="s">
        <v>132</v>
      </c>
      <c r="F101" s="68">
        <v>35</v>
      </c>
      <c r="G101" s="65"/>
      <c r="H101" s="69"/>
      <c r="I101" s="70"/>
      <c r="J101" s="70"/>
      <c r="K101" s="34" t="s">
        <v>65</v>
      </c>
      <c r="L101" s="77">
        <v>101</v>
      </c>
      <c r="M101" s="77"/>
      <c r="N101" s="72"/>
      <c r="O101" s="79" t="s">
        <v>430</v>
      </c>
      <c r="P101" s="81">
        <v>43502.6925462963</v>
      </c>
      <c r="Q101" s="79" t="s">
        <v>471</v>
      </c>
      <c r="R101" s="79"/>
      <c r="S101" s="79"/>
      <c r="T101" s="79"/>
      <c r="U101" s="83" t="s">
        <v>850</v>
      </c>
      <c r="V101" s="83" t="s">
        <v>850</v>
      </c>
      <c r="W101" s="81">
        <v>43502.6925462963</v>
      </c>
      <c r="X101" s="83" t="s">
        <v>1062</v>
      </c>
      <c r="Y101" s="79"/>
      <c r="Z101" s="79"/>
      <c r="AA101" s="85" t="s">
        <v>1356</v>
      </c>
      <c r="AB101" s="85" t="s">
        <v>1614</v>
      </c>
      <c r="AC101" s="79" t="b">
        <v>0</v>
      </c>
      <c r="AD101" s="79">
        <v>0</v>
      </c>
      <c r="AE101" s="85" t="s">
        <v>1646</v>
      </c>
      <c r="AF101" s="79" t="b">
        <v>0</v>
      </c>
      <c r="AG101" s="79" t="s">
        <v>1702</v>
      </c>
      <c r="AH101" s="79"/>
      <c r="AI101" s="85" t="s">
        <v>1632</v>
      </c>
      <c r="AJ101" s="79" t="b">
        <v>0</v>
      </c>
      <c r="AK101" s="79">
        <v>0</v>
      </c>
      <c r="AL101" s="85" t="s">
        <v>1632</v>
      </c>
      <c r="AM101" s="79" t="s">
        <v>1709</v>
      </c>
      <c r="AN101" s="79" t="b">
        <v>0</v>
      </c>
      <c r="AO101" s="85" t="s">
        <v>1614</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4</v>
      </c>
      <c r="BC101" s="78" t="str">
        <f>REPLACE(INDEX(GroupVertices[Group],MATCH(Edges[[#This Row],[Vertex 2]],GroupVertices[Vertex],0)),1,1,"")</f>
        <v>1</v>
      </c>
      <c r="BD101" s="48"/>
      <c r="BE101" s="49"/>
      <c r="BF101" s="48"/>
      <c r="BG101" s="49"/>
      <c r="BH101" s="48"/>
      <c r="BI101" s="49"/>
      <c r="BJ101" s="48"/>
      <c r="BK101" s="49"/>
      <c r="BL101" s="48"/>
    </row>
    <row r="102" spans="1:64" ht="15">
      <c r="A102" s="64" t="s">
        <v>250</v>
      </c>
      <c r="B102" s="64" t="s">
        <v>331</v>
      </c>
      <c r="C102" s="65" t="s">
        <v>4305</v>
      </c>
      <c r="D102" s="66">
        <v>3</v>
      </c>
      <c r="E102" s="67" t="s">
        <v>132</v>
      </c>
      <c r="F102" s="68">
        <v>35</v>
      </c>
      <c r="G102" s="65"/>
      <c r="H102" s="69"/>
      <c r="I102" s="70"/>
      <c r="J102" s="70"/>
      <c r="K102" s="34" t="s">
        <v>65</v>
      </c>
      <c r="L102" s="77">
        <v>102</v>
      </c>
      <c r="M102" s="77"/>
      <c r="N102" s="72"/>
      <c r="O102" s="79" t="s">
        <v>430</v>
      </c>
      <c r="P102" s="81">
        <v>43502.71744212963</v>
      </c>
      <c r="Q102" s="79" t="s">
        <v>472</v>
      </c>
      <c r="R102" s="79"/>
      <c r="S102" s="79"/>
      <c r="T102" s="79"/>
      <c r="U102" s="79"/>
      <c r="V102" s="83" t="s">
        <v>929</v>
      </c>
      <c r="W102" s="81">
        <v>43502.71744212963</v>
      </c>
      <c r="X102" s="83" t="s">
        <v>1063</v>
      </c>
      <c r="Y102" s="79"/>
      <c r="Z102" s="79"/>
      <c r="AA102" s="85" t="s">
        <v>1357</v>
      </c>
      <c r="AB102" s="85" t="s">
        <v>1508</v>
      </c>
      <c r="AC102" s="79" t="b">
        <v>0</v>
      </c>
      <c r="AD102" s="79">
        <v>1</v>
      </c>
      <c r="AE102" s="85" t="s">
        <v>1647</v>
      </c>
      <c r="AF102" s="79" t="b">
        <v>0</v>
      </c>
      <c r="AG102" s="79" t="s">
        <v>1701</v>
      </c>
      <c r="AH102" s="79"/>
      <c r="AI102" s="85" t="s">
        <v>1632</v>
      </c>
      <c r="AJ102" s="79" t="b">
        <v>0</v>
      </c>
      <c r="AK102" s="79">
        <v>0</v>
      </c>
      <c r="AL102" s="85" t="s">
        <v>1632</v>
      </c>
      <c r="AM102" s="79" t="s">
        <v>1709</v>
      </c>
      <c r="AN102" s="79" t="b">
        <v>0</v>
      </c>
      <c r="AO102" s="85" t="s">
        <v>1508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250</v>
      </c>
      <c r="B103" s="64" t="s">
        <v>339</v>
      </c>
      <c r="C103" s="65" t="s">
        <v>4305</v>
      </c>
      <c r="D103" s="66">
        <v>3</v>
      </c>
      <c r="E103" s="67" t="s">
        <v>132</v>
      </c>
      <c r="F103" s="68">
        <v>35</v>
      </c>
      <c r="G103" s="65"/>
      <c r="H103" s="69"/>
      <c r="I103" s="70"/>
      <c r="J103" s="70"/>
      <c r="K103" s="34" t="s">
        <v>65</v>
      </c>
      <c r="L103" s="77">
        <v>103</v>
      </c>
      <c r="M103" s="77"/>
      <c r="N103" s="72"/>
      <c r="O103" s="79" t="s">
        <v>431</v>
      </c>
      <c r="P103" s="81">
        <v>43502.71744212963</v>
      </c>
      <c r="Q103" s="79" t="s">
        <v>472</v>
      </c>
      <c r="R103" s="79"/>
      <c r="S103" s="79"/>
      <c r="T103" s="79"/>
      <c r="U103" s="79"/>
      <c r="V103" s="83" t="s">
        <v>929</v>
      </c>
      <c r="W103" s="81">
        <v>43502.71744212963</v>
      </c>
      <c r="X103" s="83" t="s">
        <v>1063</v>
      </c>
      <c r="Y103" s="79"/>
      <c r="Z103" s="79"/>
      <c r="AA103" s="85" t="s">
        <v>1357</v>
      </c>
      <c r="AB103" s="85" t="s">
        <v>1508</v>
      </c>
      <c r="AC103" s="79" t="b">
        <v>0</v>
      </c>
      <c r="AD103" s="79">
        <v>1</v>
      </c>
      <c r="AE103" s="85" t="s">
        <v>1647</v>
      </c>
      <c r="AF103" s="79" t="b">
        <v>0</v>
      </c>
      <c r="AG103" s="79" t="s">
        <v>1701</v>
      </c>
      <c r="AH103" s="79"/>
      <c r="AI103" s="85" t="s">
        <v>1632</v>
      </c>
      <c r="AJ103" s="79" t="b">
        <v>0</v>
      </c>
      <c r="AK103" s="79">
        <v>0</v>
      </c>
      <c r="AL103" s="85" t="s">
        <v>1632</v>
      </c>
      <c r="AM103" s="79" t="s">
        <v>1709</v>
      </c>
      <c r="AN103" s="79" t="b">
        <v>0</v>
      </c>
      <c r="AO103" s="85" t="s">
        <v>1508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1</v>
      </c>
      <c r="BG103" s="49">
        <v>12.5</v>
      </c>
      <c r="BH103" s="48">
        <v>0</v>
      </c>
      <c r="BI103" s="49">
        <v>0</v>
      </c>
      <c r="BJ103" s="48">
        <v>7</v>
      </c>
      <c r="BK103" s="49">
        <v>87.5</v>
      </c>
      <c r="BL103" s="48">
        <v>8</v>
      </c>
    </row>
    <row r="104" spans="1:64" ht="15">
      <c r="A104" s="64" t="s">
        <v>251</v>
      </c>
      <c r="B104" s="64" t="s">
        <v>331</v>
      </c>
      <c r="C104" s="65" t="s">
        <v>4305</v>
      </c>
      <c r="D104" s="66">
        <v>3</v>
      </c>
      <c r="E104" s="67" t="s">
        <v>132</v>
      </c>
      <c r="F104" s="68">
        <v>35</v>
      </c>
      <c r="G104" s="65"/>
      <c r="H104" s="69"/>
      <c r="I104" s="70"/>
      <c r="J104" s="70"/>
      <c r="K104" s="34" t="s">
        <v>65</v>
      </c>
      <c r="L104" s="77">
        <v>104</v>
      </c>
      <c r="M104" s="77"/>
      <c r="N104" s="72"/>
      <c r="O104" s="79" t="s">
        <v>430</v>
      </c>
      <c r="P104" s="81">
        <v>43502.82618055555</v>
      </c>
      <c r="Q104" s="79" t="s">
        <v>473</v>
      </c>
      <c r="R104" s="83" t="s">
        <v>721</v>
      </c>
      <c r="S104" s="79" t="s">
        <v>797</v>
      </c>
      <c r="T104" s="79"/>
      <c r="U104" s="79"/>
      <c r="V104" s="83" t="s">
        <v>930</v>
      </c>
      <c r="W104" s="81">
        <v>43502.82618055555</v>
      </c>
      <c r="X104" s="83" t="s">
        <v>1064</v>
      </c>
      <c r="Y104" s="79"/>
      <c r="Z104" s="79"/>
      <c r="AA104" s="85" t="s">
        <v>1358</v>
      </c>
      <c r="AB104" s="79"/>
      <c r="AC104" s="79" t="b">
        <v>0</v>
      </c>
      <c r="AD104" s="79">
        <v>0</v>
      </c>
      <c r="AE104" s="85" t="s">
        <v>1632</v>
      </c>
      <c r="AF104" s="79" t="b">
        <v>0</v>
      </c>
      <c r="AG104" s="79" t="s">
        <v>1701</v>
      </c>
      <c r="AH104" s="79"/>
      <c r="AI104" s="85" t="s">
        <v>1632</v>
      </c>
      <c r="AJ104" s="79" t="b">
        <v>0</v>
      </c>
      <c r="AK104" s="79">
        <v>0</v>
      </c>
      <c r="AL104" s="85" t="s">
        <v>1632</v>
      </c>
      <c r="AM104" s="79" t="s">
        <v>1712</v>
      </c>
      <c r="AN104" s="79" t="b">
        <v>0</v>
      </c>
      <c r="AO104" s="85" t="s">
        <v>1358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10</v>
      </c>
      <c r="BK104" s="49">
        <v>100</v>
      </c>
      <c r="BL104" s="48">
        <v>10</v>
      </c>
    </row>
    <row r="105" spans="1:64" ht="15">
      <c r="A105" s="64" t="s">
        <v>252</v>
      </c>
      <c r="B105" s="64" t="s">
        <v>387</v>
      </c>
      <c r="C105" s="65" t="s">
        <v>4305</v>
      </c>
      <c r="D105" s="66">
        <v>3</v>
      </c>
      <c r="E105" s="67" t="s">
        <v>132</v>
      </c>
      <c r="F105" s="68">
        <v>35</v>
      </c>
      <c r="G105" s="65"/>
      <c r="H105" s="69"/>
      <c r="I105" s="70"/>
      <c r="J105" s="70"/>
      <c r="K105" s="34" t="s">
        <v>65</v>
      </c>
      <c r="L105" s="77">
        <v>105</v>
      </c>
      <c r="M105" s="77"/>
      <c r="N105" s="72"/>
      <c r="O105" s="79" t="s">
        <v>430</v>
      </c>
      <c r="P105" s="81">
        <v>43503.10800925926</v>
      </c>
      <c r="Q105" s="79" t="s">
        <v>474</v>
      </c>
      <c r="R105" s="79"/>
      <c r="S105" s="79"/>
      <c r="T105" s="79"/>
      <c r="U105" s="79"/>
      <c r="V105" s="83" t="s">
        <v>931</v>
      </c>
      <c r="W105" s="81">
        <v>43503.10800925926</v>
      </c>
      <c r="X105" s="83" t="s">
        <v>1065</v>
      </c>
      <c r="Y105" s="79"/>
      <c r="Z105" s="79"/>
      <c r="AA105" s="85" t="s">
        <v>1359</v>
      </c>
      <c r="AB105" s="79"/>
      <c r="AC105" s="79" t="b">
        <v>0</v>
      </c>
      <c r="AD105" s="79">
        <v>7</v>
      </c>
      <c r="AE105" s="85" t="s">
        <v>1632</v>
      </c>
      <c r="AF105" s="79" t="b">
        <v>0</v>
      </c>
      <c r="AG105" s="79" t="s">
        <v>1701</v>
      </c>
      <c r="AH105" s="79"/>
      <c r="AI105" s="85" t="s">
        <v>1632</v>
      </c>
      <c r="AJ105" s="79" t="b">
        <v>0</v>
      </c>
      <c r="AK105" s="79">
        <v>1</v>
      </c>
      <c r="AL105" s="85" t="s">
        <v>1632</v>
      </c>
      <c r="AM105" s="79" t="s">
        <v>1709</v>
      </c>
      <c r="AN105" s="79" t="b">
        <v>0</v>
      </c>
      <c r="AO105" s="85" t="s">
        <v>1359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6</v>
      </c>
      <c r="BD105" s="48"/>
      <c r="BE105" s="49"/>
      <c r="BF105" s="48"/>
      <c r="BG105" s="49"/>
      <c r="BH105" s="48"/>
      <c r="BI105" s="49"/>
      <c r="BJ105" s="48"/>
      <c r="BK105" s="49"/>
      <c r="BL105" s="48"/>
    </row>
    <row r="106" spans="1:64" ht="15">
      <c r="A106" s="64" t="s">
        <v>253</v>
      </c>
      <c r="B106" s="64" t="s">
        <v>388</v>
      </c>
      <c r="C106" s="65" t="s">
        <v>4305</v>
      </c>
      <c r="D106" s="66">
        <v>3</v>
      </c>
      <c r="E106" s="67" t="s">
        <v>132</v>
      </c>
      <c r="F106" s="68">
        <v>35</v>
      </c>
      <c r="G106" s="65"/>
      <c r="H106" s="69"/>
      <c r="I106" s="70"/>
      <c r="J106" s="70"/>
      <c r="K106" s="34" t="s">
        <v>65</v>
      </c>
      <c r="L106" s="77">
        <v>106</v>
      </c>
      <c r="M106" s="77"/>
      <c r="N106" s="72"/>
      <c r="O106" s="79" t="s">
        <v>430</v>
      </c>
      <c r="P106" s="81">
        <v>43503.17427083333</v>
      </c>
      <c r="Q106" s="79" t="s">
        <v>475</v>
      </c>
      <c r="R106" s="79"/>
      <c r="S106" s="79"/>
      <c r="T106" s="79" t="s">
        <v>807</v>
      </c>
      <c r="U106" s="79"/>
      <c r="V106" s="83" t="s">
        <v>932</v>
      </c>
      <c r="W106" s="81">
        <v>43503.17427083333</v>
      </c>
      <c r="X106" s="83" t="s">
        <v>1066</v>
      </c>
      <c r="Y106" s="79"/>
      <c r="Z106" s="79"/>
      <c r="AA106" s="85" t="s">
        <v>1360</v>
      </c>
      <c r="AB106" s="85" t="s">
        <v>1551</v>
      </c>
      <c r="AC106" s="79" t="b">
        <v>0</v>
      </c>
      <c r="AD106" s="79">
        <v>2</v>
      </c>
      <c r="AE106" s="85" t="s">
        <v>1641</v>
      </c>
      <c r="AF106" s="79" t="b">
        <v>0</v>
      </c>
      <c r="AG106" s="79" t="s">
        <v>1701</v>
      </c>
      <c r="AH106" s="79"/>
      <c r="AI106" s="85" t="s">
        <v>1632</v>
      </c>
      <c r="AJ106" s="79" t="b">
        <v>0</v>
      </c>
      <c r="AK106" s="79">
        <v>0</v>
      </c>
      <c r="AL106" s="85" t="s">
        <v>1632</v>
      </c>
      <c r="AM106" s="79" t="s">
        <v>1708</v>
      </c>
      <c r="AN106" s="79" t="b">
        <v>0</v>
      </c>
      <c r="AO106" s="85" t="s">
        <v>1551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14</v>
      </c>
      <c r="BK106" s="49">
        <v>100</v>
      </c>
      <c r="BL106" s="48">
        <v>14</v>
      </c>
    </row>
    <row r="107" spans="1:64" ht="15">
      <c r="A107" s="64" t="s">
        <v>253</v>
      </c>
      <c r="B107" s="64" t="s">
        <v>331</v>
      </c>
      <c r="C107" s="65" t="s">
        <v>4305</v>
      </c>
      <c r="D107" s="66">
        <v>3</v>
      </c>
      <c r="E107" s="67" t="s">
        <v>132</v>
      </c>
      <c r="F107" s="68">
        <v>35</v>
      </c>
      <c r="G107" s="65"/>
      <c r="H107" s="69"/>
      <c r="I107" s="70"/>
      <c r="J107" s="70"/>
      <c r="K107" s="34" t="s">
        <v>65</v>
      </c>
      <c r="L107" s="77">
        <v>107</v>
      </c>
      <c r="M107" s="77"/>
      <c r="N107" s="72"/>
      <c r="O107" s="79" t="s">
        <v>430</v>
      </c>
      <c r="P107" s="81">
        <v>43503.17427083333</v>
      </c>
      <c r="Q107" s="79" t="s">
        <v>475</v>
      </c>
      <c r="R107" s="79"/>
      <c r="S107" s="79"/>
      <c r="T107" s="79" t="s">
        <v>807</v>
      </c>
      <c r="U107" s="79"/>
      <c r="V107" s="83" t="s">
        <v>932</v>
      </c>
      <c r="W107" s="81">
        <v>43503.17427083333</v>
      </c>
      <c r="X107" s="83" t="s">
        <v>1066</v>
      </c>
      <c r="Y107" s="79"/>
      <c r="Z107" s="79"/>
      <c r="AA107" s="85" t="s">
        <v>1360</v>
      </c>
      <c r="AB107" s="85" t="s">
        <v>1551</v>
      </c>
      <c r="AC107" s="79" t="b">
        <v>0</v>
      </c>
      <c r="AD107" s="79">
        <v>2</v>
      </c>
      <c r="AE107" s="85" t="s">
        <v>1641</v>
      </c>
      <c r="AF107" s="79" t="b">
        <v>0</v>
      </c>
      <c r="AG107" s="79" t="s">
        <v>1701</v>
      </c>
      <c r="AH107" s="79"/>
      <c r="AI107" s="85" t="s">
        <v>1632</v>
      </c>
      <c r="AJ107" s="79" t="b">
        <v>0</v>
      </c>
      <c r="AK107" s="79">
        <v>0</v>
      </c>
      <c r="AL107" s="85" t="s">
        <v>1632</v>
      </c>
      <c r="AM107" s="79" t="s">
        <v>1708</v>
      </c>
      <c r="AN107" s="79" t="b">
        <v>0</v>
      </c>
      <c r="AO107" s="85" t="s">
        <v>1551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1</v>
      </c>
      <c r="BD107" s="48"/>
      <c r="BE107" s="49"/>
      <c r="BF107" s="48"/>
      <c r="BG107" s="49"/>
      <c r="BH107" s="48"/>
      <c r="BI107" s="49"/>
      <c r="BJ107" s="48"/>
      <c r="BK107" s="49"/>
      <c r="BL107" s="48"/>
    </row>
    <row r="108" spans="1:64" ht="15">
      <c r="A108" s="64" t="s">
        <v>253</v>
      </c>
      <c r="B108" s="64" t="s">
        <v>337</v>
      </c>
      <c r="C108" s="65" t="s">
        <v>4305</v>
      </c>
      <c r="D108" s="66">
        <v>3</v>
      </c>
      <c r="E108" s="67" t="s">
        <v>132</v>
      </c>
      <c r="F108" s="68">
        <v>35</v>
      </c>
      <c r="G108" s="65"/>
      <c r="H108" s="69"/>
      <c r="I108" s="70"/>
      <c r="J108" s="70"/>
      <c r="K108" s="34" t="s">
        <v>65</v>
      </c>
      <c r="L108" s="77">
        <v>108</v>
      </c>
      <c r="M108" s="77"/>
      <c r="N108" s="72"/>
      <c r="O108" s="79" t="s">
        <v>431</v>
      </c>
      <c r="P108" s="81">
        <v>43503.17427083333</v>
      </c>
      <c r="Q108" s="79" t="s">
        <v>475</v>
      </c>
      <c r="R108" s="79"/>
      <c r="S108" s="79"/>
      <c r="T108" s="79" t="s">
        <v>807</v>
      </c>
      <c r="U108" s="79"/>
      <c r="V108" s="83" t="s">
        <v>932</v>
      </c>
      <c r="W108" s="81">
        <v>43503.17427083333</v>
      </c>
      <c r="X108" s="83" t="s">
        <v>1066</v>
      </c>
      <c r="Y108" s="79"/>
      <c r="Z108" s="79"/>
      <c r="AA108" s="85" t="s">
        <v>1360</v>
      </c>
      <c r="AB108" s="85" t="s">
        <v>1551</v>
      </c>
      <c r="AC108" s="79" t="b">
        <v>0</v>
      </c>
      <c r="AD108" s="79">
        <v>2</v>
      </c>
      <c r="AE108" s="85" t="s">
        <v>1641</v>
      </c>
      <c r="AF108" s="79" t="b">
        <v>0</v>
      </c>
      <c r="AG108" s="79" t="s">
        <v>1701</v>
      </c>
      <c r="AH108" s="79"/>
      <c r="AI108" s="85" t="s">
        <v>1632</v>
      </c>
      <c r="AJ108" s="79" t="b">
        <v>0</v>
      </c>
      <c r="AK108" s="79">
        <v>0</v>
      </c>
      <c r="AL108" s="85" t="s">
        <v>1632</v>
      </c>
      <c r="AM108" s="79" t="s">
        <v>1708</v>
      </c>
      <c r="AN108" s="79" t="b">
        <v>0</v>
      </c>
      <c r="AO108" s="85" t="s">
        <v>1551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254</v>
      </c>
      <c r="B109" s="64" t="s">
        <v>389</v>
      </c>
      <c r="C109" s="65" t="s">
        <v>4305</v>
      </c>
      <c r="D109" s="66">
        <v>3</v>
      </c>
      <c r="E109" s="67" t="s">
        <v>132</v>
      </c>
      <c r="F109" s="68">
        <v>35</v>
      </c>
      <c r="G109" s="65"/>
      <c r="H109" s="69"/>
      <c r="I109" s="70"/>
      <c r="J109" s="70"/>
      <c r="K109" s="34" t="s">
        <v>65</v>
      </c>
      <c r="L109" s="77">
        <v>109</v>
      </c>
      <c r="M109" s="77"/>
      <c r="N109" s="72"/>
      <c r="O109" s="79" t="s">
        <v>430</v>
      </c>
      <c r="P109" s="81">
        <v>43503.19280092593</v>
      </c>
      <c r="Q109" s="79" t="s">
        <v>476</v>
      </c>
      <c r="R109" s="79"/>
      <c r="S109" s="79"/>
      <c r="T109" s="79"/>
      <c r="U109" s="79"/>
      <c r="V109" s="83" t="s">
        <v>933</v>
      </c>
      <c r="W109" s="81">
        <v>43503.19280092593</v>
      </c>
      <c r="X109" s="83" t="s">
        <v>1067</v>
      </c>
      <c r="Y109" s="79"/>
      <c r="Z109" s="79"/>
      <c r="AA109" s="85" t="s">
        <v>1361</v>
      </c>
      <c r="AB109" s="85" t="s">
        <v>1551</v>
      </c>
      <c r="AC109" s="79" t="b">
        <v>0</v>
      </c>
      <c r="AD109" s="79">
        <v>0</v>
      </c>
      <c r="AE109" s="85" t="s">
        <v>1641</v>
      </c>
      <c r="AF109" s="79" t="b">
        <v>0</v>
      </c>
      <c r="AG109" s="79" t="s">
        <v>1701</v>
      </c>
      <c r="AH109" s="79"/>
      <c r="AI109" s="85" t="s">
        <v>1632</v>
      </c>
      <c r="AJ109" s="79" t="b">
        <v>0</v>
      </c>
      <c r="AK109" s="79">
        <v>0</v>
      </c>
      <c r="AL109" s="85" t="s">
        <v>1632</v>
      </c>
      <c r="AM109" s="79" t="s">
        <v>1709</v>
      </c>
      <c r="AN109" s="79" t="b">
        <v>0</v>
      </c>
      <c r="AO109" s="85" t="s">
        <v>1551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0</v>
      </c>
      <c r="BE109" s="49">
        <v>0</v>
      </c>
      <c r="BF109" s="48">
        <v>1</v>
      </c>
      <c r="BG109" s="49">
        <v>10</v>
      </c>
      <c r="BH109" s="48">
        <v>0</v>
      </c>
      <c r="BI109" s="49">
        <v>0</v>
      </c>
      <c r="BJ109" s="48">
        <v>9</v>
      </c>
      <c r="BK109" s="49">
        <v>90</v>
      </c>
      <c r="BL109" s="48">
        <v>10</v>
      </c>
    </row>
    <row r="110" spans="1:64" ht="15">
      <c r="A110" s="64" t="s">
        <v>254</v>
      </c>
      <c r="B110" s="64" t="s">
        <v>331</v>
      </c>
      <c r="C110" s="65" t="s">
        <v>4305</v>
      </c>
      <c r="D110" s="66">
        <v>3</v>
      </c>
      <c r="E110" s="67" t="s">
        <v>132</v>
      </c>
      <c r="F110" s="68">
        <v>35</v>
      </c>
      <c r="G110" s="65"/>
      <c r="H110" s="69"/>
      <c r="I110" s="70"/>
      <c r="J110" s="70"/>
      <c r="K110" s="34" t="s">
        <v>65</v>
      </c>
      <c r="L110" s="77">
        <v>110</v>
      </c>
      <c r="M110" s="77"/>
      <c r="N110" s="72"/>
      <c r="O110" s="79" t="s">
        <v>430</v>
      </c>
      <c r="P110" s="81">
        <v>43503.19280092593</v>
      </c>
      <c r="Q110" s="79" t="s">
        <v>476</v>
      </c>
      <c r="R110" s="79"/>
      <c r="S110" s="79"/>
      <c r="T110" s="79"/>
      <c r="U110" s="79"/>
      <c r="V110" s="83" t="s">
        <v>933</v>
      </c>
      <c r="W110" s="81">
        <v>43503.19280092593</v>
      </c>
      <c r="X110" s="83" t="s">
        <v>1067</v>
      </c>
      <c r="Y110" s="79"/>
      <c r="Z110" s="79"/>
      <c r="AA110" s="85" t="s">
        <v>1361</v>
      </c>
      <c r="AB110" s="85" t="s">
        <v>1551</v>
      </c>
      <c r="AC110" s="79" t="b">
        <v>0</v>
      </c>
      <c r="AD110" s="79">
        <v>0</v>
      </c>
      <c r="AE110" s="85" t="s">
        <v>1641</v>
      </c>
      <c r="AF110" s="79" t="b">
        <v>0</v>
      </c>
      <c r="AG110" s="79" t="s">
        <v>1701</v>
      </c>
      <c r="AH110" s="79"/>
      <c r="AI110" s="85" t="s">
        <v>1632</v>
      </c>
      <c r="AJ110" s="79" t="b">
        <v>0</v>
      </c>
      <c r="AK110" s="79">
        <v>0</v>
      </c>
      <c r="AL110" s="85" t="s">
        <v>1632</v>
      </c>
      <c r="AM110" s="79" t="s">
        <v>1709</v>
      </c>
      <c r="AN110" s="79" t="b">
        <v>0</v>
      </c>
      <c r="AO110" s="85" t="s">
        <v>1551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254</v>
      </c>
      <c r="B111" s="64" t="s">
        <v>337</v>
      </c>
      <c r="C111" s="65" t="s">
        <v>4305</v>
      </c>
      <c r="D111" s="66">
        <v>3</v>
      </c>
      <c r="E111" s="67" t="s">
        <v>132</v>
      </c>
      <c r="F111" s="68">
        <v>35</v>
      </c>
      <c r="G111" s="65"/>
      <c r="H111" s="69"/>
      <c r="I111" s="70"/>
      <c r="J111" s="70"/>
      <c r="K111" s="34" t="s">
        <v>65</v>
      </c>
      <c r="L111" s="77">
        <v>111</v>
      </c>
      <c r="M111" s="77"/>
      <c r="N111" s="72"/>
      <c r="O111" s="79" t="s">
        <v>431</v>
      </c>
      <c r="P111" s="81">
        <v>43503.19280092593</v>
      </c>
      <c r="Q111" s="79" t="s">
        <v>476</v>
      </c>
      <c r="R111" s="79"/>
      <c r="S111" s="79"/>
      <c r="T111" s="79"/>
      <c r="U111" s="79"/>
      <c r="V111" s="83" t="s">
        <v>933</v>
      </c>
      <c r="W111" s="81">
        <v>43503.19280092593</v>
      </c>
      <c r="X111" s="83" t="s">
        <v>1067</v>
      </c>
      <c r="Y111" s="79"/>
      <c r="Z111" s="79"/>
      <c r="AA111" s="85" t="s">
        <v>1361</v>
      </c>
      <c r="AB111" s="85" t="s">
        <v>1551</v>
      </c>
      <c r="AC111" s="79" t="b">
        <v>0</v>
      </c>
      <c r="AD111" s="79">
        <v>0</v>
      </c>
      <c r="AE111" s="85" t="s">
        <v>1641</v>
      </c>
      <c r="AF111" s="79" t="b">
        <v>0</v>
      </c>
      <c r="AG111" s="79" t="s">
        <v>1701</v>
      </c>
      <c r="AH111" s="79"/>
      <c r="AI111" s="85" t="s">
        <v>1632</v>
      </c>
      <c r="AJ111" s="79" t="b">
        <v>0</v>
      </c>
      <c r="AK111" s="79">
        <v>0</v>
      </c>
      <c r="AL111" s="85" t="s">
        <v>1632</v>
      </c>
      <c r="AM111" s="79" t="s">
        <v>1709</v>
      </c>
      <c r="AN111" s="79" t="b">
        <v>0</v>
      </c>
      <c r="AO111" s="85" t="s">
        <v>1551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255</v>
      </c>
      <c r="B112" s="64" t="s">
        <v>331</v>
      </c>
      <c r="C112" s="65" t="s">
        <v>4305</v>
      </c>
      <c r="D112" s="66">
        <v>3</v>
      </c>
      <c r="E112" s="67" t="s">
        <v>132</v>
      </c>
      <c r="F112" s="68">
        <v>35</v>
      </c>
      <c r="G112" s="65"/>
      <c r="H112" s="69"/>
      <c r="I112" s="70"/>
      <c r="J112" s="70"/>
      <c r="K112" s="34" t="s">
        <v>65</v>
      </c>
      <c r="L112" s="77">
        <v>112</v>
      </c>
      <c r="M112" s="77"/>
      <c r="N112" s="72"/>
      <c r="O112" s="79" t="s">
        <v>430</v>
      </c>
      <c r="P112" s="81">
        <v>43503.53975694445</v>
      </c>
      <c r="Q112" s="79" t="s">
        <v>477</v>
      </c>
      <c r="R112" s="79"/>
      <c r="S112" s="79"/>
      <c r="T112" s="79"/>
      <c r="U112" s="79"/>
      <c r="V112" s="83" t="s">
        <v>915</v>
      </c>
      <c r="W112" s="81">
        <v>43503.53975694445</v>
      </c>
      <c r="X112" s="83" t="s">
        <v>1068</v>
      </c>
      <c r="Y112" s="79"/>
      <c r="Z112" s="79"/>
      <c r="AA112" s="85" t="s">
        <v>1362</v>
      </c>
      <c r="AB112" s="85" t="s">
        <v>1551</v>
      </c>
      <c r="AC112" s="79" t="b">
        <v>0</v>
      </c>
      <c r="AD112" s="79">
        <v>0</v>
      </c>
      <c r="AE112" s="85" t="s">
        <v>1641</v>
      </c>
      <c r="AF112" s="79" t="b">
        <v>0</v>
      </c>
      <c r="AG112" s="79" t="s">
        <v>1701</v>
      </c>
      <c r="AH112" s="79"/>
      <c r="AI112" s="85" t="s">
        <v>1632</v>
      </c>
      <c r="AJ112" s="79" t="b">
        <v>0</v>
      </c>
      <c r="AK112" s="79">
        <v>0</v>
      </c>
      <c r="AL112" s="85" t="s">
        <v>1632</v>
      </c>
      <c r="AM112" s="79" t="s">
        <v>1709</v>
      </c>
      <c r="AN112" s="79" t="b">
        <v>0</v>
      </c>
      <c r="AO112" s="85" t="s">
        <v>1551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255</v>
      </c>
      <c r="B113" s="64" t="s">
        <v>337</v>
      </c>
      <c r="C113" s="65" t="s">
        <v>4305</v>
      </c>
      <c r="D113" s="66">
        <v>3</v>
      </c>
      <c r="E113" s="67" t="s">
        <v>132</v>
      </c>
      <c r="F113" s="68">
        <v>35</v>
      </c>
      <c r="G113" s="65"/>
      <c r="H113" s="69"/>
      <c r="I113" s="70"/>
      <c r="J113" s="70"/>
      <c r="K113" s="34" t="s">
        <v>65</v>
      </c>
      <c r="L113" s="77">
        <v>113</v>
      </c>
      <c r="M113" s="77"/>
      <c r="N113" s="72"/>
      <c r="O113" s="79" t="s">
        <v>431</v>
      </c>
      <c r="P113" s="81">
        <v>43503.53975694445</v>
      </c>
      <c r="Q113" s="79" t="s">
        <v>477</v>
      </c>
      <c r="R113" s="79"/>
      <c r="S113" s="79"/>
      <c r="T113" s="79"/>
      <c r="U113" s="79"/>
      <c r="V113" s="83" t="s">
        <v>915</v>
      </c>
      <c r="W113" s="81">
        <v>43503.53975694445</v>
      </c>
      <c r="X113" s="83" t="s">
        <v>1068</v>
      </c>
      <c r="Y113" s="79"/>
      <c r="Z113" s="79"/>
      <c r="AA113" s="85" t="s">
        <v>1362</v>
      </c>
      <c r="AB113" s="85" t="s">
        <v>1551</v>
      </c>
      <c r="AC113" s="79" t="b">
        <v>0</v>
      </c>
      <c r="AD113" s="79">
        <v>0</v>
      </c>
      <c r="AE113" s="85" t="s">
        <v>1641</v>
      </c>
      <c r="AF113" s="79" t="b">
        <v>0</v>
      </c>
      <c r="AG113" s="79" t="s">
        <v>1701</v>
      </c>
      <c r="AH113" s="79"/>
      <c r="AI113" s="85" t="s">
        <v>1632</v>
      </c>
      <c r="AJ113" s="79" t="b">
        <v>0</v>
      </c>
      <c r="AK113" s="79">
        <v>0</v>
      </c>
      <c r="AL113" s="85" t="s">
        <v>1632</v>
      </c>
      <c r="AM113" s="79" t="s">
        <v>1709</v>
      </c>
      <c r="AN113" s="79" t="b">
        <v>0</v>
      </c>
      <c r="AO113" s="85" t="s">
        <v>1551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8</v>
      </c>
      <c r="BK113" s="49">
        <v>100</v>
      </c>
      <c r="BL113" s="48">
        <v>8</v>
      </c>
    </row>
    <row r="114" spans="1:64" ht="15">
      <c r="A114" s="64" t="s">
        <v>256</v>
      </c>
      <c r="B114" s="64" t="s">
        <v>331</v>
      </c>
      <c r="C114" s="65" t="s">
        <v>4305</v>
      </c>
      <c r="D114" s="66">
        <v>3</v>
      </c>
      <c r="E114" s="67" t="s">
        <v>132</v>
      </c>
      <c r="F114" s="68">
        <v>35</v>
      </c>
      <c r="G114" s="65"/>
      <c r="H114" s="69"/>
      <c r="I114" s="70"/>
      <c r="J114" s="70"/>
      <c r="K114" s="34" t="s">
        <v>65</v>
      </c>
      <c r="L114" s="77">
        <v>114</v>
      </c>
      <c r="M114" s="77"/>
      <c r="N114" s="72"/>
      <c r="O114" s="79" t="s">
        <v>430</v>
      </c>
      <c r="P114" s="81">
        <v>43503.61456018518</v>
      </c>
      <c r="Q114" s="79" t="s">
        <v>478</v>
      </c>
      <c r="R114" s="79"/>
      <c r="S114" s="79"/>
      <c r="T114" s="79"/>
      <c r="U114" s="79"/>
      <c r="V114" s="83" t="s">
        <v>934</v>
      </c>
      <c r="W114" s="81">
        <v>43503.61456018518</v>
      </c>
      <c r="X114" s="83" t="s">
        <v>1069</v>
      </c>
      <c r="Y114" s="79"/>
      <c r="Z114" s="79"/>
      <c r="AA114" s="85" t="s">
        <v>1363</v>
      </c>
      <c r="AB114" s="85" t="s">
        <v>1551</v>
      </c>
      <c r="AC114" s="79" t="b">
        <v>0</v>
      </c>
      <c r="AD114" s="79">
        <v>0</v>
      </c>
      <c r="AE114" s="85" t="s">
        <v>1641</v>
      </c>
      <c r="AF114" s="79" t="b">
        <v>0</v>
      </c>
      <c r="AG114" s="79" t="s">
        <v>1701</v>
      </c>
      <c r="AH114" s="79"/>
      <c r="AI114" s="85" t="s">
        <v>1632</v>
      </c>
      <c r="AJ114" s="79" t="b">
        <v>0</v>
      </c>
      <c r="AK114" s="79">
        <v>0</v>
      </c>
      <c r="AL114" s="85" t="s">
        <v>1632</v>
      </c>
      <c r="AM114" s="79" t="s">
        <v>1711</v>
      </c>
      <c r="AN114" s="79" t="b">
        <v>0</v>
      </c>
      <c r="AO114" s="85" t="s">
        <v>1551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c r="BE114" s="49"/>
      <c r="BF114" s="48"/>
      <c r="BG114" s="49"/>
      <c r="BH114" s="48"/>
      <c r="BI114" s="49"/>
      <c r="BJ114" s="48"/>
      <c r="BK114" s="49"/>
      <c r="BL114" s="48"/>
    </row>
    <row r="115" spans="1:64" ht="15">
      <c r="A115" s="64" t="s">
        <v>256</v>
      </c>
      <c r="B115" s="64" t="s">
        <v>337</v>
      </c>
      <c r="C115" s="65" t="s">
        <v>4305</v>
      </c>
      <c r="D115" s="66">
        <v>3</v>
      </c>
      <c r="E115" s="67" t="s">
        <v>132</v>
      </c>
      <c r="F115" s="68">
        <v>35</v>
      </c>
      <c r="G115" s="65"/>
      <c r="H115" s="69"/>
      <c r="I115" s="70"/>
      <c r="J115" s="70"/>
      <c r="K115" s="34" t="s">
        <v>65</v>
      </c>
      <c r="L115" s="77">
        <v>115</v>
      </c>
      <c r="M115" s="77"/>
      <c r="N115" s="72"/>
      <c r="O115" s="79" t="s">
        <v>431</v>
      </c>
      <c r="P115" s="81">
        <v>43503.61456018518</v>
      </c>
      <c r="Q115" s="79" t="s">
        <v>478</v>
      </c>
      <c r="R115" s="79"/>
      <c r="S115" s="79"/>
      <c r="T115" s="79"/>
      <c r="U115" s="79"/>
      <c r="V115" s="83" t="s">
        <v>934</v>
      </c>
      <c r="W115" s="81">
        <v>43503.61456018518</v>
      </c>
      <c r="X115" s="83" t="s">
        <v>1069</v>
      </c>
      <c r="Y115" s="79"/>
      <c r="Z115" s="79"/>
      <c r="AA115" s="85" t="s">
        <v>1363</v>
      </c>
      <c r="AB115" s="85" t="s">
        <v>1551</v>
      </c>
      <c r="AC115" s="79" t="b">
        <v>0</v>
      </c>
      <c r="AD115" s="79">
        <v>0</v>
      </c>
      <c r="AE115" s="85" t="s">
        <v>1641</v>
      </c>
      <c r="AF115" s="79" t="b">
        <v>0</v>
      </c>
      <c r="AG115" s="79" t="s">
        <v>1701</v>
      </c>
      <c r="AH115" s="79"/>
      <c r="AI115" s="85" t="s">
        <v>1632</v>
      </c>
      <c r="AJ115" s="79" t="b">
        <v>0</v>
      </c>
      <c r="AK115" s="79">
        <v>0</v>
      </c>
      <c r="AL115" s="85" t="s">
        <v>1632</v>
      </c>
      <c r="AM115" s="79" t="s">
        <v>1711</v>
      </c>
      <c r="AN115" s="79" t="b">
        <v>0</v>
      </c>
      <c r="AO115" s="85" t="s">
        <v>1551</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2</v>
      </c>
      <c r="BE115" s="49">
        <v>4.3478260869565215</v>
      </c>
      <c r="BF115" s="48">
        <v>0</v>
      </c>
      <c r="BG115" s="49">
        <v>0</v>
      </c>
      <c r="BH115" s="48">
        <v>0</v>
      </c>
      <c r="BI115" s="49">
        <v>0</v>
      </c>
      <c r="BJ115" s="48">
        <v>44</v>
      </c>
      <c r="BK115" s="49">
        <v>95.65217391304348</v>
      </c>
      <c r="BL115" s="48">
        <v>46</v>
      </c>
    </row>
    <row r="116" spans="1:64" ht="15">
      <c r="A116" s="64" t="s">
        <v>257</v>
      </c>
      <c r="B116" s="64" t="s">
        <v>390</v>
      </c>
      <c r="C116" s="65" t="s">
        <v>4305</v>
      </c>
      <c r="D116" s="66">
        <v>3</v>
      </c>
      <c r="E116" s="67" t="s">
        <v>132</v>
      </c>
      <c r="F116" s="68">
        <v>35</v>
      </c>
      <c r="G116" s="65"/>
      <c r="H116" s="69"/>
      <c r="I116" s="70"/>
      <c r="J116" s="70"/>
      <c r="K116" s="34" t="s">
        <v>65</v>
      </c>
      <c r="L116" s="77">
        <v>116</v>
      </c>
      <c r="M116" s="77"/>
      <c r="N116" s="72"/>
      <c r="O116" s="79" t="s">
        <v>430</v>
      </c>
      <c r="P116" s="81">
        <v>43503.68892361111</v>
      </c>
      <c r="Q116" s="79" t="s">
        <v>479</v>
      </c>
      <c r="R116" s="79"/>
      <c r="S116" s="79"/>
      <c r="T116" s="79"/>
      <c r="U116" s="79"/>
      <c r="V116" s="83" t="s">
        <v>935</v>
      </c>
      <c r="W116" s="81">
        <v>43503.68892361111</v>
      </c>
      <c r="X116" s="83" t="s">
        <v>1070</v>
      </c>
      <c r="Y116" s="79"/>
      <c r="Z116" s="79"/>
      <c r="AA116" s="85" t="s">
        <v>1364</v>
      </c>
      <c r="AB116" s="79"/>
      <c r="AC116" s="79" t="b">
        <v>0</v>
      </c>
      <c r="AD116" s="79">
        <v>0</v>
      </c>
      <c r="AE116" s="85" t="s">
        <v>1632</v>
      </c>
      <c r="AF116" s="79" t="b">
        <v>0</v>
      </c>
      <c r="AG116" s="79" t="s">
        <v>1701</v>
      </c>
      <c r="AH116" s="79"/>
      <c r="AI116" s="85" t="s">
        <v>1632</v>
      </c>
      <c r="AJ116" s="79" t="b">
        <v>0</v>
      </c>
      <c r="AK116" s="79">
        <v>0</v>
      </c>
      <c r="AL116" s="85" t="s">
        <v>1359</v>
      </c>
      <c r="AM116" s="79" t="s">
        <v>1709</v>
      </c>
      <c r="AN116" s="79" t="b">
        <v>0</v>
      </c>
      <c r="AO116" s="85" t="s">
        <v>1359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6</v>
      </c>
      <c r="BD116" s="48"/>
      <c r="BE116" s="49"/>
      <c r="BF116" s="48"/>
      <c r="BG116" s="49"/>
      <c r="BH116" s="48"/>
      <c r="BI116" s="49"/>
      <c r="BJ116" s="48"/>
      <c r="BK116" s="49"/>
      <c r="BL116" s="48"/>
    </row>
    <row r="117" spans="1:64" ht="15">
      <c r="A117" s="64" t="s">
        <v>257</v>
      </c>
      <c r="B117" s="64" t="s">
        <v>331</v>
      </c>
      <c r="C117" s="65" t="s">
        <v>4305</v>
      </c>
      <c r="D117" s="66">
        <v>3</v>
      </c>
      <c r="E117" s="67" t="s">
        <v>132</v>
      </c>
      <c r="F117" s="68">
        <v>35</v>
      </c>
      <c r="G117" s="65"/>
      <c r="H117" s="69"/>
      <c r="I117" s="70"/>
      <c r="J117" s="70"/>
      <c r="K117" s="34" t="s">
        <v>65</v>
      </c>
      <c r="L117" s="77">
        <v>117</v>
      </c>
      <c r="M117" s="77"/>
      <c r="N117" s="72"/>
      <c r="O117" s="79" t="s">
        <v>430</v>
      </c>
      <c r="P117" s="81">
        <v>43503.68892361111</v>
      </c>
      <c r="Q117" s="79" t="s">
        <v>479</v>
      </c>
      <c r="R117" s="79"/>
      <c r="S117" s="79"/>
      <c r="T117" s="79"/>
      <c r="U117" s="79"/>
      <c r="V117" s="83" t="s">
        <v>935</v>
      </c>
      <c r="W117" s="81">
        <v>43503.68892361111</v>
      </c>
      <c r="X117" s="83" t="s">
        <v>1070</v>
      </c>
      <c r="Y117" s="79"/>
      <c r="Z117" s="79"/>
      <c r="AA117" s="85" t="s">
        <v>1364</v>
      </c>
      <c r="AB117" s="79"/>
      <c r="AC117" s="79" t="b">
        <v>0</v>
      </c>
      <c r="AD117" s="79">
        <v>0</v>
      </c>
      <c r="AE117" s="85" t="s">
        <v>1632</v>
      </c>
      <c r="AF117" s="79" t="b">
        <v>0</v>
      </c>
      <c r="AG117" s="79" t="s">
        <v>1701</v>
      </c>
      <c r="AH117" s="79"/>
      <c r="AI117" s="85" t="s">
        <v>1632</v>
      </c>
      <c r="AJ117" s="79" t="b">
        <v>0</v>
      </c>
      <c r="AK117" s="79">
        <v>0</v>
      </c>
      <c r="AL117" s="85" t="s">
        <v>1359</v>
      </c>
      <c r="AM117" s="79" t="s">
        <v>1709</v>
      </c>
      <c r="AN117" s="79" t="b">
        <v>0</v>
      </c>
      <c r="AO117" s="85" t="s">
        <v>1359</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1</v>
      </c>
      <c r="BD117" s="48"/>
      <c r="BE117" s="49"/>
      <c r="BF117" s="48"/>
      <c r="BG117" s="49"/>
      <c r="BH117" s="48"/>
      <c r="BI117" s="49"/>
      <c r="BJ117" s="48"/>
      <c r="BK117" s="49"/>
      <c r="BL117" s="48"/>
    </row>
    <row r="118" spans="1:64" ht="15">
      <c r="A118" s="64" t="s">
        <v>257</v>
      </c>
      <c r="B118" s="64" t="s">
        <v>391</v>
      </c>
      <c r="C118" s="65" t="s">
        <v>4305</v>
      </c>
      <c r="D118" s="66">
        <v>3</v>
      </c>
      <c r="E118" s="67" t="s">
        <v>132</v>
      </c>
      <c r="F118" s="68">
        <v>35</v>
      </c>
      <c r="G118" s="65"/>
      <c r="H118" s="69"/>
      <c r="I118" s="70"/>
      <c r="J118" s="70"/>
      <c r="K118" s="34" t="s">
        <v>65</v>
      </c>
      <c r="L118" s="77">
        <v>118</v>
      </c>
      <c r="M118" s="77"/>
      <c r="N118" s="72"/>
      <c r="O118" s="79" t="s">
        <v>430</v>
      </c>
      <c r="P118" s="81">
        <v>43503.68892361111</v>
      </c>
      <c r="Q118" s="79" t="s">
        <v>479</v>
      </c>
      <c r="R118" s="79"/>
      <c r="S118" s="79"/>
      <c r="T118" s="79"/>
      <c r="U118" s="79"/>
      <c r="V118" s="83" t="s">
        <v>935</v>
      </c>
      <c r="W118" s="81">
        <v>43503.68892361111</v>
      </c>
      <c r="X118" s="83" t="s">
        <v>1070</v>
      </c>
      <c r="Y118" s="79"/>
      <c r="Z118" s="79"/>
      <c r="AA118" s="85" t="s">
        <v>1364</v>
      </c>
      <c r="AB118" s="79"/>
      <c r="AC118" s="79" t="b">
        <v>0</v>
      </c>
      <c r="AD118" s="79">
        <v>0</v>
      </c>
      <c r="AE118" s="85" t="s">
        <v>1632</v>
      </c>
      <c r="AF118" s="79" t="b">
        <v>0</v>
      </c>
      <c r="AG118" s="79" t="s">
        <v>1701</v>
      </c>
      <c r="AH118" s="79"/>
      <c r="AI118" s="85" t="s">
        <v>1632</v>
      </c>
      <c r="AJ118" s="79" t="b">
        <v>0</v>
      </c>
      <c r="AK118" s="79">
        <v>0</v>
      </c>
      <c r="AL118" s="85" t="s">
        <v>1359</v>
      </c>
      <c r="AM118" s="79" t="s">
        <v>1709</v>
      </c>
      <c r="AN118" s="79" t="b">
        <v>0</v>
      </c>
      <c r="AO118" s="85" t="s">
        <v>1359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c r="BE118" s="49"/>
      <c r="BF118" s="48"/>
      <c r="BG118" s="49"/>
      <c r="BH118" s="48"/>
      <c r="BI118" s="49"/>
      <c r="BJ118" s="48"/>
      <c r="BK118" s="49"/>
      <c r="BL118" s="48"/>
    </row>
    <row r="119" spans="1:64" ht="15">
      <c r="A119" s="64" t="s">
        <v>257</v>
      </c>
      <c r="B119" s="64" t="s">
        <v>392</v>
      </c>
      <c r="C119" s="65" t="s">
        <v>4305</v>
      </c>
      <c r="D119" s="66">
        <v>3</v>
      </c>
      <c r="E119" s="67" t="s">
        <v>132</v>
      </c>
      <c r="F119" s="68">
        <v>35</v>
      </c>
      <c r="G119" s="65"/>
      <c r="H119" s="69"/>
      <c r="I119" s="70"/>
      <c r="J119" s="70"/>
      <c r="K119" s="34" t="s">
        <v>65</v>
      </c>
      <c r="L119" s="77">
        <v>119</v>
      </c>
      <c r="M119" s="77"/>
      <c r="N119" s="72"/>
      <c r="O119" s="79" t="s">
        <v>430</v>
      </c>
      <c r="P119" s="81">
        <v>43503.68892361111</v>
      </c>
      <c r="Q119" s="79" t="s">
        <v>479</v>
      </c>
      <c r="R119" s="79"/>
      <c r="S119" s="79"/>
      <c r="T119" s="79"/>
      <c r="U119" s="79"/>
      <c r="V119" s="83" t="s">
        <v>935</v>
      </c>
      <c r="W119" s="81">
        <v>43503.68892361111</v>
      </c>
      <c r="X119" s="83" t="s">
        <v>1070</v>
      </c>
      <c r="Y119" s="79"/>
      <c r="Z119" s="79"/>
      <c r="AA119" s="85" t="s">
        <v>1364</v>
      </c>
      <c r="AB119" s="79"/>
      <c r="AC119" s="79" t="b">
        <v>0</v>
      </c>
      <c r="AD119" s="79">
        <v>0</v>
      </c>
      <c r="AE119" s="85" t="s">
        <v>1632</v>
      </c>
      <c r="AF119" s="79" t="b">
        <v>0</v>
      </c>
      <c r="AG119" s="79" t="s">
        <v>1701</v>
      </c>
      <c r="AH119" s="79"/>
      <c r="AI119" s="85" t="s">
        <v>1632</v>
      </c>
      <c r="AJ119" s="79" t="b">
        <v>0</v>
      </c>
      <c r="AK119" s="79">
        <v>0</v>
      </c>
      <c r="AL119" s="85" t="s">
        <v>1359</v>
      </c>
      <c r="AM119" s="79" t="s">
        <v>1709</v>
      </c>
      <c r="AN119" s="79" t="b">
        <v>0</v>
      </c>
      <c r="AO119" s="85" t="s">
        <v>1359</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1</v>
      </c>
      <c r="BE119" s="49">
        <v>4.3478260869565215</v>
      </c>
      <c r="BF119" s="48">
        <v>1</v>
      </c>
      <c r="BG119" s="49">
        <v>4.3478260869565215</v>
      </c>
      <c r="BH119" s="48">
        <v>0</v>
      </c>
      <c r="BI119" s="49">
        <v>0</v>
      </c>
      <c r="BJ119" s="48">
        <v>21</v>
      </c>
      <c r="BK119" s="49">
        <v>91.30434782608695</v>
      </c>
      <c r="BL119" s="48">
        <v>23</v>
      </c>
    </row>
    <row r="120" spans="1:64" ht="15">
      <c r="A120" s="64" t="s">
        <v>257</v>
      </c>
      <c r="B120" s="64" t="s">
        <v>252</v>
      </c>
      <c r="C120" s="65" t="s">
        <v>4305</v>
      </c>
      <c r="D120" s="66">
        <v>3</v>
      </c>
      <c r="E120" s="67" t="s">
        <v>132</v>
      </c>
      <c r="F120" s="68">
        <v>35</v>
      </c>
      <c r="G120" s="65"/>
      <c r="H120" s="69"/>
      <c r="I120" s="70"/>
      <c r="J120" s="70"/>
      <c r="K120" s="34" t="s">
        <v>65</v>
      </c>
      <c r="L120" s="77">
        <v>120</v>
      </c>
      <c r="M120" s="77"/>
      <c r="N120" s="72"/>
      <c r="O120" s="79" t="s">
        <v>430</v>
      </c>
      <c r="P120" s="81">
        <v>43503.68892361111</v>
      </c>
      <c r="Q120" s="79" t="s">
        <v>479</v>
      </c>
      <c r="R120" s="79"/>
      <c r="S120" s="79"/>
      <c r="T120" s="79"/>
      <c r="U120" s="79"/>
      <c r="V120" s="83" t="s">
        <v>935</v>
      </c>
      <c r="W120" s="81">
        <v>43503.68892361111</v>
      </c>
      <c r="X120" s="83" t="s">
        <v>1070</v>
      </c>
      <c r="Y120" s="79"/>
      <c r="Z120" s="79"/>
      <c r="AA120" s="85" t="s">
        <v>1364</v>
      </c>
      <c r="AB120" s="79"/>
      <c r="AC120" s="79" t="b">
        <v>0</v>
      </c>
      <c r="AD120" s="79">
        <v>0</v>
      </c>
      <c r="AE120" s="85" t="s">
        <v>1632</v>
      </c>
      <c r="AF120" s="79" t="b">
        <v>0</v>
      </c>
      <c r="AG120" s="79" t="s">
        <v>1701</v>
      </c>
      <c r="AH120" s="79"/>
      <c r="AI120" s="85" t="s">
        <v>1632</v>
      </c>
      <c r="AJ120" s="79" t="b">
        <v>0</v>
      </c>
      <c r="AK120" s="79">
        <v>0</v>
      </c>
      <c r="AL120" s="85" t="s">
        <v>1359</v>
      </c>
      <c r="AM120" s="79" t="s">
        <v>1709</v>
      </c>
      <c r="AN120" s="79" t="b">
        <v>0</v>
      </c>
      <c r="AO120" s="85" t="s">
        <v>1359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6</v>
      </c>
      <c r="BC120" s="78" t="str">
        <f>REPLACE(INDEX(GroupVertices[Group],MATCH(Edges[[#This Row],[Vertex 2]],GroupVertices[Vertex],0)),1,1,"")</f>
        <v>6</v>
      </c>
      <c r="BD120" s="48"/>
      <c r="BE120" s="49"/>
      <c r="BF120" s="48"/>
      <c r="BG120" s="49"/>
      <c r="BH120" s="48"/>
      <c r="BI120" s="49"/>
      <c r="BJ120" s="48"/>
      <c r="BK120" s="49"/>
      <c r="BL120" s="48"/>
    </row>
    <row r="121" spans="1:64" ht="15">
      <c r="A121" s="64" t="s">
        <v>258</v>
      </c>
      <c r="B121" s="64" t="s">
        <v>258</v>
      </c>
      <c r="C121" s="65" t="s">
        <v>4305</v>
      </c>
      <c r="D121" s="66">
        <v>3</v>
      </c>
      <c r="E121" s="67" t="s">
        <v>132</v>
      </c>
      <c r="F121" s="68">
        <v>35</v>
      </c>
      <c r="G121" s="65"/>
      <c r="H121" s="69"/>
      <c r="I121" s="70"/>
      <c r="J121" s="70"/>
      <c r="K121" s="34" t="s">
        <v>65</v>
      </c>
      <c r="L121" s="77">
        <v>121</v>
      </c>
      <c r="M121" s="77"/>
      <c r="N121" s="72"/>
      <c r="O121" s="79" t="s">
        <v>176</v>
      </c>
      <c r="P121" s="81">
        <v>43503.71084490741</v>
      </c>
      <c r="Q121" s="79" t="s">
        <v>480</v>
      </c>
      <c r="R121" s="83" t="s">
        <v>722</v>
      </c>
      <c r="S121" s="79" t="s">
        <v>796</v>
      </c>
      <c r="T121" s="79"/>
      <c r="U121" s="79"/>
      <c r="V121" s="83" t="s">
        <v>936</v>
      </c>
      <c r="W121" s="81">
        <v>43503.71084490741</v>
      </c>
      <c r="X121" s="83" t="s">
        <v>1071</v>
      </c>
      <c r="Y121" s="79"/>
      <c r="Z121" s="79"/>
      <c r="AA121" s="85" t="s">
        <v>1365</v>
      </c>
      <c r="AB121" s="79"/>
      <c r="AC121" s="79" t="b">
        <v>0</v>
      </c>
      <c r="AD121" s="79">
        <v>0</v>
      </c>
      <c r="AE121" s="85" t="s">
        <v>1632</v>
      </c>
      <c r="AF121" s="79" t="b">
        <v>0</v>
      </c>
      <c r="AG121" s="79" t="s">
        <v>1701</v>
      </c>
      <c r="AH121" s="79"/>
      <c r="AI121" s="85" t="s">
        <v>1632</v>
      </c>
      <c r="AJ121" s="79" t="b">
        <v>0</v>
      </c>
      <c r="AK121" s="79">
        <v>0</v>
      </c>
      <c r="AL121" s="85" t="s">
        <v>1632</v>
      </c>
      <c r="AM121" s="79" t="s">
        <v>1709</v>
      </c>
      <c r="AN121" s="79" t="b">
        <v>1</v>
      </c>
      <c r="AO121" s="85" t="s">
        <v>1365</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5</v>
      </c>
      <c r="BF121" s="48">
        <v>0</v>
      </c>
      <c r="BG121" s="49">
        <v>0</v>
      </c>
      <c r="BH121" s="48">
        <v>0</v>
      </c>
      <c r="BI121" s="49">
        <v>0</v>
      </c>
      <c r="BJ121" s="48">
        <v>19</v>
      </c>
      <c r="BK121" s="49">
        <v>95</v>
      </c>
      <c r="BL121" s="48">
        <v>20</v>
      </c>
    </row>
    <row r="122" spans="1:64" ht="15">
      <c r="A122" s="64" t="s">
        <v>258</v>
      </c>
      <c r="B122" s="64" t="s">
        <v>331</v>
      </c>
      <c r="C122" s="65" t="s">
        <v>4306</v>
      </c>
      <c r="D122" s="66">
        <v>4.4</v>
      </c>
      <c r="E122" s="67" t="s">
        <v>136</v>
      </c>
      <c r="F122" s="68">
        <v>30.4</v>
      </c>
      <c r="G122" s="65"/>
      <c r="H122" s="69"/>
      <c r="I122" s="70"/>
      <c r="J122" s="70"/>
      <c r="K122" s="34" t="s">
        <v>65</v>
      </c>
      <c r="L122" s="77">
        <v>122</v>
      </c>
      <c r="M122" s="77"/>
      <c r="N122" s="72"/>
      <c r="O122" s="79" t="s">
        <v>430</v>
      </c>
      <c r="P122" s="81">
        <v>43503.72412037037</v>
      </c>
      <c r="Q122" s="79" t="s">
        <v>481</v>
      </c>
      <c r="R122" s="83" t="s">
        <v>723</v>
      </c>
      <c r="S122" s="79" t="s">
        <v>796</v>
      </c>
      <c r="T122" s="79"/>
      <c r="U122" s="79"/>
      <c r="V122" s="83" t="s">
        <v>936</v>
      </c>
      <c r="W122" s="81">
        <v>43503.72412037037</v>
      </c>
      <c r="X122" s="83" t="s">
        <v>1072</v>
      </c>
      <c r="Y122" s="79"/>
      <c r="Z122" s="79"/>
      <c r="AA122" s="85" t="s">
        <v>1366</v>
      </c>
      <c r="AB122" s="85" t="s">
        <v>1615</v>
      </c>
      <c r="AC122" s="79" t="b">
        <v>0</v>
      </c>
      <c r="AD122" s="79">
        <v>0</v>
      </c>
      <c r="AE122" s="85" t="s">
        <v>1648</v>
      </c>
      <c r="AF122" s="79" t="b">
        <v>0</v>
      </c>
      <c r="AG122" s="79" t="s">
        <v>1701</v>
      </c>
      <c r="AH122" s="79"/>
      <c r="AI122" s="85" t="s">
        <v>1632</v>
      </c>
      <c r="AJ122" s="79" t="b">
        <v>0</v>
      </c>
      <c r="AK122" s="79">
        <v>0</v>
      </c>
      <c r="AL122" s="85" t="s">
        <v>1632</v>
      </c>
      <c r="AM122" s="79" t="s">
        <v>1709</v>
      </c>
      <c r="AN122" s="79" t="b">
        <v>1</v>
      </c>
      <c r="AO122" s="85" t="s">
        <v>1615</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3</v>
      </c>
      <c r="BC122" s="78" t="str">
        <f>REPLACE(INDEX(GroupVertices[Group],MATCH(Edges[[#This Row],[Vertex 2]],GroupVertices[Vertex],0)),1,1,"")</f>
        <v>1</v>
      </c>
      <c r="BD122" s="48">
        <v>0</v>
      </c>
      <c r="BE122" s="49">
        <v>0</v>
      </c>
      <c r="BF122" s="48">
        <v>0</v>
      </c>
      <c r="BG122" s="49">
        <v>0</v>
      </c>
      <c r="BH122" s="48">
        <v>0</v>
      </c>
      <c r="BI122" s="49">
        <v>0</v>
      </c>
      <c r="BJ122" s="48">
        <v>16</v>
      </c>
      <c r="BK122" s="49">
        <v>100</v>
      </c>
      <c r="BL122" s="48">
        <v>16</v>
      </c>
    </row>
    <row r="123" spans="1:64" ht="15">
      <c r="A123" s="64" t="s">
        <v>258</v>
      </c>
      <c r="B123" s="64" t="s">
        <v>331</v>
      </c>
      <c r="C123" s="65" t="s">
        <v>4306</v>
      </c>
      <c r="D123" s="66">
        <v>4.4</v>
      </c>
      <c r="E123" s="67" t="s">
        <v>136</v>
      </c>
      <c r="F123" s="68">
        <v>30.4</v>
      </c>
      <c r="G123" s="65"/>
      <c r="H123" s="69"/>
      <c r="I123" s="70"/>
      <c r="J123" s="70"/>
      <c r="K123" s="34" t="s">
        <v>65</v>
      </c>
      <c r="L123" s="77">
        <v>123</v>
      </c>
      <c r="M123" s="77"/>
      <c r="N123" s="72"/>
      <c r="O123" s="79" t="s">
        <v>430</v>
      </c>
      <c r="P123" s="81">
        <v>43503.74930555555</v>
      </c>
      <c r="Q123" s="79" t="s">
        <v>482</v>
      </c>
      <c r="R123" s="79"/>
      <c r="S123" s="79"/>
      <c r="T123" s="79" t="s">
        <v>808</v>
      </c>
      <c r="U123" s="83" t="s">
        <v>851</v>
      </c>
      <c r="V123" s="83" t="s">
        <v>851</v>
      </c>
      <c r="W123" s="81">
        <v>43503.74930555555</v>
      </c>
      <c r="X123" s="83" t="s">
        <v>1073</v>
      </c>
      <c r="Y123" s="79"/>
      <c r="Z123" s="79"/>
      <c r="AA123" s="85" t="s">
        <v>1367</v>
      </c>
      <c r="AB123" s="85" t="s">
        <v>1616</v>
      </c>
      <c r="AC123" s="79" t="b">
        <v>0</v>
      </c>
      <c r="AD123" s="79">
        <v>5</v>
      </c>
      <c r="AE123" s="85" t="s">
        <v>1648</v>
      </c>
      <c r="AF123" s="79" t="b">
        <v>0</v>
      </c>
      <c r="AG123" s="79" t="s">
        <v>1701</v>
      </c>
      <c r="AH123" s="79"/>
      <c r="AI123" s="85" t="s">
        <v>1632</v>
      </c>
      <c r="AJ123" s="79" t="b">
        <v>0</v>
      </c>
      <c r="AK123" s="79">
        <v>1</v>
      </c>
      <c r="AL123" s="85" t="s">
        <v>1632</v>
      </c>
      <c r="AM123" s="79" t="s">
        <v>1710</v>
      </c>
      <c r="AN123" s="79" t="b">
        <v>0</v>
      </c>
      <c r="AO123" s="85" t="s">
        <v>1616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3</v>
      </c>
      <c r="BC123" s="78" t="str">
        <f>REPLACE(INDEX(GroupVertices[Group],MATCH(Edges[[#This Row],[Vertex 2]],GroupVertices[Vertex],0)),1,1,"")</f>
        <v>1</v>
      </c>
      <c r="BD123" s="48"/>
      <c r="BE123" s="49"/>
      <c r="BF123" s="48"/>
      <c r="BG123" s="49"/>
      <c r="BH123" s="48"/>
      <c r="BI123" s="49"/>
      <c r="BJ123" s="48"/>
      <c r="BK123" s="49"/>
      <c r="BL123" s="48"/>
    </row>
    <row r="124" spans="1:64" ht="15">
      <c r="A124" s="64" t="s">
        <v>258</v>
      </c>
      <c r="B124" s="64" t="s">
        <v>393</v>
      </c>
      <c r="C124" s="65" t="s">
        <v>4305</v>
      </c>
      <c r="D124" s="66">
        <v>3</v>
      </c>
      <c r="E124" s="67" t="s">
        <v>132</v>
      </c>
      <c r="F124" s="68">
        <v>35</v>
      </c>
      <c r="G124" s="65"/>
      <c r="H124" s="69"/>
      <c r="I124" s="70"/>
      <c r="J124" s="70"/>
      <c r="K124" s="34" t="s">
        <v>65</v>
      </c>
      <c r="L124" s="77">
        <v>124</v>
      </c>
      <c r="M124" s="77"/>
      <c r="N124" s="72"/>
      <c r="O124" s="79" t="s">
        <v>430</v>
      </c>
      <c r="P124" s="81">
        <v>43503.74930555555</v>
      </c>
      <c r="Q124" s="79" t="s">
        <v>482</v>
      </c>
      <c r="R124" s="79"/>
      <c r="S124" s="79"/>
      <c r="T124" s="79" t="s">
        <v>808</v>
      </c>
      <c r="U124" s="83" t="s">
        <v>851</v>
      </c>
      <c r="V124" s="83" t="s">
        <v>851</v>
      </c>
      <c r="W124" s="81">
        <v>43503.74930555555</v>
      </c>
      <c r="X124" s="83" t="s">
        <v>1073</v>
      </c>
      <c r="Y124" s="79"/>
      <c r="Z124" s="79"/>
      <c r="AA124" s="85" t="s">
        <v>1367</v>
      </c>
      <c r="AB124" s="85" t="s">
        <v>1616</v>
      </c>
      <c r="AC124" s="79" t="b">
        <v>0</v>
      </c>
      <c r="AD124" s="79">
        <v>5</v>
      </c>
      <c r="AE124" s="85" t="s">
        <v>1648</v>
      </c>
      <c r="AF124" s="79" t="b">
        <v>0</v>
      </c>
      <c r="AG124" s="79" t="s">
        <v>1701</v>
      </c>
      <c r="AH124" s="79"/>
      <c r="AI124" s="85" t="s">
        <v>1632</v>
      </c>
      <c r="AJ124" s="79" t="b">
        <v>0</v>
      </c>
      <c r="AK124" s="79">
        <v>1</v>
      </c>
      <c r="AL124" s="85" t="s">
        <v>1632</v>
      </c>
      <c r="AM124" s="79" t="s">
        <v>1710</v>
      </c>
      <c r="AN124" s="79" t="b">
        <v>0</v>
      </c>
      <c r="AO124" s="85" t="s">
        <v>1616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v>2</v>
      </c>
      <c r="BE124" s="49">
        <v>7.142857142857143</v>
      </c>
      <c r="BF124" s="48">
        <v>0</v>
      </c>
      <c r="BG124" s="49">
        <v>0</v>
      </c>
      <c r="BH124" s="48">
        <v>0</v>
      </c>
      <c r="BI124" s="49">
        <v>0</v>
      </c>
      <c r="BJ124" s="48">
        <v>26</v>
      </c>
      <c r="BK124" s="49">
        <v>92.85714285714286</v>
      </c>
      <c r="BL124" s="48">
        <v>28</v>
      </c>
    </row>
    <row r="125" spans="1:64" ht="15">
      <c r="A125" s="64" t="s">
        <v>259</v>
      </c>
      <c r="B125" s="64" t="s">
        <v>258</v>
      </c>
      <c r="C125" s="65" t="s">
        <v>4305</v>
      </c>
      <c r="D125" s="66">
        <v>3</v>
      </c>
      <c r="E125" s="67" t="s">
        <v>132</v>
      </c>
      <c r="F125" s="68">
        <v>35</v>
      </c>
      <c r="G125" s="65"/>
      <c r="H125" s="69"/>
      <c r="I125" s="70"/>
      <c r="J125" s="70"/>
      <c r="K125" s="34" t="s">
        <v>65</v>
      </c>
      <c r="L125" s="77">
        <v>125</v>
      </c>
      <c r="M125" s="77"/>
      <c r="N125" s="72"/>
      <c r="O125" s="79" t="s">
        <v>430</v>
      </c>
      <c r="P125" s="81">
        <v>43503.749918981484</v>
      </c>
      <c r="Q125" s="79" t="s">
        <v>483</v>
      </c>
      <c r="R125" s="79"/>
      <c r="S125" s="79"/>
      <c r="T125" s="79" t="s">
        <v>808</v>
      </c>
      <c r="U125" s="79"/>
      <c r="V125" s="83" t="s">
        <v>937</v>
      </c>
      <c r="W125" s="81">
        <v>43503.749918981484</v>
      </c>
      <c r="X125" s="83" t="s">
        <v>1074</v>
      </c>
      <c r="Y125" s="79"/>
      <c r="Z125" s="79"/>
      <c r="AA125" s="85" t="s">
        <v>1368</v>
      </c>
      <c r="AB125" s="79"/>
      <c r="AC125" s="79" t="b">
        <v>0</v>
      </c>
      <c r="AD125" s="79">
        <v>0</v>
      </c>
      <c r="AE125" s="85" t="s">
        <v>1632</v>
      </c>
      <c r="AF125" s="79" t="b">
        <v>0</v>
      </c>
      <c r="AG125" s="79" t="s">
        <v>1701</v>
      </c>
      <c r="AH125" s="79"/>
      <c r="AI125" s="85" t="s">
        <v>1632</v>
      </c>
      <c r="AJ125" s="79" t="b">
        <v>0</v>
      </c>
      <c r="AK125" s="79">
        <v>1</v>
      </c>
      <c r="AL125" s="85" t="s">
        <v>1367</v>
      </c>
      <c r="AM125" s="79" t="s">
        <v>1709</v>
      </c>
      <c r="AN125" s="79" t="b">
        <v>0</v>
      </c>
      <c r="AO125" s="85" t="s">
        <v>1367</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v>2</v>
      </c>
      <c r="BE125" s="49">
        <v>8.695652173913043</v>
      </c>
      <c r="BF125" s="48">
        <v>0</v>
      </c>
      <c r="BG125" s="49">
        <v>0</v>
      </c>
      <c r="BH125" s="48">
        <v>0</v>
      </c>
      <c r="BI125" s="49">
        <v>0</v>
      </c>
      <c r="BJ125" s="48">
        <v>21</v>
      </c>
      <c r="BK125" s="49">
        <v>91.30434782608695</v>
      </c>
      <c r="BL125" s="48">
        <v>23</v>
      </c>
    </row>
    <row r="126" spans="1:64" ht="15">
      <c r="A126" s="64" t="s">
        <v>260</v>
      </c>
      <c r="B126" s="64" t="s">
        <v>394</v>
      </c>
      <c r="C126" s="65" t="s">
        <v>4305</v>
      </c>
      <c r="D126" s="66">
        <v>3</v>
      </c>
      <c r="E126" s="67" t="s">
        <v>132</v>
      </c>
      <c r="F126" s="68">
        <v>35</v>
      </c>
      <c r="G126" s="65"/>
      <c r="H126" s="69"/>
      <c r="I126" s="70"/>
      <c r="J126" s="70"/>
      <c r="K126" s="34" t="s">
        <v>65</v>
      </c>
      <c r="L126" s="77">
        <v>126</v>
      </c>
      <c r="M126" s="77"/>
      <c r="N126" s="72"/>
      <c r="O126" s="79" t="s">
        <v>431</v>
      </c>
      <c r="P126" s="81">
        <v>43500.557488425926</v>
      </c>
      <c r="Q126" s="79" t="s">
        <v>484</v>
      </c>
      <c r="R126" s="79"/>
      <c r="S126" s="79"/>
      <c r="T126" s="79"/>
      <c r="U126" s="79"/>
      <c r="V126" s="83" t="s">
        <v>938</v>
      </c>
      <c r="W126" s="81">
        <v>43500.557488425926</v>
      </c>
      <c r="X126" s="83" t="s">
        <v>1075</v>
      </c>
      <c r="Y126" s="79"/>
      <c r="Z126" s="79"/>
      <c r="AA126" s="85" t="s">
        <v>1369</v>
      </c>
      <c r="AB126" s="85" t="s">
        <v>1617</v>
      </c>
      <c r="AC126" s="79" t="b">
        <v>0</v>
      </c>
      <c r="AD126" s="79">
        <v>2</v>
      </c>
      <c r="AE126" s="85" t="s">
        <v>1649</v>
      </c>
      <c r="AF126" s="79" t="b">
        <v>0</v>
      </c>
      <c r="AG126" s="79" t="s">
        <v>1701</v>
      </c>
      <c r="AH126" s="79"/>
      <c r="AI126" s="85" t="s">
        <v>1632</v>
      </c>
      <c r="AJ126" s="79" t="b">
        <v>0</v>
      </c>
      <c r="AK126" s="79">
        <v>0</v>
      </c>
      <c r="AL126" s="85" t="s">
        <v>1632</v>
      </c>
      <c r="AM126" s="79" t="s">
        <v>1709</v>
      </c>
      <c r="AN126" s="79" t="b">
        <v>0</v>
      </c>
      <c r="AO126" s="85" t="s">
        <v>1617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10</v>
      </c>
      <c r="BK126" s="49">
        <v>100</v>
      </c>
      <c r="BL126" s="48">
        <v>10</v>
      </c>
    </row>
    <row r="127" spans="1:64" ht="15">
      <c r="A127" s="64" t="s">
        <v>236</v>
      </c>
      <c r="B127" s="64" t="s">
        <v>370</v>
      </c>
      <c r="C127" s="65" t="s">
        <v>4305</v>
      </c>
      <c r="D127" s="66">
        <v>3</v>
      </c>
      <c r="E127" s="67" t="s">
        <v>132</v>
      </c>
      <c r="F127" s="68">
        <v>35</v>
      </c>
      <c r="G127" s="65"/>
      <c r="H127" s="69"/>
      <c r="I127" s="70"/>
      <c r="J127" s="70"/>
      <c r="K127" s="34" t="s">
        <v>65</v>
      </c>
      <c r="L127" s="77">
        <v>127</v>
      </c>
      <c r="M127" s="77"/>
      <c r="N127" s="72"/>
      <c r="O127" s="79" t="s">
        <v>430</v>
      </c>
      <c r="P127" s="81">
        <v>43501.566608796296</v>
      </c>
      <c r="Q127" s="79" t="s">
        <v>456</v>
      </c>
      <c r="R127" s="79"/>
      <c r="S127" s="79"/>
      <c r="T127" s="79"/>
      <c r="U127" s="79"/>
      <c r="V127" s="83" t="s">
        <v>916</v>
      </c>
      <c r="W127" s="81">
        <v>43501.566608796296</v>
      </c>
      <c r="X127" s="83" t="s">
        <v>1047</v>
      </c>
      <c r="Y127" s="79"/>
      <c r="Z127" s="79"/>
      <c r="AA127" s="85" t="s">
        <v>1341</v>
      </c>
      <c r="AB127" s="85" t="s">
        <v>1340</v>
      </c>
      <c r="AC127" s="79" t="b">
        <v>0</v>
      </c>
      <c r="AD127" s="79">
        <v>0</v>
      </c>
      <c r="AE127" s="85" t="s">
        <v>1640</v>
      </c>
      <c r="AF127" s="79" t="b">
        <v>0</v>
      </c>
      <c r="AG127" s="79" t="s">
        <v>1701</v>
      </c>
      <c r="AH127" s="79"/>
      <c r="AI127" s="85" t="s">
        <v>1632</v>
      </c>
      <c r="AJ127" s="79" t="b">
        <v>0</v>
      </c>
      <c r="AK127" s="79">
        <v>0</v>
      </c>
      <c r="AL127" s="85" t="s">
        <v>1632</v>
      </c>
      <c r="AM127" s="79" t="s">
        <v>1708</v>
      </c>
      <c r="AN127" s="79" t="b">
        <v>0</v>
      </c>
      <c r="AO127" s="85" t="s">
        <v>1340</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c r="BE127" s="49"/>
      <c r="BF127" s="48"/>
      <c r="BG127" s="49"/>
      <c r="BH127" s="48"/>
      <c r="BI127" s="49"/>
      <c r="BJ127" s="48"/>
      <c r="BK127" s="49"/>
      <c r="BL127" s="48"/>
    </row>
    <row r="128" spans="1:64" ht="15">
      <c r="A128" s="64" t="s">
        <v>260</v>
      </c>
      <c r="B128" s="64" t="s">
        <v>370</v>
      </c>
      <c r="C128" s="65" t="s">
        <v>4306</v>
      </c>
      <c r="D128" s="66">
        <v>4.4</v>
      </c>
      <c r="E128" s="67" t="s">
        <v>136</v>
      </c>
      <c r="F128" s="68">
        <v>30.4</v>
      </c>
      <c r="G128" s="65"/>
      <c r="H128" s="69"/>
      <c r="I128" s="70"/>
      <c r="J128" s="70"/>
      <c r="K128" s="34" t="s">
        <v>65</v>
      </c>
      <c r="L128" s="77">
        <v>128</v>
      </c>
      <c r="M128" s="77"/>
      <c r="N128" s="72"/>
      <c r="O128" s="79" t="s">
        <v>430</v>
      </c>
      <c r="P128" s="81">
        <v>43500.557488425926</v>
      </c>
      <c r="Q128" s="79" t="s">
        <v>484</v>
      </c>
      <c r="R128" s="79"/>
      <c r="S128" s="79"/>
      <c r="T128" s="79"/>
      <c r="U128" s="79"/>
      <c r="V128" s="83" t="s">
        <v>938</v>
      </c>
      <c r="W128" s="81">
        <v>43500.557488425926</v>
      </c>
      <c r="X128" s="83" t="s">
        <v>1075</v>
      </c>
      <c r="Y128" s="79"/>
      <c r="Z128" s="79"/>
      <c r="AA128" s="85" t="s">
        <v>1369</v>
      </c>
      <c r="AB128" s="85" t="s">
        <v>1617</v>
      </c>
      <c r="AC128" s="79" t="b">
        <v>0</v>
      </c>
      <c r="AD128" s="79">
        <v>2</v>
      </c>
      <c r="AE128" s="85" t="s">
        <v>1649</v>
      </c>
      <c r="AF128" s="79" t="b">
        <v>0</v>
      </c>
      <c r="AG128" s="79" t="s">
        <v>1701</v>
      </c>
      <c r="AH128" s="79"/>
      <c r="AI128" s="85" t="s">
        <v>1632</v>
      </c>
      <c r="AJ128" s="79" t="b">
        <v>0</v>
      </c>
      <c r="AK128" s="79">
        <v>0</v>
      </c>
      <c r="AL128" s="85" t="s">
        <v>1632</v>
      </c>
      <c r="AM128" s="79" t="s">
        <v>1709</v>
      </c>
      <c r="AN128" s="79" t="b">
        <v>0</v>
      </c>
      <c r="AO128" s="85" t="s">
        <v>1617</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7</v>
      </c>
      <c r="BC128" s="78" t="str">
        <f>REPLACE(INDEX(GroupVertices[Group],MATCH(Edges[[#This Row],[Vertex 2]],GroupVertices[Vertex],0)),1,1,"")</f>
        <v>7</v>
      </c>
      <c r="BD128" s="48"/>
      <c r="BE128" s="49"/>
      <c r="BF128" s="48"/>
      <c r="BG128" s="49"/>
      <c r="BH128" s="48"/>
      <c r="BI128" s="49"/>
      <c r="BJ128" s="48"/>
      <c r="BK128" s="49"/>
      <c r="BL128" s="48"/>
    </row>
    <row r="129" spans="1:64" ht="15">
      <c r="A129" s="64" t="s">
        <v>260</v>
      </c>
      <c r="B129" s="64" t="s">
        <v>370</v>
      </c>
      <c r="C129" s="65" t="s">
        <v>4306</v>
      </c>
      <c r="D129" s="66">
        <v>4.4</v>
      </c>
      <c r="E129" s="67" t="s">
        <v>136</v>
      </c>
      <c r="F129" s="68">
        <v>30.4</v>
      </c>
      <c r="G129" s="65"/>
      <c r="H129" s="69"/>
      <c r="I129" s="70"/>
      <c r="J129" s="70"/>
      <c r="K129" s="34" t="s">
        <v>65</v>
      </c>
      <c r="L129" s="77">
        <v>129</v>
      </c>
      <c r="M129" s="77"/>
      <c r="N129" s="72"/>
      <c r="O129" s="79" t="s">
        <v>430</v>
      </c>
      <c r="P129" s="81">
        <v>43500.97324074074</v>
      </c>
      <c r="Q129" s="79" t="s">
        <v>485</v>
      </c>
      <c r="R129" s="79"/>
      <c r="S129" s="79"/>
      <c r="T129" s="79"/>
      <c r="U129" s="83" t="s">
        <v>852</v>
      </c>
      <c r="V129" s="83" t="s">
        <v>852</v>
      </c>
      <c r="W129" s="81">
        <v>43500.97324074074</v>
      </c>
      <c r="X129" s="83" t="s">
        <v>1076</v>
      </c>
      <c r="Y129" s="79"/>
      <c r="Z129" s="79"/>
      <c r="AA129" s="85" t="s">
        <v>1370</v>
      </c>
      <c r="AB129" s="85" t="s">
        <v>1618</v>
      </c>
      <c r="AC129" s="79" t="b">
        <v>0</v>
      </c>
      <c r="AD129" s="79">
        <v>0</v>
      </c>
      <c r="AE129" s="85" t="s">
        <v>1650</v>
      </c>
      <c r="AF129" s="79" t="b">
        <v>0</v>
      </c>
      <c r="AG129" s="79" t="s">
        <v>1701</v>
      </c>
      <c r="AH129" s="79"/>
      <c r="AI129" s="85" t="s">
        <v>1632</v>
      </c>
      <c r="AJ129" s="79" t="b">
        <v>0</v>
      </c>
      <c r="AK129" s="79">
        <v>0</v>
      </c>
      <c r="AL129" s="85" t="s">
        <v>1632</v>
      </c>
      <c r="AM129" s="79" t="s">
        <v>1709</v>
      </c>
      <c r="AN129" s="79" t="b">
        <v>0</v>
      </c>
      <c r="AO129" s="85" t="s">
        <v>1618</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7</v>
      </c>
      <c r="BC129" s="78" t="str">
        <f>REPLACE(INDEX(GroupVertices[Group],MATCH(Edges[[#This Row],[Vertex 2]],GroupVertices[Vertex],0)),1,1,"")</f>
        <v>7</v>
      </c>
      <c r="BD129" s="48"/>
      <c r="BE129" s="49"/>
      <c r="BF129" s="48"/>
      <c r="BG129" s="49"/>
      <c r="BH129" s="48"/>
      <c r="BI129" s="49"/>
      <c r="BJ129" s="48"/>
      <c r="BK129" s="49"/>
      <c r="BL129" s="48"/>
    </row>
    <row r="130" spans="1:64" ht="15">
      <c r="A130" s="64" t="s">
        <v>236</v>
      </c>
      <c r="B130" s="64" t="s">
        <v>331</v>
      </c>
      <c r="C130" s="65" t="s">
        <v>4305</v>
      </c>
      <c r="D130" s="66">
        <v>3</v>
      </c>
      <c r="E130" s="67" t="s">
        <v>132</v>
      </c>
      <c r="F130" s="68">
        <v>35</v>
      </c>
      <c r="G130" s="65"/>
      <c r="H130" s="69"/>
      <c r="I130" s="70"/>
      <c r="J130" s="70"/>
      <c r="K130" s="34" t="s">
        <v>65</v>
      </c>
      <c r="L130" s="77">
        <v>130</v>
      </c>
      <c r="M130" s="77"/>
      <c r="N130" s="72"/>
      <c r="O130" s="79" t="s">
        <v>430</v>
      </c>
      <c r="P130" s="81">
        <v>43501.566608796296</v>
      </c>
      <c r="Q130" s="79" t="s">
        <v>456</v>
      </c>
      <c r="R130" s="79"/>
      <c r="S130" s="79"/>
      <c r="T130" s="79"/>
      <c r="U130" s="79"/>
      <c r="V130" s="83" t="s">
        <v>916</v>
      </c>
      <c r="W130" s="81">
        <v>43501.566608796296</v>
      </c>
      <c r="X130" s="83" t="s">
        <v>1047</v>
      </c>
      <c r="Y130" s="79"/>
      <c r="Z130" s="79"/>
      <c r="AA130" s="85" t="s">
        <v>1341</v>
      </c>
      <c r="AB130" s="85" t="s">
        <v>1340</v>
      </c>
      <c r="AC130" s="79" t="b">
        <v>0</v>
      </c>
      <c r="AD130" s="79">
        <v>0</v>
      </c>
      <c r="AE130" s="85" t="s">
        <v>1640</v>
      </c>
      <c r="AF130" s="79" t="b">
        <v>0</v>
      </c>
      <c r="AG130" s="79" t="s">
        <v>1701</v>
      </c>
      <c r="AH130" s="79"/>
      <c r="AI130" s="85" t="s">
        <v>1632</v>
      </c>
      <c r="AJ130" s="79" t="b">
        <v>0</v>
      </c>
      <c r="AK130" s="79">
        <v>0</v>
      </c>
      <c r="AL130" s="85" t="s">
        <v>1632</v>
      </c>
      <c r="AM130" s="79" t="s">
        <v>1708</v>
      </c>
      <c r="AN130" s="79" t="b">
        <v>0</v>
      </c>
      <c r="AO130" s="85" t="s">
        <v>1340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1</v>
      </c>
      <c r="BD130" s="48"/>
      <c r="BE130" s="49"/>
      <c r="BF130" s="48"/>
      <c r="BG130" s="49"/>
      <c r="BH130" s="48"/>
      <c r="BI130" s="49"/>
      <c r="BJ130" s="48"/>
      <c r="BK130" s="49"/>
      <c r="BL130" s="48"/>
    </row>
    <row r="131" spans="1:64" ht="15">
      <c r="A131" s="64" t="s">
        <v>236</v>
      </c>
      <c r="B131" s="64" t="s">
        <v>371</v>
      </c>
      <c r="C131" s="65" t="s">
        <v>4305</v>
      </c>
      <c r="D131" s="66">
        <v>3</v>
      </c>
      <c r="E131" s="67" t="s">
        <v>132</v>
      </c>
      <c r="F131" s="68">
        <v>35</v>
      </c>
      <c r="G131" s="65"/>
      <c r="H131" s="69"/>
      <c r="I131" s="70"/>
      <c r="J131" s="70"/>
      <c r="K131" s="34" t="s">
        <v>65</v>
      </c>
      <c r="L131" s="77">
        <v>131</v>
      </c>
      <c r="M131" s="77"/>
      <c r="N131" s="72"/>
      <c r="O131" s="79" t="s">
        <v>430</v>
      </c>
      <c r="P131" s="81">
        <v>43501.566608796296</v>
      </c>
      <c r="Q131" s="79" t="s">
        <v>456</v>
      </c>
      <c r="R131" s="79"/>
      <c r="S131" s="79"/>
      <c r="T131" s="79"/>
      <c r="U131" s="79"/>
      <c r="V131" s="83" t="s">
        <v>916</v>
      </c>
      <c r="W131" s="81">
        <v>43501.566608796296</v>
      </c>
      <c r="X131" s="83" t="s">
        <v>1047</v>
      </c>
      <c r="Y131" s="79"/>
      <c r="Z131" s="79"/>
      <c r="AA131" s="85" t="s">
        <v>1341</v>
      </c>
      <c r="AB131" s="85" t="s">
        <v>1340</v>
      </c>
      <c r="AC131" s="79" t="b">
        <v>0</v>
      </c>
      <c r="AD131" s="79">
        <v>0</v>
      </c>
      <c r="AE131" s="85" t="s">
        <v>1640</v>
      </c>
      <c r="AF131" s="79" t="b">
        <v>0</v>
      </c>
      <c r="AG131" s="79" t="s">
        <v>1701</v>
      </c>
      <c r="AH131" s="79"/>
      <c r="AI131" s="85" t="s">
        <v>1632</v>
      </c>
      <c r="AJ131" s="79" t="b">
        <v>0</v>
      </c>
      <c r="AK131" s="79">
        <v>0</v>
      </c>
      <c r="AL131" s="85" t="s">
        <v>1632</v>
      </c>
      <c r="AM131" s="79" t="s">
        <v>1708</v>
      </c>
      <c r="AN131" s="79" t="b">
        <v>0</v>
      </c>
      <c r="AO131" s="85" t="s">
        <v>1340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7</v>
      </c>
      <c r="BC131" s="78" t="str">
        <f>REPLACE(INDEX(GroupVertices[Group],MATCH(Edges[[#This Row],[Vertex 2]],GroupVertices[Vertex],0)),1,1,"")</f>
        <v>7</v>
      </c>
      <c r="BD131" s="48"/>
      <c r="BE131" s="49"/>
      <c r="BF131" s="48"/>
      <c r="BG131" s="49"/>
      <c r="BH131" s="48"/>
      <c r="BI131" s="49"/>
      <c r="BJ131" s="48"/>
      <c r="BK131" s="49"/>
      <c r="BL131" s="48"/>
    </row>
    <row r="132" spans="1:64" ht="15">
      <c r="A132" s="64" t="s">
        <v>236</v>
      </c>
      <c r="B132" s="64" t="s">
        <v>260</v>
      </c>
      <c r="C132" s="65" t="s">
        <v>4305</v>
      </c>
      <c r="D132" s="66">
        <v>3</v>
      </c>
      <c r="E132" s="67" t="s">
        <v>132</v>
      </c>
      <c r="F132" s="68">
        <v>35</v>
      </c>
      <c r="G132" s="65"/>
      <c r="H132" s="69"/>
      <c r="I132" s="70"/>
      <c r="J132" s="70"/>
      <c r="K132" s="34" t="s">
        <v>66</v>
      </c>
      <c r="L132" s="77">
        <v>132</v>
      </c>
      <c r="M132" s="77"/>
      <c r="N132" s="72"/>
      <c r="O132" s="79" t="s">
        <v>430</v>
      </c>
      <c r="P132" s="81">
        <v>43501.566608796296</v>
      </c>
      <c r="Q132" s="79" t="s">
        <v>456</v>
      </c>
      <c r="R132" s="79"/>
      <c r="S132" s="79"/>
      <c r="T132" s="79"/>
      <c r="U132" s="79"/>
      <c r="V132" s="83" t="s">
        <v>916</v>
      </c>
      <c r="W132" s="81">
        <v>43501.566608796296</v>
      </c>
      <c r="X132" s="83" t="s">
        <v>1047</v>
      </c>
      <c r="Y132" s="79"/>
      <c r="Z132" s="79"/>
      <c r="AA132" s="85" t="s">
        <v>1341</v>
      </c>
      <c r="AB132" s="85" t="s">
        <v>1340</v>
      </c>
      <c r="AC132" s="79" t="b">
        <v>0</v>
      </c>
      <c r="AD132" s="79">
        <v>0</v>
      </c>
      <c r="AE132" s="85" t="s">
        <v>1640</v>
      </c>
      <c r="AF132" s="79" t="b">
        <v>0</v>
      </c>
      <c r="AG132" s="79" t="s">
        <v>1701</v>
      </c>
      <c r="AH132" s="79"/>
      <c r="AI132" s="85" t="s">
        <v>1632</v>
      </c>
      <c r="AJ132" s="79" t="b">
        <v>0</v>
      </c>
      <c r="AK132" s="79">
        <v>0</v>
      </c>
      <c r="AL132" s="85" t="s">
        <v>1632</v>
      </c>
      <c r="AM132" s="79" t="s">
        <v>1708</v>
      </c>
      <c r="AN132" s="79" t="b">
        <v>0</v>
      </c>
      <c r="AO132" s="85" t="s">
        <v>1340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7</v>
      </c>
      <c r="BD132" s="48">
        <v>0</v>
      </c>
      <c r="BE132" s="49">
        <v>0</v>
      </c>
      <c r="BF132" s="48">
        <v>0</v>
      </c>
      <c r="BG132" s="49">
        <v>0</v>
      </c>
      <c r="BH132" s="48">
        <v>0</v>
      </c>
      <c r="BI132" s="49">
        <v>0</v>
      </c>
      <c r="BJ132" s="48">
        <v>11</v>
      </c>
      <c r="BK132" s="49">
        <v>100</v>
      </c>
      <c r="BL132" s="48">
        <v>11</v>
      </c>
    </row>
    <row r="133" spans="1:64" ht="15">
      <c r="A133" s="64" t="s">
        <v>260</v>
      </c>
      <c r="B133" s="64" t="s">
        <v>236</v>
      </c>
      <c r="C133" s="65" t="s">
        <v>4305</v>
      </c>
      <c r="D133" s="66">
        <v>3</v>
      </c>
      <c r="E133" s="67" t="s">
        <v>132</v>
      </c>
      <c r="F133" s="68">
        <v>35</v>
      </c>
      <c r="G133" s="65"/>
      <c r="H133" s="69"/>
      <c r="I133" s="70"/>
      <c r="J133" s="70"/>
      <c r="K133" s="34" t="s">
        <v>66</v>
      </c>
      <c r="L133" s="77">
        <v>133</v>
      </c>
      <c r="M133" s="77"/>
      <c r="N133" s="72"/>
      <c r="O133" s="79" t="s">
        <v>430</v>
      </c>
      <c r="P133" s="81">
        <v>43500.97324074074</v>
      </c>
      <c r="Q133" s="79" t="s">
        <v>485</v>
      </c>
      <c r="R133" s="79"/>
      <c r="S133" s="79"/>
      <c r="T133" s="79"/>
      <c r="U133" s="83" t="s">
        <v>852</v>
      </c>
      <c r="V133" s="83" t="s">
        <v>852</v>
      </c>
      <c r="W133" s="81">
        <v>43500.97324074074</v>
      </c>
      <c r="X133" s="83" t="s">
        <v>1076</v>
      </c>
      <c r="Y133" s="79"/>
      <c r="Z133" s="79"/>
      <c r="AA133" s="85" t="s">
        <v>1370</v>
      </c>
      <c r="AB133" s="85" t="s">
        <v>1618</v>
      </c>
      <c r="AC133" s="79" t="b">
        <v>0</v>
      </c>
      <c r="AD133" s="79">
        <v>0</v>
      </c>
      <c r="AE133" s="85" t="s">
        <v>1650</v>
      </c>
      <c r="AF133" s="79" t="b">
        <v>0</v>
      </c>
      <c r="AG133" s="79" t="s">
        <v>1701</v>
      </c>
      <c r="AH133" s="79"/>
      <c r="AI133" s="85" t="s">
        <v>1632</v>
      </c>
      <c r="AJ133" s="79" t="b">
        <v>0</v>
      </c>
      <c r="AK133" s="79">
        <v>0</v>
      </c>
      <c r="AL133" s="85" t="s">
        <v>1632</v>
      </c>
      <c r="AM133" s="79" t="s">
        <v>1709</v>
      </c>
      <c r="AN133" s="79" t="b">
        <v>0</v>
      </c>
      <c r="AO133" s="85" t="s">
        <v>1618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7</v>
      </c>
      <c r="BC133" s="78" t="str">
        <f>REPLACE(INDEX(GroupVertices[Group],MATCH(Edges[[#This Row],[Vertex 2]],GroupVertices[Vertex],0)),1,1,"")</f>
        <v>7</v>
      </c>
      <c r="BD133" s="48"/>
      <c r="BE133" s="49"/>
      <c r="BF133" s="48"/>
      <c r="BG133" s="49"/>
      <c r="BH133" s="48"/>
      <c r="BI133" s="49"/>
      <c r="BJ133" s="48"/>
      <c r="BK133" s="49"/>
      <c r="BL133" s="48"/>
    </row>
    <row r="134" spans="1:64" ht="15">
      <c r="A134" s="64" t="s">
        <v>260</v>
      </c>
      <c r="B134" s="64" t="s">
        <v>371</v>
      </c>
      <c r="C134" s="65" t="s">
        <v>4305</v>
      </c>
      <c r="D134" s="66">
        <v>3</v>
      </c>
      <c r="E134" s="67" t="s">
        <v>132</v>
      </c>
      <c r="F134" s="68">
        <v>35</v>
      </c>
      <c r="G134" s="65"/>
      <c r="H134" s="69"/>
      <c r="I134" s="70"/>
      <c r="J134" s="70"/>
      <c r="K134" s="34" t="s">
        <v>65</v>
      </c>
      <c r="L134" s="77">
        <v>134</v>
      </c>
      <c r="M134" s="77"/>
      <c r="N134" s="72"/>
      <c r="O134" s="79" t="s">
        <v>431</v>
      </c>
      <c r="P134" s="81">
        <v>43500.97324074074</v>
      </c>
      <c r="Q134" s="79" t="s">
        <v>485</v>
      </c>
      <c r="R134" s="79"/>
      <c r="S134" s="79"/>
      <c r="T134" s="79"/>
      <c r="U134" s="83" t="s">
        <v>852</v>
      </c>
      <c r="V134" s="83" t="s">
        <v>852</v>
      </c>
      <c r="W134" s="81">
        <v>43500.97324074074</v>
      </c>
      <c r="X134" s="83" t="s">
        <v>1076</v>
      </c>
      <c r="Y134" s="79"/>
      <c r="Z134" s="79"/>
      <c r="AA134" s="85" t="s">
        <v>1370</v>
      </c>
      <c r="AB134" s="85" t="s">
        <v>1618</v>
      </c>
      <c r="AC134" s="79" t="b">
        <v>0</v>
      </c>
      <c r="AD134" s="79">
        <v>0</v>
      </c>
      <c r="AE134" s="85" t="s">
        <v>1650</v>
      </c>
      <c r="AF134" s="79" t="b">
        <v>0</v>
      </c>
      <c r="AG134" s="79" t="s">
        <v>1701</v>
      </c>
      <c r="AH134" s="79"/>
      <c r="AI134" s="85" t="s">
        <v>1632</v>
      </c>
      <c r="AJ134" s="79" t="b">
        <v>0</v>
      </c>
      <c r="AK134" s="79">
        <v>0</v>
      </c>
      <c r="AL134" s="85" t="s">
        <v>1632</v>
      </c>
      <c r="AM134" s="79" t="s">
        <v>1709</v>
      </c>
      <c r="AN134" s="79" t="b">
        <v>0</v>
      </c>
      <c r="AO134" s="85" t="s">
        <v>1618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7</v>
      </c>
      <c r="BC134" s="78" t="str">
        <f>REPLACE(INDEX(GroupVertices[Group],MATCH(Edges[[#This Row],[Vertex 2]],GroupVertices[Vertex],0)),1,1,"")</f>
        <v>7</v>
      </c>
      <c r="BD134" s="48"/>
      <c r="BE134" s="49"/>
      <c r="BF134" s="48"/>
      <c r="BG134" s="49"/>
      <c r="BH134" s="48"/>
      <c r="BI134" s="49"/>
      <c r="BJ134" s="48"/>
      <c r="BK134" s="49"/>
      <c r="BL134" s="48"/>
    </row>
    <row r="135" spans="1:64" ht="15">
      <c r="A135" s="64" t="s">
        <v>261</v>
      </c>
      <c r="B135" s="64" t="s">
        <v>331</v>
      </c>
      <c r="C135" s="65" t="s">
        <v>4305</v>
      </c>
      <c r="D135" s="66">
        <v>3</v>
      </c>
      <c r="E135" s="67" t="s">
        <v>132</v>
      </c>
      <c r="F135" s="68">
        <v>35</v>
      </c>
      <c r="G135" s="65"/>
      <c r="H135" s="69"/>
      <c r="I135" s="70"/>
      <c r="J135" s="70"/>
      <c r="K135" s="34" t="s">
        <v>65</v>
      </c>
      <c r="L135" s="77">
        <v>135</v>
      </c>
      <c r="M135" s="77"/>
      <c r="N135" s="72"/>
      <c r="O135" s="79" t="s">
        <v>430</v>
      </c>
      <c r="P135" s="81">
        <v>43504.50386574074</v>
      </c>
      <c r="Q135" s="79" t="s">
        <v>486</v>
      </c>
      <c r="R135" s="79"/>
      <c r="S135" s="79"/>
      <c r="T135" s="79"/>
      <c r="U135" s="83" t="s">
        <v>853</v>
      </c>
      <c r="V135" s="83" t="s">
        <v>853</v>
      </c>
      <c r="W135" s="81">
        <v>43504.50386574074</v>
      </c>
      <c r="X135" s="83" t="s">
        <v>1077</v>
      </c>
      <c r="Y135" s="79"/>
      <c r="Z135" s="79"/>
      <c r="AA135" s="85" t="s">
        <v>1371</v>
      </c>
      <c r="AB135" s="79"/>
      <c r="AC135" s="79" t="b">
        <v>0</v>
      </c>
      <c r="AD135" s="79">
        <v>1</v>
      </c>
      <c r="AE135" s="85" t="s">
        <v>1639</v>
      </c>
      <c r="AF135" s="79" t="b">
        <v>0</v>
      </c>
      <c r="AG135" s="79" t="s">
        <v>1701</v>
      </c>
      <c r="AH135" s="79"/>
      <c r="AI135" s="85" t="s">
        <v>1632</v>
      </c>
      <c r="AJ135" s="79" t="b">
        <v>0</v>
      </c>
      <c r="AK135" s="79">
        <v>0</v>
      </c>
      <c r="AL135" s="85" t="s">
        <v>1632</v>
      </c>
      <c r="AM135" s="79" t="s">
        <v>1708</v>
      </c>
      <c r="AN135" s="79" t="b">
        <v>0</v>
      </c>
      <c r="AO135" s="85" t="s">
        <v>1371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7</v>
      </c>
      <c r="BC135" s="78" t="str">
        <f>REPLACE(INDEX(GroupVertices[Group],MATCH(Edges[[#This Row],[Vertex 2]],GroupVertices[Vertex],0)),1,1,"")</f>
        <v>1</v>
      </c>
      <c r="BD135" s="48"/>
      <c r="BE135" s="49"/>
      <c r="BF135" s="48"/>
      <c r="BG135" s="49"/>
      <c r="BH135" s="48"/>
      <c r="BI135" s="49"/>
      <c r="BJ135" s="48"/>
      <c r="BK135" s="49"/>
      <c r="BL135" s="48"/>
    </row>
    <row r="136" spans="1:64" ht="15">
      <c r="A136" s="64" t="s">
        <v>261</v>
      </c>
      <c r="B136" s="64" t="s">
        <v>260</v>
      </c>
      <c r="C136" s="65" t="s">
        <v>4305</v>
      </c>
      <c r="D136" s="66">
        <v>3</v>
      </c>
      <c r="E136" s="67" t="s">
        <v>132</v>
      </c>
      <c r="F136" s="68">
        <v>35</v>
      </c>
      <c r="G136" s="65"/>
      <c r="H136" s="69"/>
      <c r="I136" s="70"/>
      <c r="J136" s="70"/>
      <c r="K136" s="34" t="s">
        <v>66</v>
      </c>
      <c r="L136" s="77">
        <v>136</v>
      </c>
      <c r="M136" s="77"/>
      <c r="N136" s="72"/>
      <c r="O136" s="79" t="s">
        <v>431</v>
      </c>
      <c r="P136" s="81">
        <v>43504.50386574074</v>
      </c>
      <c r="Q136" s="79" t="s">
        <v>486</v>
      </c>
      <c r="R136" s="79"/>
      <c r="S136" s="79"/>
      <c r="T136" s="79"/>
      <c r="U136" s="83" t="s">
        <v>853</v>
      </c>
      <c r="V136" s="83" t="s">
        <v>853</v>
      </c>
      <c r="W136" s="81">
        <v>43504.50386574074</v>
      </c>
      <c r="X136" s="83" t="s">
        <v>1077</v>
      </c>
      <c r="Y136" s="79"/>
      <c r="Z136" s="79"/>
      <c r="AA136" s="85" t="s">
        <v>1371</v>
      </c>
      <c r="AB136" s="79"/>
      <c r="AC136" s="79" t="b">
        <v>0</v>
      </c>
      <c r="AD136" s="79">
        <v>1</v>
      </c>
      <c r="AE136" s="85" t="s">
        <v>1639</v>
      </c>
      <c r="AF136" s="79" t="b">
        <v>0</v>
      </c>
      <c r="AG136" s="79" t="s">
        <v>1701</v>
      </c>
      <c r="AH136" s="79"/>
      <c r="AI136" s="85" t="s">
        <v>1632</v>
      </c>
      <c r="AJ136" s="79" t="b">
        <v>0</v>
      </c>
      <c r="AK136" s="79">
        <v>0</v>
      </c>
      <c r="AL136" s="85" t="s">
        <v>1632</v>
      </c>
      <c r="AM136" s="79" t="s">
        <v>1708</v>
      </c>
      <c r="AN136" s="79" t="b">
        <v>0</v>
      </c>
      <c r="AO136" s="85" t="s">
        <v>1371</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7</v>
      </c>
      <c r="BC136" s="78" t="str">
        <f>REPLACE(INDEX(GroupVertices[Group],MATCH(Edges[[#This Row],[Vertex 2]],GroupVertices[Vertex],0)),1,1,"")</f>
        <v>7</v>
      </c>
      <c r="BD136" s="48">
        <v>0</v>
      </c>
      <c r="BE136" s="49">
        <v>0</v>
      </c>
      <c r="BF136" s="48">
        <v>0</v>
      </c>
      <c r="BG136" s="49">
        <v>0</v>
      </c>
      <c r="BH136" s="48">
        <v>0</v>
      </c>
      <c r="BI136" s="49">
        <v>0</v>
      </c>
      <c r="BJ136" s="48">
        <v>3</v>
      </c>
      <c r="BK136" s="49">
        <v>100</v>
      </c>
      <c r="BL136" s="48">
        <v>3</v>
      </c>
    </row>
    <row r="137" spans="1:64" ht="15">
      <c r="A137" s="64" t="s">
        <v>260</v>
      </c>
      <c r="B137" s="64" t="s">
        <v>261</v>
      </c>
      <c r="C137" s="65" t="s">
        <v>4305</v>
      </c>
      <c r="D137" s="66">
        <v>3</v>
      </c>
      <c r="E137" s="67" t="s">
        <v>132</v>
      </c>
      <c r="F137" s="68">
        <v>35</v>
      </c>
      <c r="G137" s="65"/>
      <c r="H137" s="69"/>
      <c r="I137" s="70"/>
      <c r="J137" s="70"/>
      <c r="K137" s="34" t="s">
        <v>66</v>
      </c>
      <c r="L137" s="77">
        <v>137</v>
      </c>
      <c r="M137" s="77"/>
      <c r="N137" s="72"/>
      <c r="O137" s="79" t="s">
        <v>431</v>
      </c>
      <c r="P137" s="81">
        <v>43504.58148148148</v>
      </c>
      <c r="Q137" s="79" t="s">
        <v>487</v>
      </c>
      <c r="R137" s="79"/>
      <c r="S137" s="79"/>
      <c r="T137" s="79" t="s">
        <v>809</v>
      </c>
      <c r="U137" s="83" t="s">
        <v>854</v>
      </c>
      <c r="V137" s="83" t="s">
        <v>854</v>
      </c>
      <c r="W137" s="81">
        <v>43504.58148148148</v>
      </c>
      <c r="X137" s="83" t="s">
        <v>1078</v>
      </c>
      <c r="Y137" s="79"/>
      <c r="Z137" s="79"/>
      <c r="AA137" s="85" t="s">
        <v>1372</v>
      </c>
      <c r="AB137" s="85" t="s">
        <v>1371</v>
      </c>
      <c r="AC137" s="79" t="b">
        <v>0</v>
      </c>
      <c r="AD137" s="79">
        <v>1</v>
      </c>
      <c r="AE137" s="85" t="s">
        <v>1651</v>
      </c>
      <c r="AF137" s="79" t="b">
        <v>0</v>
      </c>
      <c r="AG137" s="79" t="s">
        <v>1701</v>
      </c>
      <c r="AH137" s="79"/>
      <c r="AI137" s="85" t="s">
        <v>1632</v>
      </c>
      <c r="AJ137" s="79" t="b">
        <v>0</v>
      </c>
      <c r="AK137" s="79">
        <v>0</v>
      </c>
      <c r="AL137" s="85" t="s">
        <v>1632</v>
      </c>
      <c r="AM137" s="79" t="s">
        <v>1709</v>
      </c>
      <c r="AN137" s="79" t="b">
        <v>0</v>
      </c>
      <c r="AO137" s="85" t="s">
        <v>1371</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7</v>
      </c>
      <c r="BC137" s="78" t="str">
        <f>REPLACE(INDEX(GroupVertices[Group],MATCH(Edges[[#This Row],[Vertex 2]],GroupVertices[Vertex],0)),1,1,"")</f>
        <v>7</v>
      </c>
      <c r="BD137" s="48">
        <v>2</v>
      </c>
      <c r="BE137" s="49">
        <v>10</v>
      </c>
      <c r="BF137" s="48">
        <v>0</v>
      </c>
      <c r="BG137" s="49">
        <v>0</v>
      </c>
      <c r="BH137" s="48">
        <v>0</v>
      </c>
      <c r="BI137" s="49">
        <v>0</v>
      </c>
      <c r="BJ137" s="48">
        <v>18</v>
      </c>
      <c r="BK137" s="49">
        <v>90</v>
      </c>
      <c r="BL137" s="48">
        <v>20</v>
      </c>
    </row>
    <row r="138" spans="1:64" ht="15">
      <c r="A138" s="64" t="s">
        <v>262</v>
      </c>
      <c r="B138" s="64" t="s">
        <v>395</v>
      </c>
      <c r="C138" s="65" t="s">
        <v>4305</v>
      </c>
      <c r="D138" s="66">
        <v>3</v>
      </c>
      <c r="E138" s="67" t="s">
        <v>132</v>
      </c>
      <c r="F138" s="68">
        <v>35</v>
      </c>
      <c r="G138" s="65"/>
      <c r="H138" s="69"/>
      <c r="I138" s="70"/>
      <c r="J138" s="70"/>
      <c r="K138" s="34" t="s">
        <v>65</v>
      </c>
      <c r="L138" s="77">
        <v>138</v>
      </c>
      <c r="M138" s="77"/>
      <c r="N138" s="72"/>
      <c r="O138" s="79" t="s">
        <v>430</v>
      </c>
      <c r="P138" s="81">
        <v>43504.58628472222</v>
      </c>
      <c r="Q138" s="79" t="s">
        <v>488</v>
      </c>
      <c r="R138" s="79"/>
      <c r="S138" s="79"/>
      <c r="T138" s="79"/>
      <c r="U138" s="79"/>
      <c r="V138" s="83" t="s">
        <v>939</v>
      </c>
      <c r="W138" s="81">
        <v>43504.58628472222</v>
      </c>
      <c r="X138" s="83" t="s">
        <v>1079</v>
      </c>
      <c r="Y138" s="79"/>
      <c r="Z138" s="79"/>
      <c r="AA138" s="85" t="s">
        <v>1373</v>
      </c>
      <c r="AB138" s="85" t="s">
        <v>1619</v>
      </c>
      <c r="AC138" s="79" t="b">
        <v>0</v>
      </c>
      <c r="AD138" s="79">
        <v>1</v>
      </c>
      <c r="AE138" s="85" t="s">
        <v>1652</v>
      </c>
      <c r="AF138" s="79" t="b">
        <v>0</v>
      </c>
      <c r="AG138" s="79" t="s">
        <v>1701</v>
      </c>
      <c r="AH138" s="79"/>
      <c r="AI138" s="85" t="s">
        <v>1632</v>
      </c>
      <c r="AJ138" s="79" t="b">
        <v>0</v>
      </c>
      <c r="AK138" s="79">
        <v>2</v>
      </c>
      <c r="AL138" s="85" t="s">
        <v>1632</v>
      </c>
      <c r="AM138" s="79" t="s">
        <v>1708</v>
      </c>
      <c r="AN138" s="79" t="b">
        <v>0</v>
      </c>
      <c r="AO138" s="85" t="s">
        <v>1619</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14</v>
      </c>
      <c r="BC138" s="78" t="str">
        <f>REPLACE(INDEX(GroupVertices[Group],MATCH(Edges[[#This Row],[Vertex 2]],GroupVertices[Vertex],0)),1,1,"")</f>
        <v>14</v>
      </c>
      <c r="BD138" s="48"/>
      <c r="BE138" s="49"/>
      <c r="BF138" s="48"/>
      <c r="BG138" s="49"/>
      <c r="BH138" s="48"/>
      <c r="BI138" s="49"/>
      <c r="BJ138" s="48"/>
      <c r="BK138" s="49"/>
      <c r="BL138" s="48"/>
    </row>
    <row r="139" spans="1:64" ht="15">
      <c r="A139" s="64" t="s">
        <v>263</v>
      </c>
      <c r="B139" s="64" t="s">
        <v>395</v>
      </c>
      <c r="C139" s="65" t="s">
        <v>4305</v>
      </c>
      <c r="D139" s="66">
        <v>3</v>
      </c>
      <c r="E139" s="67" t="s">
        <v>132</v>
      </c>
      <c r="F139" s="68">
        <v>35</v>
      </c>
      <c r="G139" s="65"/>
      <c r="H139" s="69"/>
      <c r="I139" s="70"/>
      <c r="J139" s="70"/>
      <c r="K139" s="34" t="s">
        <v>65</v>
      </c>
      <c r="L139" s="77">
        <v>139</v>
      </c>
      <c r="M139" s="77"/>
      <c r="N139" s="72"/>
      <c r="O139" s="79" t="s">
        <v>430</v>
      </c>
      <c r="P139" s="81">
        <v>43504.58697916667</v>
      </c>
      <c r="Q139" s="79" t="s">
        <v>489</v>
      </c>
      <c r="R139" s="79"/>
      <c r="S139" s="79"/>
      <c r="T139" s="79"/>
      <c r="U139" s="79"/>
      <c r="V139" s="83" t="s">
        <v>940</v>
      </c>
      <c r="W139" s="81">
        <v>43504.58697916667</v>
      </c>
      <c r="X139" s="83" t="s">
        <v>1080</v>
      </c>
      <c r="Y139" s="79"/>
      <c r="Z139" s="79"/>
      <c r="AA139" s="85" t="s">
        <v>1374</v>
      </c>
      <c r="AB139" s="79"/>
      <c r="AC139" s="79" t="b">
        <v>0</v>
      </c>
      <c r="AD139" s="79">
        <v>0</v>
      </c>
      <c r="AE139" s="85" t="s">
        <v>1632</v>
      </c>
      <c r="AF139" s="79" t="b">
        <v>0</v>
      </c>
      <c r="AG139" s="79" t="s">
        <v>1701</v>
      </c>
      <c r="AH139" s="79"/>
      <c r="AI139" s="85" t="s">
        <v>1632</v>
      </c>
      <c r="AJ139" s="79" t="b">
        <v>0</v>
      </c>
      <c r="AK139" s="79">
        <v>2</v>
      </c>
      <c r="AL139" s="85" t="s">
        <v>1373</v>
      </c>
      <c r="AM139" s="79" t="s">
        <v>1709</v>
      </c>
      <c r="AN139" s="79" t="b">
        <v>0</v>
      </c>
      <c r="AO139" s="85" t="s">
        <v>1373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14</v>
      </c>
      <c r="BC139" s="78" t="str">
        <f>REPLACE(INDEX(GroupVertices[Group],MATCH(Edges[[#This Row],[Vertex 2]],GroupVertices[Vertex],0)),1,1,"")</f>
        <v>14</v>
      </c>
      <c r="BD139" s="48"/>
      <c r="BE139" s="49"/>
      <c r="BF139" s="48"/>
      <c r="BG139" s="49"/>
      <c r="BH139" s="48"/>
      <c r="BI139" s="49"/>
      <c r="BJ139" s="48"/>
      <c r="BK139" s="49"/>
      <c r="BL139" s="48"/>
    </row>
    <row r="140" spans="1:64" ht="15">
      <c r="A140" s="64" t="s">
        <v>262</v>
      </c>
      <c r="B140" s="64" t="s">
        <v>396</v>
      </c>
      <c r="C140" s="65" t="s">
        <v>4305</v>
      </c>
      <c r="D140" s="66">
        <v>3</v>
      </c>
      <c r="E140" s="67" t="s">
        <v>132</v>
      </c>
      <c r="F140" s="68">
        <v>35</v>
      </c>
      <c r="G140" s="65"/>
      <c r="H140" s="69"/>
      <c r="I140" s="70"/>
      <c r="J140" s="70"/>
      <c r="K140" s="34" t="s">
        <v>65</v>
      </c>
      <c r="L140" s="77">
        <v>140</v>
      </c>
      <c r="M140" s="77"/>
      <c r="N140" s="72"/>
      <c r="O140" s="79" t="s">
        <v>431</v>
      </c>
      <c r="P140" s="81">
        <v>43504.58628472222</v>
      </c>
      <c r="Q140" s="79" t="s">
        <v>488</v>
      </c>
      <c r="R140" s="79"/>
      <c r="S140" s="79"/>
      <c r="T140" s="79"/>
      <c r="U140" s="79"/>
      <c r="V140" s="83" t="s">
        <v>939</v>
      </c>
      <c r="W140" s="81">
        <v>43504.58628472222</v>
      </c>
      <c r="X140" s="83" t="s">
        <v>1079</v>
      </c>
      <c r="Y140" s="79"/>
      <c r="Z140" s="79"/>
      <c r="AA140" s="85" t="s">
        <v>1373</v>
      </c>
      <c r="AB140" s="85" t="s">
        <v>1619</v>
      </c>
      <c r="AC140" s="79" t="b">
        <v>0</v>
      </c>
      <c r="AD140" s="79">
        <v>1</v>
      </c>
      <c r="AE140" s="85" t="s">
        <v>1652</v>
      </c>
      <c r="AF140" s="79" t="b">
        <v>0</v>
      </c>
      <c r="AG140" s="79" t="s">
        <v>1701</v>
      </c>
      <c r="AH140" s="79"/>
      <c r="AI140" s="85" t="s">
        <v>1632</v>
      </c>
      <c r="AJ140" s="79" t="b">
        <v>0</v>
      </c>
      <c r="AK140" s="79">
        <v>2</v>
      </c>
      <c r="AL140" s="85" t="s">
        <v>1632</v>
      </c>
      <c r="AM140" s="79" t="s">
        <v>1708</v>
      </c>
      <c r="AN140" s="79" t="b">
        <v>0</v>
      </c>
      <c r="AO140" s="85" t="s">
        <v>1619</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14</v>
      </c>
      <c r="BC140" s="78" t="str">
        <f>REPLACE(INDEX(GroupVertices[Group],MATCH(Edges[[#This Row],[Vertex 2]],GroupVertices[Vertex],0)),1,1,"")</f>
        <v>14</v>
      </c>
      <c r="BD140" s="48">
        <v>0</v>
      </c>
      <c r="BE140" s="49">
        <v>0</v>
      </c>
      <c r="BF140" s="48">
        <v>0</v>
      </c>
      <c r="BG140" s="49">
        <v>0</v>
      </c>
      <c r="BH140" s="48">
        <v>0</v>
      </c>
      <c r="BI140" s="49">
        <v>0</v>
      </c>
      <c r="BJ140" s="48">
        <v>10</v>
      </c>
      <c r="BK140" s="49">
        <v>100</v>
      </c>
      <c r="BL140" s="48">
        <v>10</v>
      </c>
    </row>
    <row r="141" spans="1:64" ht="15">
      <c r="A141" s="64" t="s">
        <v>263</v>
      </c>
      <c r="B141" s="64" t="s">
        <v>396</v>
      </c>
      <c r="C141" s="65" t="s">
        <v>4305</v>
      </c>
      <c r="D141" s="66">
        <v>3</v>
      </c>
      <c r="E141" s="67" t="s">
        <v>132</v>
      </c>
      <c r="F141" s="68">
        <v>35</v>
      </c>
      <c r="G141" s="65"/>
      <c r="H141" s="69"/>
      <c r="I141" s="70"/>
      <c r="J141" s="70"/>
      <c r="K141" s="34" t="s">
        <v>65</v>
      </c>
      <c r="L141" s="77">
        <v>141</v>
      </c>
      <c r="M141" s="77"/>
      <c r="N141" s="72"/>
      <c r="O141" s="79" t="s">
        <v>430</v>
      </c>
      <c r="P141" s="81">
        <v>43504.58697916667</v>
      </c>
      <c r="Q141" s="79" t="s">
        <v>489</v>
      </c>
      <c r="R141" s="79"/>
      <c r="S141" s="79"/>
      <c r="T141" s="79"/>
      <c r="U141" s="79"/>
      <c r="V141" s="83" t="s">
        <v>940</v>
      </c>
      <c r="W141" s="81">
        <v>43504.58697916667</v>
      </c>
      <c r="X141" s="83" t="s">
        <v>1080</v>
      </c>
      <c r="Y141" s="79"/>
      <c r="Z141" s="79"/>
      <c r="AA141" s="85" t="s">
        <v>1374</v>
      </c>
      <c r="AB141" s="79"/>
      <c r="AC141" s="79" t="b">
        <v>0</v>
      </c>
      <c r="AD141" s="79">
        <v>0</v>
      </c>
      <c r="AE141" s="85" t="s">
        <v>1632</v>
      </c>
      <c r="AF141" s="79" t="b">
        <v>0</v>
      </c>
      <c r="AG141" s="79" t="s">
        <v>1701</v>
      </c>
      <c r="AH141" s="79"/>
      <c r="AI141" s="85" t="s">
        <v>1632</v>
      </c>
      <c r="AJ141" s="79" t="b">
        <v>0</v>
      </c>
      <c r="AK141" s="79">
        <v>2</v>
      </c>
      <c r="AL141" s="85" t="s">
        <v>1373</v>
      </c>
      <c r="AM141" s="79" t="s">
        <v>1709</v>
      </c>
      <c r="AN141" s="79" t="b">
        <v>0</v>
      </c>
      <c r="AO141" s="85" t="s">
        <v>1373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14</v>
      </c>
      <c r="BC141" s="78" t="str">
        <f>REPLACE(INDEX(GroupVertices[Group],MATCH(Edges[[#This Row],[Vertex 2]],GroupVertices[Vertex],0)),1,1,"")</f>
        <v>14</v>
      </c>
      <c r="BD141" s="48">
        <v>0</v>
      </c>
      <c r="BE141" s="49">
        <v>0</v>
      </c>
      <c r="BF141" s="48">
        <v>0</v>
      </c>
      <c r="BG141" s="49">
        <v>0</v>
      </c>
      <c r="BH141" s="48">
        <v>0</v>
      </c>
      <c r="BI141" s="49">
        <v>0</v>
      </c>
      <c r="BJ141" s="48">
        <v>12</v>
      </c>
      <c r="BK141" s="49">
        <v>100</v>
      </c>
      <c r="BL141" s="48">
        <v>12</v>
      </c>
    </row>
    <row r="142" spans="1:64" ht="15">
      <c r="A142" s="64" t="s">
        <v>262</v>
      </c>
      <c r="B142" s="64" t="s">
        <v>331</v>
      </c>
      <c r="C142" s="65" t="s">
        <v>4305</v>
      </c>
      <c r="D142" s="66">
        <v>3</v>
      </c>
      <c r="E142" s="67" t="s">
        <v>132</v>
      </c>
      <c r="F142" s="68">
        <v>35</v>
      </c>
      <c r="G142" s="65"/>
      <c r="H142" s="69"/>
      <c r="I142" s="70"/>
      <c r="J142" s="70"/>
      <c r="K142" s="34" t="s">
        <v>65</v>
      </c>
      <c r="L142" s="77">
        <v>142</v>
      </c>
      <c r="M142" s="77"/>
      <c r="N142" s="72"/>
      <c r="O142" s="79" t="s">
        <v>430</v>
      </c>
      <c r="P142" s="81">
        <v>43504.58628472222</v>
      </c>
      <c r="Q142" s="79" t="s">
        <v>488</v>
      </c>
      <c r="R142" s="79"/>
      <c r="S142" s="79"/>
      <c r="T142" s="79"/>
      <c r="U142" s="79"/>
      <c r="V142" s="83" t="s">
        <v>939</v>
      </c>
      <c r="W142" s="81">
        <v>43504.58628472222</v>
      </c>
      <c r="X142" s="83" t="s">
        <v>1079</v>
      </c>
      <c r="Y142" s="79"/>
      <c r="Z142" s="79"/>
      <c r="AA142" s="85" t="s">
        <v>1373</v>
      </c>
      <c r="AB142" s="85" t="s">
        <v>1619</v>
      </c>
      <c r="AC142" s="79" t="b">
        <v>0</v>
      </c>
      <c r="AD142" s="79">
        <v>1</v>
      </c>
      <c r="AE142" s="85" t="s">
        <v>1652</v>
      </c>
      <c r="AF142" s="79" t="b">
        <v>0</v>
      </c>
      <c r="AG142" s="79" t="s">
        <v>1701</v>
      </c>
      <c r="AH142" s="79"/>
      <c r="AI142" s="85" t="s">
        <v>1632</v>
      </c>
      <c r="AJ142" s="79" t="b">
        <v>0</v>
      </c>
      <c r="AK142" s="79">
        <v>2</v>
      </c>
      <c r="AL142" s="85" t="s">
        <v>1632</v>
      </c>
      <c r="AM142" s="79" t="s">
        <v>1708</v>
      </c>
      <c r="AN142" s="79" t="b">
        <v>0</v>
      </c>
      <c r="AO142" s="85" t="s">
        <v>1619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14</v>
      </c>
      <c r="BC142" s="78" t="str">
        <f>REPLACE(INDEX(GroupVertices[Group],MATCH(Edges[[#This Row],[Vertex 2]],GroupVertices[Vertex],0)),1,1,"")</f>
        <v>1</v>
      </c>
      <c r="BD142" s="48"/>
      <c r="BE142" s="49"/>
      <c r="BF142" s="48"/>
      <c r="BG142" s="49"/>
      <c r="BH142" s="48"/>
      <c r="BI142" s="49"/>
      <c r="BJ142" s="48"/>
      <c r="BK142" s="49"/>
      <c r="BL142" s="48"/>
    </row>
    <row r="143" spans="1:64" ht="15">
      <c r="A143" s="64" t="s">
        <v>263</v>
      </c>
      <c r="B143" s="64" t="s">
        <v>262</v>
      </c>
      <c r="C143" s="65" t="s">
        <v>4305</v>
      </c>
      <c r="D143" s="66">
        <v>3</v>
      </c>
      <c r="E143" s="67" t="s">
        <v>132</v>
      </c>
      <c r="F143" s="68">
        <v>35</v>
      </c>
      <c r="G143" s="65"/>
      <c r="H143" s="69"/>
      <c r="I143" s="70"/>
      <c r="J143" s="70"/>
      <c r="K143" s="34" t="s">
        <v>65</v>
      </c>
      <c r="L143" s="77">
        <v>143</v>
      </c>
      <c r="M143" s="77"/>
      <c r="N143" s="72"/>
      <c r="O143" s="79" t="s">
        <v>430</v>
      </c>
      <c r="P143" s="81">
        <v>43504.58697916667</v>
      </c>
      <c r="Q143" s="79" t="s">
        <v>489</v>
      </c>
      <c r="R143" s="79"/>
      <c r="S143" s="79"/>
      <c r="T143" s="79"/>
      <c r="U143" s="79"/>
      <c r="V143" s="83" t="s">
        <v>940</v>
      </c>
      <c r="W143" s="81">
        <v>43504.58697916667</v>
      </c>
      <c r="X143" s="83" t="s">
        <v>1080</v>
      </c>
      <c r="Y143" s="79"/>
      <c r="Z143" s="79"/>
      <c r="AA143" s="85" t="s">
        <v>1374</v>
      </c>
      <c r="AB143" s="79"/>
      <c r="AC143" s="79" t="b">
        <v>0</v>
      </c>
      <c r="AD143" s="79">
        <v>0</v>
      </c>
      <c r="AE143" s="85" t="s">
        <v>1632</v>
      </c>
      <c r="AF143" s="79" t="b">
        <v>0</v>
      </c>
      <c r="AG143" s="79" t="s">
        <v>1701</v>
      </c>
      <c r="AH143" s="79"/>
      <c r="AI143" s="85" t="s">
        <v>1632</v>
      </c>
      <c r="AJ143" s="79" t="b">
        <v>0</v>
      </c>
      <c r="AK143" s="79">
        <v>2</v>
      </c>
      <c r="AL143" s="85" t="s">
        <v>1373</v>
      </c>
      <c r="AM143" s="79" t="s">
        <v>1709</v>
      </c>
      <c r="AN143" s="79" t="b">
        <v>0</v>
      </c>
      <c r="AO143" s="85" t="s">
        <v>1373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14</v>
      </c>
      <c r="BC143" s="78" t="str">
        <f>REPLACE(INDEX(GroupVertices[Group],MATCH(Edges[[#This Row],[Vertex 2]],GroupVertices[Vertex],0)),1,1,"")</f>
        <v>14</v>
      </c>
      <c r="BD143" s="48"/>
      <c r="BE143" s="49"/>
      <c r="BF143" s="48"/>
      <c r="BG143" s="49"/>
      <c r="BH143" s="48"/>
      <c r="BI143" s="49"/>
      <c r="BJ143" s="48"/>
      <c r="BK143" s="49"/>
      <c r="BL143" s="48"/>
    </row>
    <row r="144" spans="1:64" ht="15">
      <c r="A144" s="64" t="s">
        <v>263</v>
      </c>
      <c r="B144" s="64" t="s">
        <v>331</v>
      </c>
      <c r="C144" s="65" t="s">
        <v>4305</v>
      </c>
      <c r="D144" s="66">
        <v>3</v>
      </c>
      <c r="E144" s="67" t="s">
        <v>132</v>
      </c>
      <c r="F144" s="68">
        <v>35</v>
      </c>
      <c r="G144" s="65"/>
      <c r="H144" s="69"/>
      <c r="I144" s="70"/>
      <c r="J144" s="70"/>
      <c r="K144" s="34" t="s">
        <v>65</v>
      </c>
      <c r="L144" s="77">
        <v>144</v>
      </c>
      <c r="M144" s="77"/>
      <c r="N144" s="72"/>
      <c r="O144" s="79" t="s">
        <v>430</v>
      </c>
      <c r="P144" s="81">
        <v>43504.58697916667</v>
      </c>
      <c r="Q144" s="79" t="s">
        <v>489</v>
      </c>
      <c r="R144" s="79"/>
      <c r="S144" s="79"/>
      <c r="T144" s="79"/>
      <c r="U144" s="79"/>
      <c r="V144" s="83" t="s">
        <v>940</v>
      </c>
      <c r="W144" s="81">
        <v>43504.58697916667</v>
      </c>
      <c r="X144" s="83" t="s">
        <v>1080</v>
      </c>
      <c r="Y144" s="79"/>
      <c r="Z144" s="79"/>
      <c r="AA144" s="85" t="s">
        <v>1374</v>
      </c>
      <c r="AB144" s="79"/>
      <c r="AC144" s="79" t="b">
        <v>0</v>
      </c>
      <c r="AD144" s="79">
        <v>0</v>
      </c>
      <c r="AE144" s="85" t="s">
        <v>1632</v>
      </c>
      <c r="AF144" s="79" t="b">
        <v>0</v>
      </c>
      <c r="AG144" s="79" t="s">
        <v>1701</v>
      </c>
      <c r="AH144" s="79"/>
      <c r="AI144" s="85" t="s">
        <v>1632</v>
      </c>
      <c r="AJ144" s="79" t="b">
        <v>0</v>
      </c>
      <c r="AK144" s="79">
        <v>2</v>
      </c>
      <c r="AL144" s="85" t="s">
        <v>1373</v>
      </c>
      <c r="AM144" s="79" t="s">
        <v>1709</v>
      </c>
      <c r="AN144" s="79" t="b">
        <v>0</v>
      </c>
      <c r="AO144" s="85" t="s">
        <v>1373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v>
      </c>
      <c r="BD144" s="48"/>
      <c r="BE144" s="49"/>
      <c r="BF144" s="48"/>
      <c r="BG144" s="49"/>
      <c r="BH144" s="48"/>
      <c r="BI144" s="49"/>
      <c r="BJ144" s="48"/>
      <c r="BK144" s="49"/>
      <c r="BL144" s="48"/>
    </row>
    <row r="145" spans="1:64" ht="15">
      <c r="A145" s="64" t="s">
        <v>264</v>
      </c>
      <c r="B145" s="64" t="s">
        <v>331</v>
      </c>
      <c r="C145" s="65" t="s">
        <v>4305</v>
      </c>
      <c r="D145" s="66">
        <v>3</v>
      </c>
      <c r="E145" s="67" t="s">
        <v>132</v>
      </c>
      <c r="F145" s="68">
        <v>35</v>
      </c>
      <c r="G145" s="65"/>
      <c r="H145" s="69"/>
      <c r="I145" s="70"/>
      <c r="J145" s="70"/>
      <c r="K145" s="34" t="s">
        <v>65</v>
      </c>
      <c r="L145" s="77">
        <v>145</v>
      </c>
      <c r="M145" s="77"/>
      <c r="N145" s="72"/>
      <c r="O145" s="79" t="s">
        <v>430</v>
      </c>
      <c r="P145" s="81">
        <v>43504.60774305555</v>
      </c>
      <c r="Q145" s="79" t="s">
        <v>490</v>
      </c>
      <c r="R145" s="79"/>
      <c r="S145" s="79"/>
      <c r="T145" s="79"/>
      <c r="U145" s="79"/>
      <c r="V145" s="83" t="s">
        <v>941</v>
      </c>
      <c r="W145" s="81">
        <v>43504.60774305555</v>
      </c>
      <c r="X145" s="83" t="s">
        <v>1081</v>
      </c>
      <c r="Y145" s="79"/>
      <c r="Z145" s="79"/>
      <c r="AA145" s="85" t="s">
        <v>1375</v>
      </c>
      <c r="AB145" s="85" t="s">
        <v>1526</v>
      </c>
      <c r="AC145" s="79" t="b">
        <v>0</v>
      </c>
      <c r="AD145" s="79">
        <v>0</v>
      </c>
      <c r="AE145" s="85" t="s">
        <v>1653</v>
      </c>
      <c r="AF145" s="79" t="b">
        <v>0</v>
      </c>
      <c r="AG145" s="79" t="s">
        <v>1701</v>
      </c>
      <c r="AH145" s="79"/>
      <c r="AI145" s="85" t="s">
        <v>1632</v>
      </c>
      <c r="AJ145" s="79" t="b">
        <v>0</v>
      </c>
      <c r="AK145" s="79">
        <v>0</v>
      </c>
      <c r="AL145" s="85" t="s">
        <v>1632</v>
      </c>
      <c r="AM145" s="79" t="s">
        <v>1709</v>
      </c>
      <c r="AN145" s="79" t="b">
        <v>0</v>
      </c>
      <c r="AO145" s="85" t="s">
        <v>1526</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264</v>
      </c>
      <c r="B146" s="64" t="s">
        <v>344</v>
      </c>
      <c r="C146" s="65" t="s">
        <v>4305</v>
      </c>
      <c r="D146" s="66">
        <v>3</v>
      </c>
      <c r="E146" s="67" t="s">
        <v>132</v>
      </c>
      <c r="F146" s="68">
        <v>35</v>
      </c>
      <c r="G146" s="65"/>
      <c r="H146" s="69"/>
      <c r="I146" s="70"/>
      <c r="J146" s="70"/>
      <c r="K146" s="34" t="s">
        <v>65</v>
      </c>
      <c r="L146" s="77">
        <v>146</v>
      </c>
      <c r="M146" s="77"/>
      <c r="N146" s="72"/>
      <c r="O146" s="79" t="s">
        <v>431</v>
      </c>
      <c r="P146" s="81">
        <v>43504.60774305555</v>
      </c>
      <c r="Q146" s="79" t="s">
        <v>490</v>
      </c>
      <c r="R146" s="79"/>
      <c r="S146" s="79"/>
      <c r="T146" s="79"/>
      <c r="U146" s="79"/>
      <c r="V146" s="83" t="s">
        <v>941</v>
      </c>
      <c r="W146" s="81">
        <v>43504.60774305555</v>
      </c>
      <c r="X146" s="83" t="s">
        <v>1081</v>
      </c>
      <c r="Y146" s="79"/>
      <c r="Z146" s="79"/>
      <c r="AA146" s="85" t="s">
        <v>1375</v>
      </c>
      <c r="AB146" s="85" t="s">
        <v>1526</v>
      </c>
      <c r="AC146" s="79" t="b">
        <v>0</v>
      </c>
      <c r="AD146" s="79">
        <v>0</v>
      </c>
      <c r="AE146" s="85" t="s">
        <v>1653</v>
      </c>
      <c r="AF146" s="79" t="b">
        <v>0</v>
      </c>
      <c r="AG146" s="79" t="s">
        <v>1701</v>
      </c>
      <c r="AH146" s="79"/>
      <c r="AI146" s="85" t="s">
        <v>1632</v>
      </c>
      <c r="AJ146" s="79" t="b">
        <v>0</v>
      </c>
      <c r="AK146" s="79">
        <v>0</v>
      </c>
      <c r="AL146" s="85" t="s">
        <v>1632</v>
      </c>
      <c r="AM146" s="79" t="s">
        <v>1709</v>
      </c>
      <c r="AN146" s="79" t="b">
        <v>0</v>
      </c>
      <c r="AO146" s="85" t="s">
        <v>1526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11</v>
      </c>
      <c r="BK146" s="49">
        <v>100</v>
      </c>
      <c r="BL146" s="48">
        <v>11</v>
      </c>
    </row>
    <row r="147" spans="1:64" ht="15">
      <c r="A147" s="64" t="s">
        <v>252</v>
      </c>
      <c r="B147" s="64" t="s">
        <v>390</v>
      </c>
      <c r="C147" s="65" t="s">
        <v>4305</v>
      </c>
      <c r="D147" s="66">
        <v>3</v>
      </c>
      <c r="E147" s="67" t="s">
        <v>132</v>
      </c>
      <c r="F147" s="68">
        <v>35</v>
      </c>
      <c r="G147" s="65"/>
      <c r="H147" s="69"/>
      <c r="I147" s="70"/>
      <c r="J147" s="70"/>
      <c r="K147" s="34" t="s">
        <v>65</v>
      </c>
      <c r="L147" s="77">
        <v>147</v>
      </c>
      <c r="M147" s="77"/>
      <c r="N147" s="72"/>
      <c r="O147" s="79" t="s">
        <v>430</v>
      </c>
      <c r="P147" s="81">
        <v>43503.10800925926</v>
      </c>
      <c r="Q147" s="79" t="s">
        <v>474</v>
      </c>
      <c r="R147" s="79"/>
      <c r="S147" s="79"/>
      <c r="T147" s="79"/>
      <c r="U147" s="79"/>
      <c r="V147" s="83" t="s">
        <v>931</v>
      </c>
      <c r="W147" s="81">
        <v>43503.10800925926</v>
      </c>
      <c r="X147" s="83" t="s">
        <v>1065</v>
      </c>
      <c r="Y147" s="79"/>
      <c r="Z147" s="79"/>
      <c r="AA147" s="85" t="s">
        <v>1359</v>
      </c>
      <c r="AB147" s="79"/>
      <c r="AC147" s="79" t="b">
        <v>0</v>
      </c>
      <c r="AD147" s="79">
        <v>7</v>
      </c>
      <c r="AE147" s="85" t="s">
        <v>1632</v>
      </c>
      <c r="AF147" s="79" t="b">
        <v>0</v>
      </c>
      <c r="AG147" s="79" t="s">
        <v>1701</v>
      </c>
      <c r="AH147" s="79"/>
      <c r="AI147" s="85" t="s">
        <v>1632</v>
      </c>
      <c r="AJ147" s="79" t="b">
        <v>0</v>
      </c>
      <c r="AK147" s="79">
        <v>1</v>
      </c>
      <c r="AL147" s="85" t="s">
        <v>1632</v>
      </c>
      <c r="AM147" s="79" t="s">
        <v>1709</v>
      </c>
      <c r="AN147" s="79" t="b">
        <v>0</v>
      </c>
      <c r="AO147" s="85" t="s">
        <v>1359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6</v>
      </c>
      <c r="BC147" s="78" t="str">
        <f>REPLACE(INDEX(GroupVertices[Group],MATCH(Edges[[#This Row],[Vertex 2]],GroupVertices[Vertex],0)),1,1,"")</f>
        <v>6</v>
      </c>
      <c r="BD147" s="48"/>
      <c r="BE147" s="49"/>
      <c r="BF147" s="48"/>
      <c r="BG147" s="49"/>
      <c r="BH147" s="48"/>
      <c r="BI147" s="49"/>
      <c r="BJ147" s="48"/>
      <c r="BK147" s="49"/>
      <c r="BL147" s="48"/>
    </row>
    <row r="148" spans="1:64" ht="15">
      <c r="A148" s="64" t="s">
        <v>265</v>
      </c>
      <c r="B148" s="64" t="s">
        <v>390</v>
      </c>
      <c r="C148" s="65" t="s">
        <v>4305</v>
      </c>
      <c r="D148" s="66">
        <v>3</v>
      </c>
      <c r="E148" s="67" t="s">
        <v>132</v>
      </c>
      <c r="F148" s="68">
        <v>35</v>
      </c>
      <c r="G148" s="65"/>
      <c r="H148" s="69"/>
      <c r="I148" s="70"/>
      <c r="J148" s="70"/>
      <c r="K148" s="34" t="s">
        <v>65</v>
      </c>
      <c r="L148" s="77">
        <v>148</v>
      </c>
      <c r="M148" s="77"/>
      <c r="N148" s="72"/>
      <c r="O148" s="79" t="s">
        <v>430</v>
      </c>
      <c r="P148" s="81">
        <v>43504.71619212963</v>
      </c>
      <c r="Q148" s="79" t="s">
        <v>479</v>
      </c>
      <c r="R148" s="79"/>
      <c r="S148" s="79"/>
      <c r="T148" s="79"/>
      <c r="U148" s="79"/>
      <c r="V148" s="83" t="s">
        <v>942</v>
      </c>
      <c r="W148" s="81">
        <v>43504.71619212963</v>
      </c>
      <c r="X148" s="83" t="s">
        <v>1082</v>
      </c>
      <c r="Y148" s="79"/>
      <c r="Z148" s="79"/>
      <c r="AA148" s="85" t="s">
        <v>1376</v>
      </c>
      <c r="AB148" s="79"/>
      <c r="AC148" s="79" t="b">
        <v>0</v>
      </c>
      <c r="AD148" s="79">
        <v>0</v>
      </c>
      <c r="AE148" s="85" t="s">
        <v>1632</v>
      </c>
      <c r="AF148" s="79" t="b">
        <v>0</v>
      </c>
      <c r="AG148" s="79" t="s">
        <v>1701</v>
      </c>
      <c r="AH148" s="79"/>
      <c r="AI148" s="85" t="s">
        <v>1632</v>
      </c>
      <c r="AJ148" s="79" t="b">
        <v>0</v>
      </c>
      <c r="AK148" s="79">
        <v>0</v>
      </c>
      <c r="AL148" s="85" t="s">
        <v>1359</v>
      </c>
      <c r="AM148" s="79" t="s">
        <v>1708</v>
      </c>
      <c r="AN148" s="79" t="b">
        <v>0</v>
      </c>
      <c r="AO148" s="85" t="s">
        <v>1359</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6</v>
      </c>
      <c r="BC148" s="78" t="str">
        <f>REPLACE(INDEX(GroupVertices[Group],MATCH(Edges[[#This Row],[Vertex 2]],GroupVertices[Vertex],0)),1,1,"")</f>
        <v>6</v>
      </c>
      <c r="BD148" s="48"/>
      <c r="BE148" s="49"/>
      <c r="BF148" s="48"/>
      <c r="BG148" s="49"/>
      <c r="BH148" s="48"/>
      <c r="BI148" s="49"/>
      <c r="BJ148" s="48"/>
      <c r="BK148" s="49"/>
      <c r="BL148" s="48"/>
    </row>
    <row r="149" spans="1:64" ht="15">
      <c r="A149" s="64" t="s">
        <v>252</v>
      </c>
      <c r="B149" s="64" t="s">
        <v>391</v>
      </c>
      <c r="C149" s="65" t="s">
        <v>4305</v>
      </c>
      <c r="D149" s="66">
        <v>3</v>
      </c>
      <c r="E149" s="67" t="s">
        <v>132</v>
      </c>
      <c r="F149" s="68">
        <v>35</v>
      </c>
      <c r="G149" s="65"/>
      <c r="H149" s="69"/>
      <c r="I149" s="70"/>
      <c r="J149" s="70"/>
      <c r="K149" s="34" t="s">
        <v>65</v>
      </c>
      <c r="L149" s="77">
        <v>149</v>
      </c>
      <c r="M149" s="77"/>
      <c r="N149" s="72"/>
      <c r="O149" s="79" t="s">
        <v>430</v>
      </c>
      <c r="P149" s="81">
        <v>43503.10800925926</v>
      </c>
      <c r="Q149" s="79" t="s">
        <v>474</v>
      </c>
      <c r="R149" s="79"/>
      <c r="S149" s="79"/>
      <c r="T149" s="79"/>
      <c r="U149" s="79"/>
      <c r="V149" s="83" t="s">
        <v>931</v>
      </c>
      <c r="W149" s="81">
        <v>43503.10800925926</v>
      </c>
      <c r="X149" s="83" t="s">
        <v>1065</v>
      </c>
      <c r="Y149" s="79"/>
      <c r="Z149" s="79"/>
      <c r="AA149" s="85" t="s">
        <v>1359</v>
      </c>
      <c r="AB149" s="79"/>
      <c r="AC149" s="79" t="b">
        <v>0</v>
      </c>
      <c r="AD149" s="79">
        <v>7</v>
      </c>
      <c r="AE149" s="85" t="s">
        <v>1632</v>
      </c>
      <c r="AF149" s="79" t="b">
        <v>0</v>
      </c>
      <c r="AG149" s="79" t="s">
        <v>1701</v>
      </c>
      <c r="AH149" s="79"/>
      <c r="AI149" s="85" t="s">
        <v>1632</v>
      </c>
      <c r="AJ149" s="79" t="b">
        <v>0</v>
      </c>
      <c r="AK149" s="79">
        <v>1</v>
      </c>
      <c r="AL149" s="85" t="s">
        <v>1632</v>
      </c>
      <c r="AM149" s="79" t="s">
        <v>1709</v>
      </c>
      <c r="AN149" s="79" t="b">
        <v>0</v>
      </c>
      <c r="AO149" s="85" t="s">
        <v>1359</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6</v>
      </c>
      <c r="BC149" s="78" t="str">
        <f>REPLACE(INDEX(GroupVertices[Group],MATCH(Edges[[#This Row],[Vertex 2]],GroupVertices[Vertex],0)),1,1,"")</f>
        <v>6</v>
      </c>
      <c r="BD149" s="48"/>
      <c r="BE149" s="49"/>
      <c r="BF149" s="48"/>
      <c r="BG149" s="49"/>
      <c r="BH149" s="48"/>
      <c r="BI149" s="49"/>
      <c r="BJ149" s="48"/>
      <c r="BK149" s="49"/>
      <c r="BL149" s="48"/>
    </row>
    <row r="150" spans="1:64" ht="15">
      <c r="A150" s="64" t="s">
        <v>265</v>
      </c>
      <c r="B150" s="64" t="s">
        <v>391</v>
      </c>
      <c r="C150" s="65" t="s">
        <v>4305</v>
      </c>
      <c r="D150" s="66">
        <v>3</v>
      </c>
      <c r="E150" s="67" t="s">
        <v>132</v>
      </c>
      <c r="F150" s="68">
        <v>35</v>
      </c>
      <c r="G150" s="65"/>
      <c r="H150" s="69"/>
      <c r="I150" s="70"/>
      <c r="J150" s="70"/>
      <c r="K150" s="34" t="s">
        <v>65</v>
      </c>
      <c r="L150" s="77">
        <v>150</v>
      </c>
      <c r="M150" s="77"/>
      <c r="N150" s="72"/>
      <c r="O150" s="79" t="s">
        <v>430</v>
      </c>
      <c r="P150" s="81">
        <v>43504.71619212963</v>
      </c>
      <c r="Q150" s="79" t="s">
        <v>479</v>
      </c>
      <c r="R150" s="79"/>
      <c r="S150" s="79"/>
      <c r="T150" s="79"/>
      <c r="U150" s="79"/>
      <c r="V150" s="83" t="s">
        <v>942</v>
      </c>
      <c r="W150" s="81">
        <v>43504.71619212963</v>
      </c>
      <c r="X150" s="83" t="s">
        <v>1082</v>
      </c>
      <c r="Y150" s="79"/>
      <c r="Z150" s="79"/>
      <c r="AA150" s="85" t="s">
        <v>1376</v>
      </c>
      <c r="AB150" s="79"/>
      <c r="AC150" s="79" t="b">
        <v>0</v>
      </c>
      <c r="AD150" s="79">
        <v>0</v>
      </c>
      <c r="AE150" s="85" t="s">
        <v>1632</v>
      </c>
      <c r="AF150" s="79" t="b">
        <v>0</v>
      </c>
      <c r="AG150" s="79" t="s">
        <v>1701</v>
      </c>
      <c r="AH150" s="79"/>
      <c r="AI150" s="85" t="s">
        <v>1632</v>
      </c>
      <c r="AJ150" s="79" t="b">
        <v>0</v>
      </c>
      <c r="AK150" s="79">
        <v>0</v>
      </c>
      <c r="AL150" s="85" t="s">
        <v>1359</v>
      </c>
      <c r="AM150" s="79" t="s">
        <v>1708</v>
      </c>
      <c r="AN150" s="79" t="b">
        <v>0</v>
      </c>
      <c r="AO150" s="85" t="s">
        <v>1359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c r="BE150" s="49"/>
      <c r="BF150" s="48"/>
      <c r="BG150" s="49"/>
      <c r="BH150" s="48"/>
      <c r="BI150" s="49"/>
      <c r="BJ150" s="48"/>
      <c r="BK150" s="49"/>
      <c r="BL150" s="48"/>
    </row>
    <row r="151" spans="1:64" ht="15">
      <c r="A151" s="64" t="s">
        <v>252</v>
      </c>
      <c r="B151" s="64" t="s">
        <v>392</v>
      </c>
      <c r="C151" s="65" t="s">
        <v>4305</v>
      </c>
      <c r="D151" s="66">
        <v>3</v>
      </c>
      <c r="E151" s="67" t="s">
        <v>132</v>
      </c>
      <c r="F151" s="68">
        <v>35</v>
      </c>
      <c r="G151" s="65"/>
      <c r="H151" s="69"/>
      <c r="I151" s="70"/>
      <c r="J151" s="70"/>
      <c r="K151" s="34" t="s">
        <v>65</v>
      </c>
      <c r="L151" s="77">
        <v>151</v>
      </c>
      <c r="M151" s="77"/>
      <c r="N151" s="72"/>
      <c r="O151" s="79" t="s">
        <v>430</v>
      </c>
      <c r="P151" s="81">
        <v>43503.10800925926</v>
      </c>
      <c r="Q151" s="79" t="s">
        <v>474</v>
      </c>
      <c r="R151" s="79"/>
      <c r="S151" s="79"/>
      <c r="T151" s="79"/>
      <c r="U151" s="79"/>
      <c r="V151" s="83" t="s">
        <v>931</v>
      </c>
      <c r="W151" s="81">
        <v>43503.10800925926</v>
      </c>
      <c r="X151" s="83" t="s">
        <v>1065</v>
      </c>
      <c r="Y151" s="79"/>
      <c r="Z151" s="79"/>
      <c r="AA151" s="85" t="s">
        <v>1359</v>
      </c>
      <c r="AB151" s="79"/>
      <c r="AC151" s="79" t="b">
        <v>0</v>
      </c>
      <c r="AD151" s="79">
        <v>7</v>
      </c>
      <c r="AE151" s="85" t="s">
        <v>1632</v>
      </c>
      <c r="AF151" s="79" t="b">
        <v>0</v>
      </c>
      <c r="AG151" s="79" t="s">
        <v>1701</v>
      </c>
      <c r="AH151" s="79"/>
      <c r="AI151" s="85" t="s">
        <v>1632</v>
      </c>
      <c r="AJ151" s="79" t="b">
        <v>0</v>
      </c>
      <c r="AK151" s="79">
        <v>1</v>
      </c>
      <c r="AL151" s="85" t="s">
        <v>1632</v>
      </c>
      <c r="AM151" s="79" t="s">
        <v>1709</v>
      </c>
      <c r="AN151" s="79" t="b">
        <v>0</v>
      </c>
      <c r="AO151" s="85" t="s">
        <v>1359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2</v>
      </c>
      <c r="BE151" s="49">
        <v>3.6363636363636362</v>
      </c>
      <c r="BF151" s="48">
        <v>2</v>
      </c>
      <c r="BG151" s="49">
        <v>3.6363636363636362</v>
      </c>
      <c r="BH151" s="48">
        <v>0</v>
      </c>
      <c r="BI151" s="49">
        <v>0</v>
      </c>
      <c r="BJ151" s="48">
        <v>51</v>
      </c>
      <c r="BK151" s="49">
        <v>92.72727272727273</v>
      </c>
      <c r="BL151" s="48">
        <v>55</v>
      </c>
    </row>
    <row r="152" spans="1:64" ht="15">
      <c r="A152" s="64" t="s">
        <v>265</v>
      </c>
      <c r="B152" s="64" t="s">
        <v>392</v>
      </c>
      <c r="C152" s="65" t="s">
        <v>4305</v>
      </c>
      <c r="D152" s="66">
        <v>3</v>
      </c>
      <c r="E152" s="67" t="s">
        <v>132</v>
      </c>
      <c r="F152" s="68">
        <v>35</v>
      </c>
      <c r="G152" s="65"/>
      <c r="H152" s="69"/>
      <c r="I152" s="70"/>
      <c r="J152" s="70"/>
      <c r="K152" s="34" t="s">
        <v>65</v>
      </c>
      <c r="L152" s="77">
        <v>152</v>
      </c>
      <c r="M152" s="77"/>
      <c r="N152" s="72"/>
      <c r="O152" s="79" t="s">
        <v>430</v>
      </c>
      <c r="P152" s="81">
        <v>43504.71619212963</v>
      </c>
      <c r="Q152" s="79" t="s">
        <v>479</v>
      </c>
      <c r="R152" s="79"/>
      <c r="S152" s="79"/>
      <c r="T152" s="79"/>
      <c r="U152" s="79"/>
      <c r="V152" s="83" t="s">
        <v>942</v>
      </c>
      <c r="W152" s="81">
        <v>43504.71619212963</v>
      </c>
      <c r="X152" s="83" t="s">
        <v>1082</v>
      </c>
      <c r="Y152" s="79"/>
      <c r="Z152" s="79"/>
      <c r="AA152" s="85" t="s">
        <v>1376</v>
      </c>
      <c r="AB152" s="79"/>
      <c r="AC152" s="79" t="b">
        <v>0</v>
      </c>
      <c r="AD152" s="79">
        <v>0</v>
      </c>
      <c r="AE152" s="85" t="s">
        <v>1632</v>
      </c>
      <c r="AF152" s="79" t="b">
        <v>0</v>
      </c>
      <c r="AG152" s="79" t="s">
        <v>1701</v>
      </c>
      <c r="AH152" s="79"/>
      <c r="AI152" s="85" t="s">
        <v>1632</v>
      </c>
      <c r="AJ152" s="79" t="b">
        <v>0</v>
      </c>
      <c r="AK152" s="79">
        <v>0</v>
      </c>
      <c r="AL152" s="85" t="s">
        <v>1359</v>
      </c>
      <c r="AM152" s="79" t="s">
        <v>1708</v>
      </c>
      <c r="AN152" s="79" t="b">
        <v>0</v>
      </c>
      <c r="AO152" s="85" t="s">
        <v>1359</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c r="BE152" s="49"/>
      <c r="BF152" s="48"/>
      <c r="BG152" s="49"/>
      <c r="BH152" s="48"/>
      <c r="BI152" s="49"/>
      <c r="BJ152" s="48"/>
      <c r="BK152" s="49"/>
      <c r="BL152" s="48"/>
    </row>
    <row r="153" spans="1:64" ht="15">
      <c r="A153" s="64" t="s">
        <v>252</v>
      </c>
      <c r="B153" s="64" t="s">
        <v>331</v>
      </c>
      <c r="C153" s="65" t="s">
        <v>4305</v>
      </c>
      <c r="D153" s="66">
        <v>3</v>
      </c>
      <c r="E153" s="67" t="s">
        <v>132</v>
      </c>
      <c r="F153" s="68">
        <v>35</v>
      </c>
      <c r="G153" s="65"/>
      <c r="H153" s="69"/>
      <c r="I153" s="70"/>
      <c r="J153" s="70"/>
      <c r="K153" s="34" t="s">
        <v>65</v>
      </c>
      <c r="L153" s="77">
        <v>153</v>
      </c>
      <c r="M153" s="77"/>
      <c r="N153" s="72"/>
      <c r="O153" s="79" t="s">
        <v>430</v>
      </c>
      <c r="P153" s="81">
        <v>43503.10800925926</v>
      </c>
      <c r="Q153" s="79" t="s">
        <v>474</v>
      </c>
      <c r="R153" s="79"/>
      <c r="S153" s="79"/>
      <c r="T153" s="79"/>
      <c r="U153" s="79"/>
      <c r="V153" s="83" t="s">
        <v>931</v>
      </c>
      <c r="W153" s="81">
        <v>43503.10800925926</v>
      </c>
      <c r="X153" s="83" t="s">
        <v>1065</v>
      </c>
      <c r="Y153" s="79"/>
      <c r="Z153" s="79"/>
      <c r="AA153" s="85" t="s">
        <v>1359</v>
      </c>
      <c r="AB153" s="79"/>
      <c r="AC153" s="79" t="b">
        <v>0</v>
      </c>
      <c r="AD153" s="79">
        <v>7</v>
      </c>
      <c r="AE153" s="85" t="s">
        <v>1632</v>
      </c>
      <c r="AF153" s="79" t="b">
        <v>0</v>
      </c>
      <c r="AG153" s="79" t="s">
        <v>1701</v>
      </c>
      <c r="AH153" s="79"/>
      <c r="AI153" s="85" t="s">
        <v>1632</v>
      </c>
      <c r="AJ153" s="79" t="b">
        <v>0</v>
      </c>
      <c r="AK153" s="79">
        <v>1</v>
      </c>
      <c r="AL153" s="85" t="s">
        <v>1632</v>
      </c>
      <c r="AM153" s="79" t="s">
        <v>1709</v>
      </c>
      <c r="AN153" s="79" t="b">
        <v>0</v>
      </c>
      <c r="AO153" s="85" t="s">
        <v>1359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6</v>
      </c>
      <c r="BC153" s="78" t="str">
        <f>REPLACE(INDEX(GroupVertices[Group],MATCH(Edges[[#This Row],[Vertex 2]],GroupVertices[Vertex],0)),1,1,"")</f>
        <v>1</v>
      </c>
      <c r="BD153" s="48"/>
      <c r="BE153" s="49"/>
      <c r="BF153" s="48"/>
      <c r="BG153" s="49"/>
      <c r="BH153" s="48"/>
      <c r="BI153" s="49"/>
      <c r="BJ153" s="48"/>
      <c r="BK153" s="49"/>
      <c r="BL153" s="48"/>
    </row>
    <row r="154" spans="1:64" ht="15">
      <c r="A154" s="64" t="s">
        <v>265</v>
      </c>
      <c r="B154" s="64" t="s">
        <v>252</v>
      </c>
      <c r="C154" s="65" t="s">
        <v>4305</v>
      </c>
      <c r="D154" s="66">
        <v>3</v>
      </c>
      <c r="E154" s="67" t="s">
        <v>132</v>
      </c>
      <c r="F154" s="68">
        <v>35</v>
      </c>
      <c r="G154" s="65"/>
      <c r="H154" s="69"/>
      <c r="I154" s="70"/>
      <c r="J154" s="70"/>
      <c r="K154" s="34" t="s">
        <v>65</v>
      </c>
      <c r="L154" s="77">
        <v>154</v>
      </c>
      <c r="M154" s="77"/>
      <c r="N154" s="72"/>
      <c r="O154" s="79" t="s">
        <v>430</v>
      </c>
      <c r="P154" s="81">
        <v>43504.71619212963</v>
      </c>
      <c r="Q154" s="79" t="s">
        <v>479</v>
      </c>
      <c r="R154" s="79"/>
      <c r="S154" s="79"/>
      <c r="T154" s="79"/>
      <c r="U154" s="79"/>
      <c r="V154" s="83" t="s">
        <v>942</v>
      </c>
      <c r="W154" s="81">
        <v>43504.71619212963</v>
      </c>
      <c r="X154" s="83" t="s">
        <v>1082</v>
      </c>
      <c r="Y154" s="79"/>
      <c r="Z154" s="79"/>
      <c r="AA154" s="85" t="s">
        <v>1376</v>
      </c>
      <c r="AB154" s="79"/>
      <c r="AC154" s="79" t="b">
        <v>0</v>
      </c>
      <c r="AD154" s="79">
        <v>0</v>
      </c>
      <c r="AE154" s="85" t="s">
        <v>1632</v>
      </c>
      <c r="AF154" s="79" t="b">
        <v>0</v>
      </c>
      <c r="AG154" s="79" t="s">
        <v>1701</v>
      </c>
      <c r="AH154" s="79"/>
      <c r="AI154" s="85" t="s">
        <v>1632</v>
      </c>
      <c r="AJ154" s="79" t="b">
        <v>0</v>
      </c>
      <c r="AK154" s="79">
        <v>0</v>
      </c>
      <c r="AL154" s="85" t="s">
        <v>1359</v>
      </c>
      <c r="AM154" s="79" t="s">
        <v>1708</v>
      </c>
      <c r="AN154" s="79" t="b">
        <v>0</v>
      </c>
      <c r="AO154" s="85" t="s">
        <v>1359</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6</v>
      </c>
      <c r="BC154" s="78" t="str">
        <f>REPLACE(INDEX(GroupVertices[Group],MATCH(Edges[[#This Row],[Vertex 2]],GroupVertices[Vertex],0)),1,1,"")</f>
        <v>6</v>
      </c>
      <c r="BD154" s="48"/>
      <c r="BE154" s="49"/>
      <c r="BF154" s="48"/>
      <c r="BG154" s="49"/>
      <c r="BH154" s="48"/>
      <c r="BI154" s="49"/>
      <c r="BJ154" s="48"/>
      <c r="BK154" s="49"/>
      <c r="BL154" s="48"/>
    </row>
    <row r="155" spans="1:64" ht="15">
      <c r="A155" s="64" t="s">
        <v>265</v>
      </c>
      <c r="B155" s="64" t="s">
        <v>331</v>
      </c>
      <c r="C155" s="65" t="s">
        <v>4305</v>
      </c>
      <c r="D155" s="66">
        <v>3</v>
      </c>
      <c r="E155" s="67" t="s">
        <v>132</v>
      </c>
      <c r="F155" s="68">
        <v>35</v>
      </c>
      <c r="G155" s="65"/>
      <c r="H155" s="69"/>
      <c r="I155" s="70"/>
      <c r="J155" s="70"/>
      <c r="K155" s="34" t="s">
        <v>65</v>
      </c>
      <c r="L155" s="77">
        <v>155</v>
      </c>
      <c r="M155" s="77"/>
      <c r="N155" s="72"/>
      <c r="O155" s="79" t="s">
        <v>430</v>
      </c>
      <c r="P155" s="81">
        <v>43504.71619212963</v>
      </c>
      <c r="Q155" s="79" t="s">
        <v>479</v>
      </c>
      <c r="R155" s="79"/>
      <c r="S155" s="79"/>
      <c r="T155" s="79"/>
      <c r="U155" s="79"/>
      <c r="V155" s="83" t="s">
        <v>942</v>
      </c>
      <c r="W155" s="81">
        <v>43504.71619212963</v>
      </c>
      <c r="X155" s="83" t="s">
        <v>1082</v>
      </c>
      <c r="Y155" s="79"/>
      <c r="Z155" s="79"/>
      <c r="AA155" s="85" t="s">
        <v>1376</v>
      </c>
      <c r="AB155" s="79"/>
      <c r="AC155" s="79" t="b">
        <v>0</v>
      </c>
      <c r="AD155" s="79">
        <v>0</v>
      </c>
      <c r="AE155" s="85" t="s">
        <v>1632</v>
      </c>
      <c r="AF155" s="79" t="b">
        <v>0</v>
      </c>
      <c r="AG155" s="79" t="s">
        <v>1701</v>
      </c>
      <c r="AH155" s="79"/>
      <c r="AI155" s="85" t="s">
        <v>1632</v>
      </c>
      <c r="AJ155" s="79" t="b">
        <v>0</v>
      </c>
      <c r="AK155" s="79">
        <v>0</v>
      </c>
      <c r="AL155" s="85" t="s">
        <v>1359</v>
      </c>
      <c r="AM155" s="79" t="s">
        <v>1708</v>
      </c>
      <c r="AN155" s="79" t="b">
        <v>0</v>
      </c>
      <c r="AO155" s="85" t="s">
        <v>1359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6</v>
      </c>
      <c r="BC155" s="78" t="str">
        <f>REPLACE(INDEX(GroupVertices[Group],MATCH(Edges[[#This Row],[Vertex 2]],GroupVertices[Vertex],0)),1,1,"")</f>
        <v>1</v>
      </c>
      <c r="BD155" s="48">
        <v>1</v>
      </c>
      <c r="BE155" s="49">
        <v>4.3478260869565215</v>
      </c>
      <c r="BF155" s="48">
        <v>1</v>
      </c>
      <c r="BG155" s="49">
        <v>4.3478260869565215</v>
      </c>
      <c r="BH155" s="48">
        <v>0</v>
      </c>
      <c r="BI155" s="49">
        <v>0</v>
      </c>
      <c r="BJ155" s="48">
        <v>21</v>
      </c>
      <c r="BK155" s="49">
        <v>91.30434782608695</v>
      </c>
      <c r="BL155" s="48">
        <v>23</v>
      </c>
    </row>
    <row r="156" spans="1:64" ht="15">
      <c r="A156" s="64" t="s">
        <v>266</v>
      </c>
      <c r="B156" s="64" t="s">
        <v>331</v>
      </c>
      <c r="C156" s="65" t="s">
        <v>4305</v>
      </c>
      <c r="D156" s="66">
        <v>3</v>
      </c>
      <c r="E156" s="67" t="s">
        <v>132</v>
      </c>
      <c r="F156" s="68">
        <v>35</v>
      </c>
      <c r="G156" s="65"/>
      <c r="H156" s="69"/>
      <c r="I156" s="70"/>
      <c r="J156" s="70"/>
      <c r="K156" s="34" t="s">
        <v>65</v>
      </c>
      <c r="L156" s="77">
        <v>156</v>
      </c>
      <c r="M156" s="77"/>
      <c r="N156" s="72"/>
      <c r="O156" s="79" t="s">
        <v>430</v>
      </c>
      <c r="P156" s="81">
        <v>43504.87914351852</v>
      </c>
      <c r="Q156" s="79" t="s">
        <v>491</v>
      </c>
      <c r="R156" s="83" t="s">
        <v>724</v>
      </c>
      <c r="S156" s="79" t="s">
        <v>797</v>
      </c>
      <c r="T156" s="79"/>
      <c r="U156" s="79"/>
      <c r="V156" s="83" t="s">
        <v>943</v>
      </c>
      <c r="W156" s="81">
        <v>43504.87914351852</v>
      </c>
      <c r="X156" s="83" t="s">
        <v>1083</v>
      </c>
      <c r="Y156" s="79"/>
      <c r="Z156" s="79"/>
      <c r="AA156" s="85" t="s">
        <v>1377</v>
      </c>
      <c r="AB156" s="79"/>
      <c r="AC156" s="79" t="b">
        <v>0</v>
      </c>
      <c r="AD156" s="79">
        <v>0</v>
      </c>
      <c r="AE156" s="85" t="s">
        <v>1632</v>
      </c>
      <c r="AF156" s="79" t="b">
        <v>0</v>
      </c>
      <c r="AG156" s="79" t="s">
        <v>1701</v>
      </c>
      <c r="AH156" s="79"/>
      <c r="AI156" s="85" t="s">
        <v>1632</v>
      </c>
      <c r="AJ156" s="79" t="b">
        <v>0</v>
      </c>
      <c r="AK156" s="79">
        <v>0</v>
      </c>
      <c r="AL156" s="85" t="s">
        <v>1632</v>
      </c>
      <c r="AM156" s="79" t="s">
        <v>1712</v>
      </c>
      <c r="AN156" s="79" t="b">
        <v>0</v>
      </c>
      <c r="AO156" s="85" t="s">
        <v>1377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6</v>
      </c>
      <c r="BK156" s="49">
        <v>100</v>
      </c>
      <c r="BL156" s="48">
        <v>6</v>
      </c>
    </row>
    <row r="157" spans="1:64" ht="15">
      <c r="A157" s="64" t="s">
        <v>267</v>
      </c>
      <c r="B157" s="64" t="s">
        <v>331</v>
      </c>
      <c r="C157" s="65" t="s">
        <v>4305</v>
      </c>
      <c r="D157" s="66">
        <v>3</v>
      </c>
      <c r="E157" s="67" t="s">
        <v>132</v>
      </c>
      <c r="F157" s="68">
        <v>35</v>
      </c>
      <c r="G157" s="65"/>
      <c r="H157" s="69"/>
      <c r="I157" s="70"/>
      <c r="J157" s="70"/>
      <c r="K157" s="34" t="s">
        <v>65</v>
      </c>
      <c r="L157" s="77">
        <v>157</v>
      </c>
      <c r="M157" s="77"/>
      <c r="N157" s="72"/>
      <c r="O157" s="79" t="s">
        <v>430</v>
      </c>
      <c r="P157" s="81">
        <v>43505.05814814815</v>
      </c>
      <c r="Q157" s="79" t="s">
        <v>492</v>
      </c>
      <c r="R157" s="79"/>
      <c r="S157" s="79"/>
      <c r="T157" s="79"/>
      <c r="U157" s="79"/>
      <c r="V157" s="83" t="s">
        <v>944</v>
      </c>
      <c r="W157" s="81">
        <v>43505.05814814815</v>
      </c>
      <c r="X157" s="83" t="s">
        <v>1084</v>
      </c>
      <c r="Y157" s="79"/>
      <c r="Z157" s="79"/>
      <c r="AA157" s="85" t="s">
        <v>1378</v>
      </c>
      <c r="AB157" s="79"/>
      <c r="AC157" s="79" t="b">
        <v>0</v>
      </c>
      <c r="AD157" s="79">
        <v>0</v>
      </c>
      <c r="AE157" s="85" t="s">
        <v>1632</v>
      </c>
      <c r="AF157" s="79" t="b">
        <v>0</v>
      </c>
      <c r="AG157" s="79" t="s">
        <v>1701</v>
      </c>
      <c r="AH157" s="79"/>
      <c r="AI157" s="85" t="s">
        <v>1632</v>
      </c>
      <c r="AJ157" s="79" t="b">
        <v>0</v>
      </c>
      <c r="AK157" s="79">
        <v>0</v>
      </c>
      <c r="AL157" s="85" t="s">
        <v>1632</v>
      </c>
      <c r="AM157" s="79" t="s">
        <v>1713</v>
      </c>
      <c r="AN157" s="79" t="b">
        <v>0</v>
      </c>
      <c r="AO157" s="85" t="s">
        <v>1378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16.666666666666668</v>
      </c>
      <c r="BF157" s="48">
        <v>0</v>
      </c>
      <c r="BG157" s="49">
        <v>0</v>
      </c>
      <c r="BH157" s="48">
        <v>0</v>
      </c>
      <c r="BI157" s="49">
        <v>0</v>
      </c>
      <c r="BJ157" s="48">
        <v>5</v>
      </c>
      <c r="BK157" s="49">
        <v>83.33333333333333</v>
      </c>
      <c r="BL157" s="48">
        <v>6</v>
      </c>
    </row>
    <row r="158" spans="1:64" ht="15">
      <c r="A158" s="64" t="s">
        <v>268</v>
      </c>
      <c r="B158" s="64" t="s">
        <v>331</v>
      </c>
      <c r="C158" s="65" t="s">
        <v>4306</v>
      </c>
      <c r="D158" s="66">
        <v>4.4</v>
      </c>
      <c r="E158" s="67" t="s">
        <v>136</v>
      </c>
      <c r="F158" s="68">
        <v>30.4</v>
      </c>
      <c r="G158" s="65"/>
      <c r="H158" s="69"/>
      <c r="I158" s="70"/>
      <c r="J158" s="70"/>
      <c r="K158" s="34" t="s">
        <v>65</v>
      </c>
      <c r="L158" s="77">
        <v>158</v>
      </c>
      <c r="M158" s="77"/>
      <c r="N158" s="72"/>
      <c r="O158" s="79" t="s">
        <v>430</v>
      </c>
      <c r="P158" s="81">
        <v>43499.67055555555</v>
      </c>
      <c r="Q158" s="79" t="s">
        <v>493</v>
      </c>
      <c r="R158" s="83" t="s">
        <v>725</v>
      </c>
      <c r="S158" s="79" t="s">
        <v>797</v>
      </c>
      <c r="T158" s="79"/>
      <c r="U158" s="79"/>
      <c r="V158" s="83" t="s">
        <v>945</v>
      </c>
      <c r="W158" s="81">
        <v>43499.67055555555</v>
      </c>
      <c r="X158" s="83" t="s">
        <v>1085</v>
      </c>
      <c r="Y158" s="79"/>
      <c r="Z158" s="79"/>
      <c r="AA158" s="85" t="s">
        <v>1379</v>
      </c>
      <c r="AB158" s="79"/>
      <c r="AC158" s="79" t="b">
        <v>0</v>
      </c>
      <c r="AD158" s="79">
        <v>0</v>
      </c>
      <c r="AE158" s="85" t="s">
        <v>1632</v>
      </c>
      <c r="AF158" s="79" t="b">
        <v>0</v>
      </c>
      <c r="AG158" s="79" t="s">
        <v>1701</v>
      </c>
      <c r="AH158" s="79"/>
      <c r="AI158" s="85" t="s">
        <v>1632</v>
      </c>
      <c r="AJ158" s="79" t="b">
        <v>0</v>
      </c>
      <c r="AK158" s="79">
        <v>0</v>
      </c>
      <c r="AL158" s="85" t="s">
        <v>1632</v>
      </c>
      <c r="AM158" s="79" t="s">
        <v>1712</v>
      </c>
      <c r="AN158" s="79" t="b">
        <v>0</v>
      </c>
      <c r="AO158" s="85" t="s">
        <v>1379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6</v>
      </c>
      <c r="BK158" s="49">
        <v>100</v>
      </c>
      <c r="BL158" s="48">
        <v>6</v>
      </c>
    </row>
    <row r="159" spans="1:64" ht="15">
      <c r="A159" s="64" t="s">
        <v>268</v>
      </c>
      <c r="B159" s="64" t="s">
        <v>331</v>
      </c>
      <c r="C159" s="65" t="s">
        <v>4306</v>
      </c>
      <c r="D159" s="66">
        <v>4.4</v>
      </c>
      <c r="E159" s="67" t="s">
        <v>136</v>
      </c>
      <c r="F159" s="68">
        <v>30.4</v>
      </c>
      <c r="G159" s="65"/>
      <c r="H159" s="69"/>
      <c r="I159" s="70"/>
      <c r="J159" s="70"/>
      <c r="K159" s="34" t="s">
        <v>65</v>
      </c>
      <c r="L159" s="77">
        <v>159</v>
      </c>
      <c r="M159" s="77"/>
      <c r="N159" s="72"/>
      <c r="O159" s="79" t="s">
        <v>430</v>
      </c>
      <c r="P159" s="81">
        <v>43505.53109953704</v>
      </c>
      <c r="Q159" s="79" t="s">
        <v>494</v>
      </c>
      <c r="R159" s="83" t="s">
        <v>726</v>
      </c>
      <c r="S159" s="79" t="s">
        <v>797</v>
      </c>
      <c r="T159" s="79"/>
      <c r="U159" s="79"/>
      <c r="V159" s="83" t="s">
        <v>945</v>
      </c>
      <c r="W159" s="81">
        <v>43505.53109953704</v>
      </c>
      <c r="X159" s="83" t="s">
        <v>1086</v>
      </c>
      <c r="Y159" s="79"/>
      <c r="Z159" s="79"/>
      <c r="AA159" s="85" t="s">
        <v>1380</v>
      </c>
      <c r="AB159" s="79"/>
      <c r="AC159" s="79" t="b">
        <v>0</v>
      </c>
      <c r="AD159" s="79">
        <v>0</v>
      </c>
      <c r="AE159" s="85" t="s">
        <v>1632</v>
      </c>
      <c r="AF159" s="79" t="b">
        <v>0</v>
      </c>
      <c r="AG159" s="79" t="s">
        <v>1701</v>
      </c>
      <c r="AH159" s="79"/>
      <c r="AI159" s="85" t="s">
        <v>1632</v>
      </c>
      <c r="AJ159" s="79" t="b">
        <v>0</v>
      </c>
      <c r="AK159" s="79">
        <v>0</v>
      </c>
      <c r="AL159" s="85" t="s">
        <v>1632</v>
      </c>
      <c r="AM159" s="79" t="s">
        <v>1712</v>
      </c>
      <c r="AN159" s="79" t="b">
        <v>0</v>
      </c>
      <c r="AO159" s="85" t="s">
        <v>1380</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6</v>
      </c>
      <c r="BK159" s="49">
        <v>100</v>
      </c>
      <c r="BL159" s="48">
        <v>6</v>
      </c>
    </row>
    <row r="160" spans="1:64" ht="15">
      <c r="A160" s="64" t="s">
        <v>269</v>
      </c>
      <c r="B160" s="64" t="s">
        <v>331</v>
      </c>
      <c r="C160" s="65" t="s">
        <v>4305</v>
      </c>
      <c r="D160" s="66">
        <v>3</v>
      </c>
      <c r="E160" s="67" t="s">
        <v>132</v>
      </c>
      <c r="F160" s="68">
        <v>35</v>
      </c>
      <c r="G160" s="65"/>
      <c r="H160" s="69"/>
      <c r="I160" s="70"/>
      <c r="J160" s="70"/>
      <c r="K160" s="34" t="s">
        <v>65</v>
      </c>
      <c r="L160" s="77">
        <v>160</v>
      </c>
      <c r="M160" s="77"/>
      <c r="N160" s="72"/>
      <c r="O160" s="79" t="s">
        <v>430</v>
      </c>
      <c r="P160" s="81">
        <v>43505.54033564815</v>
      </c>
      <c r="Q160" s="79" t="s">
        <v>495</v>
      </c>
      <c r="R160" s="79"/>
      <c r="S160" s="79"/>
      <c r="T160" s="79" t="s">
        <v>810</v>
      </c>
      <c r="U160" s="83" t="s">
        <v>855</v>
      </c>
      <c r="V160" s="83" t="s">
        <v>855</v>
      </c>
      <c r="W160" s="81">
        <v>43505.54033564815</v>
      </c>
      <c r="X160" s="83" t="s">
        <v>1087</v>
      </c>
      <c r="Y160" s="79"/>
      <c r="Z160" s="79"/>
      <c r="AA160" s="85" t="s">
        <v>1381</v>
      </c>
      <c r="AB160" s="79"/>
      <c r="AC160" s="79" t="b">
        <v>0</v>
      </c>
      <c r="AD160" s="79">
        <v>0</v>
      </c>
      <c r="AE160" s="85" t="s">
        <v>1632</v>
      </c>
      <c r="AF160" s="79" t="b">
        <v>0</v>
      </c>
      <c r="AG160" s="79" t="s">
        <v>1701</v>
      </c>
      <c r="AH160" s="79"/>
      <c r="AI160" s="85" t="s">
        <v>1632</v>
      </c>
      <c r="AJ160" s="79" t="b">
        <v>0</v>
      </c>
      <c r="AK160" s="79">
        <v>0</v>
      </c>
      <c r="AL160" s="85" t="s">
        <v>1632</v>
      </c>
      <c r="AM160" s="79" t="s">
        <v>1708</v>
      </c>
      <c r="AN160" s="79" t="b">
        <v>0</v>
      </c>
      <c r="AO160" s="85" t="s">
        <v>1381</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11.11111111111111</v>
      </c>
      <c r="BF160" s="48">
        <v>0</v>
      </c>
      <c r="BG160" s="49">
        <v>0</v>
      </c>
      <c r="BH160" s="48">
        <v>0</v>
      </c>
      <c r="BI160" s="49">
        <v>0</v>
      </c>
      <c r="BJ160" s="48">
        <v>8</v>
      </c>
      <c r="BK160" s="49">
        <v>88.88888888888889</v>
      </c>
      <c r="BL160" s="48">
        <v>9</v>
      </c>
    </row>
    <row r="161" spans="1:64" ht="15">
      <c r="A161" s="64" t="s">
        <v>270</v>
      </c>
      <c r="B161" s="64" t="s">
        <v>397</v>
      </c>
      <c r="C161" s="65" t="s">
        <v>4306</v>
      </c>
      <c r="D161" s="66">
        <v>4.4</v>
      </c>
      <c r="E161" s="67" t="s">
        <v>136</v>
      </c>
      <c r="F161" s="68">
        <v>30.4</v>
      </c>
      <c r="G161" s="65"/>
      <c r="H161" s="69"/>
      <c r="I161" s="70"/>
      <c r="J161" s="70"/>
      <c r="K161" s="34" t="s">
        <v>65</v>
      </c>
      <c r="L161" s="77">
        <v>161</v>
      </c>
      <c r="M161" s="77"/>
      <c r="N161" s="72"/>
      <c r="O161" s="79" t="s">
        <v>431</v>
      </c>
      <c r="P161" s="81">
        <v>43505.0075</v>
      </c>
      <c r="Q161" s="79" t="s">
        <v>496</v>
      </c>
      <c r="R161" s="79"/>
      <c r="S161" s="79"/>
      <c r="T161" s="79"/>
      <c r="U161" s="79"/>
      <c r="V161" s="83" t="s">
        <v>946</v>
      </c>
      <c r="W161" s="81">
        <v>43505.0075</v>
      </c>
      <c r="X161" s="83" t="s">
        <v>1088</v>
      </c>
      <c r="Y161" s="79"/>
      <c r="Z161" s="79"/>
      <c r="AA161" s="85" t="s">
        <v>1382</v>
      </c>
      <c r="AB161" s="85" t="s">
        <v>1620</v>
      </c>
      <c r="AC161" s="79" t="b">
        <v>0</v>
      </c>
      <c r="AD161" s="79">
        <v>0</v>
      </c>
      <c r="AE161" s="85" t="s">
        <v>1654</v>
      </c>
      <c r="AF161" s="79" t="b">
        <v>0</v>
      </c>
      <c r="AG161" s="79" t="s">
        <v>1701</v>
      </c>
      <c r="AH161" s="79"/>
      <c r="AI161" s="85" t="s">
        <v>1632</v>
      </c>
      <c r="AJ161" s="79" t="b">
        <v>0</v>
      </c>
      <c r="AK161" s="79">
        <v>0</v>
      </c>
      <c r="AL161" s="85" t="s">
        <v>1632</v>
      </c>
      <c r="AM161" s="79" t="s">
        <v>1709</v>
      </c>
      <c r="AN161" s="79" t="b">
        <v>0</v>
      </c>
      <c r="AO161" s="85" t="s">
        <v>1620</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15</v>
      </c>
      <c r="BC161" s="78" t="str">
        <f>REPLACE(INDEX(GroupVertices[Group],MATCH(Edges[[#This Row],[Vertex 2]],GroupVertices[Vertex],0)),1,1,"")</f>
        <v>15</v>
      </c>
      <c r="BD161" s="48">
        <v>2</v>
      </c>
      <c r="BE161" s="49">
        <v>12.5</v>
      </c>
      <c r="BF161" s="48">
        <v>0</v>
      </c>
      <c r="BG161" s="49">
        <v>0</v>
      </c>
      <c r="BH161" s="48">
        <v>0</v>
      </c>
      <c r="BI161" s="49">
        <v>0</v>
      </c>
      <c r="BJ161" s="48">
        <v>14</v>
      </c>
      <c r="BK161" s="49">
        <v>87.5</v>
      </c>
      <c r="BL161" s="48">
        <v>16</v>
      </c>
    </row>
    <row r="162" spans="1:64" ht="15">
      <c r="A162" s="64" t="s">
        <v>270</v>
      </c>
      <c r="B162" s="64" t="s">
        <v>397</v>
      </c>
      <c r="C162" s="65" t="s">
        <v>4306</v>
      </c>
      <c r="D162" s="66">
        <v>4.4</v>
      </c>
      <c r="E162" s="67" t="s">
        <v>136</v>
      </c>
      <c r="F162" s="68">
        <v>30.4</v>
      </c>
      <c r="G162" s="65"/>
      <c r="H162" s="69"/>
      <c r="I162" s="70"/>
      <c r="J162" s="70"/>
      <c r="K162" s="34" t="s">
        <v>65</v>
      </c>
      <c r="L162" s="77">
        <v>162</v>
      </c>
      <c r="M162" s="77"/>
      <c r="N162" s="72"/>
      <c r="O162" s="79" t="s">
        <v>431</v>
      </c>
      <c r="P162" s="81">
        <v>43505.0075</v>
      </c>
      <c r="Q162" s="79" t="s">
        <v>497</v>
      </c>
      <c r="R162" s="79"/>
      <c r="S162" s="79"/>
      <c r="T162" s="79"/>
      <c r="U162" s="79"/>
      <c r="V162" s="83" t="s">
        <v>946</v>
      </c>
      <c r="W162" s="81">
        <v>43505.0075</v>
      </c>
      <c r="X162" s="83" t="s">
        <v>1089</v>
      </c>
      <c r="Y162" s="79"/>
      <c r="Z162" s="79"/>
      <c r="AA162" s="85" t="s">
        <v>1383</v>
      </c>
      <c r="AB162" s="85" t="s">
        <v>1620</v>
      </c>
      <c r="AC162" s="79" t="b">
        <v>0</v>
      </c>
      <c r="AD162" s="79">
        <v>0</v>
      </c>
      <c r="AE162" s="85" t="s">
        <v>1654</v>
      </c>
      <c r="AF162" s="79" t="b">
        <v>0</v>
      </c>
      <c r="AG162" s="79" t="s">
        <v>1701</v>
      </c>
      <c r="AH162" s="79"/>
      <c r="AI162" s="85" t="s">
        <v>1632</v>
      </c>
      <c r="AJ162" s="79" t="b">
        <v>0</v>
      </c>
      <c r="AK162" s="79">
        <v>0</v>
      </c>
      <c r="AL162" s="85" t="s">
        <v>1632</v>
      </c>
      <c r="AM162" s="79" t="s">
        <v>1709</v>
      </c>
      <c r="AN162" s="79" t="b">
        <v>0</v>
      </c>
      <c r="AO162" s="85" t="s">
        <v>1620</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15</v>
      </c>
      <c r="BC162" s="78" t="str">
        <f>REPLACE(INDEX(GroupVertices[Group],MATCH(Edges[[#This Row],[Vertex 2]],GroupVertices[Vertex],0)),1,1,"")</f>
        <v>15</v>
      </c>
      <c r="BD162" s="48">
        <v>2</v>
      </c>
      <c r="BE162" s="49">
        <v>12.5</v>
      </c>
      <c r="BF162" s="48">
        <v>0</v>
      </c>
      <c r="BG162" s="49">
        <v>0</v>
      </c>
      <c r="BH162" s="48">
        <v>0</v>
      </c>
      <c r="BI162" s="49">
        <v>0</v>
      </c>
      <c r="BJ162" s="48">
        <v>14</v>
      </c>
      <c r="BK162" s="49">
        <v>87.5</v>
      </c>
      <c r="BL162" s="48">
        <v>16</v>
      </c>
    </row>
    <row r="163" spans="1:64" ht="15">
      <c r="A163" s="64" t="s">
        <v>270</v>
      </c>
      <c r="B163" s="64" t="s">
        <v>398</v>
      </c>
      <c r="C163" s="65" t="s">
        <v>4305</v>
      </c>
      <c r="D163" s="66">
        <v>3</v>
      </c>
      <c r="E163" s="67" t="s">
        <v>132</v>
      </c>
      <c r="F163" s="68">
        <v>35</v>
      </c>
      <c r="G163" s="65"/>
      <c r="H163" s="69"/>
      <c r="I163" s="70"/>
      <c r="J163" s="70"/>
      <c r="K163" s="34" t="s">
        <v>65</v>
      </c>
      <c r="L163" s="77">
        <v>163</v>
      </c>
      <c r="M163" s="77"/>
      <c r="N163" s="72"/>
      <c r="O163" s="79" t="s">
        <v>430</v>
      </c>
      <c r="P163" s="81">
        <v>43505.59741898148</v>
      </c>
      <c r="Q163" s="79" t="s">
        <v>498</v>
      </c>
      <c r="R163" s="79"/>
      <c r="S163" s="79"/>
      <c r="T163" s="79"/>
      <c r="U163" s="83" t="s">
        <v>856</v>
      </c>
      <c r="V163" s="83" t="s">
        <v>856</v>
      </c>
      <c r="W163" s="81">
        <v>43505.59741898148</v>
      </c>
      <c r="X163" s="83" t="s">
        <v>1090</v>
      </c>
      <c r="Y163" s="79"/>
      <c r="Z163" s="79"/>
      <c r="AA163" s="85" t="s">
        <v>1384</v>
      </c>
      <c r="AB163" s="85" t="s">
        <v>1621</v>
      </c>
      <c r="AC163" s="79" t="b">
        <v>0</v>
      </c>
      <c r="AD163" s="79">
        <v>0</v>
      </c>
      <c r="AE163" s="85" t="s">
        <v>1634</v>
      </c>
      <c r="AF163" s="79" t="b">
        <v>0</v>
      </c>
      <c r="AG163" s="79" t="s">
        <v>1701</v>
      </c>
      <c r="AH163" s="79"/>
      <c r="AI163" s="85" t="s">
        <v>1632</v>
      </c>
      <c r="AJ163" s="79" t="b">
        <v>0</v>
      </c>
      <c r="AK163" s="79">
        <v>0</v>
      </c>
      <c r="AL163" s="85" t="s">
        <v>1632</v>
      </c>
      <c r="AM163" s="79" t="s">
        <v>1709</v>
      </c>
      <c r="AN163" s="79" t="b">
        <v>0</v>
      </c>
      <c r="AO163" s="85" t="s">
        <v>1621</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15</v>
      </c>
      <c r="BC163" s="78" t="str">
        <f>REPLACE(INDEX(GroupVertices[Group],MATCH(Edges[[#This Row],[Vertex 2]],GroupVertices[Vertex],0)),1,1,"")</f>
        <v>15</v>
      </c>
      <c r="BD163" s="48">
        <v>0</v>
      </c>
      <c r="BE163" s="49">
        <v>0</v>
      </c>
      <c r="BF163" s="48">
        <v>0</v>
      </c>
      <c r="BG163" s="49">
        <v>0</v>
      </c>
      <c r="BH163" s="48">
        <v>0</v>
      </c>
      <c r="BI163" s="49">
        <v>0</v>
      </c>
      <c r="BJ163" s="48">
        <v>39</v>
      </c>
      <c r="BK163" s="49">
        <v>100</v>
      </c>
      <c r="BL163" s="48">
        <v>39</v>
      </c>
    </row>
    <row r="164" spans="1:64" ht="15">
      <c r="A164" s="64" t="s">
        <v>270</v>
      </c>
      <c r="B164" s="64" t="s">
        <v>331</v>
      </c>
      <c r="C164" s="65" t="s">
        <v>4306</v>
      </c>
      <c r="D164" s="66">
        <v>4.4</v>
      </c>
      <c r="E164" s="67" t="s">
        <v>136</v>
      </c>
      <c r="F164" s="68">
        <v>30.4</v>
      </c>
      <c r="G164" s="65"/>
      <c r="H164" s="69"/>
      <c r="I164" s="70"/>
      <c r="J164" s="70"/>
      <c r="K164" s="34" t="s">
        <v>65</v>
      </c>
      <c r="L164" s="77">
        <v>164</v>
      </c>
      <c r="M164" s="77"/>
      <c r="N164" s="72"/>
      <c r="O164" s="79" t="s">
        <v>430</v>
      </c>
      <c r="P164" s="81">
        <v>43505.0075</v>
      </c>
      <c r="Q164" s="79" t="s">
        <v>496</v>
      </c>
      <c r="R164" s="79"/>
      <c r="S164" s="79"/>
      <c r="T164" s="79"/>
      <c r="U164" s="79"/>
      <c r="V164" s="83" t="s">
        <v>946</v>
      </c>
      <c r="W164" s="81">
        <v>43505.0075</v>
      </c>
      <c r="X164" s="83" t="s">
        <v>1088</v>
      </c>
      <c r="Y164" s="79"/>
      <c r="Z164" s="79"/>
      <c r="AA164" s="85" t="s">
        <v>1382</v>
      </c>
      <c r="AB164" s="85" t="s">
        <v>1620</v>
      </c>
      <c r="AC164" s="79" t="b">
        <v>0</v>
      </c>
      <c r="AD164" s="79">
        <v>0</v>
      </c>
      <c r="AE164" s="85" t="s">
        <v>1654</v>
      </c>
      <c r="AF164" s="79" t="b">
        <v>0</v>
      </c>
      <c r="AG164" s="79" t="s">
        <v>1701</v>
      </c>
      <c r="AH164" s="79"/>
      <c r="AI164" s="85" t="s">
        <v>1632</v>
      </c>
      <c r="AJ164" s="79" t="b">
        <v>0</v>
      </c>
      <c r="AK164" s="79">
        <v>0</v>
      </c>
      <c r="AL164" s="85" t="s">
        <v>1632</v>
      </c>
      <c r="AM164" s="79" t="s">
        <v>1709</v>
      </c>
      <c r="AN164" s="79" t="b">
        <v>0</v>
      </c>
      <c r="AO164" s="85" t="s">
        <v>1620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15</v>
      </c>
      <c r="BC164" s="78" t="str">
        <f>REPLACE(INDEX(GroupVertices[Group],MATCH(Edges[[#This Row],[Vertex 2]],GroupVertices[Vertex],0)),1,1,"")</f>
        <v>1</v>
      </c>
      <c r="BD164" s="48"/>
      <c r="BE164" s="49"/>
      <c r="BF164" s="48"/>
      <c r="BG164" s="49"/>
      <c r="BH164" s="48"/>
      <c r="BI164" s="49"/>
      <c r="BJ164" s="48"/>
      <c r="BK164" s="49"/>
      <c r="BL164" s="48"/>
    </row>
    <row r="165" spans="1:64" ht="15">
      <c r="A165" s="64" t="s">
        <v>270</v>
      </c>
      <c r="B165" s="64" t="s">
        <v>331</v>
      </c>
      <c r="C165" s="65" t="s">
        <v>4306</v>
      </c>
      <c r="D165" s="66">
        <v>4.4</v>
      </c>
      <c r="E165" s="67" t="s">
        <v>136</v>
      </c>
      <c r="F165" s="68">
        <v>30.4</v>
      </c>
      <c r="G165" s="65"/>
      <c r="H165" s="69"/>
      <c r="I165" s="70"/>
      <c r="J165" s="70"/>
      <c r="K165" s="34" t="s">
        <v>65</v>
      </c>
      <c r="L165" s="77">
        <v>165</v>
      </c>
      <c r="M165" s="77"/>
      <c r="N165" s="72"/>
      <c r="O165" s="79" t="s">
        <v>430</v>
      </c>
      <c r="P165" s="81">
        <v>43505.0075</v>
      </c>
      <c r="Q165" s="79" t="s">
        <v>497</v>
      </c>
      <c r="R165" s="79"/>
      <c r="S165" s="79"/>
      <c r="T165" s="79"/>
      <c r="U165" s="79"/>
      <c r="V165" s="83" t="s">
        <v>946</v>
      </c>
      <c r="W165" s="81">
        <v>43505.0075</v>
      </c>
      <c r="X165" s="83" t="s">
        <v>1089</v>
      </c>
      <c r="Y165" s="79"/>
      <c r="Z165" s="79"/>
      <c r="AA165" s="85" t="s">
        <v>1383</v>
      </c>
      <c r="AB165" s="85" t="s">
        <v>1620</v>
      </c>
      <c r="AC165" s="79" t="b">
        <v>0</v>
      </c>
      <c r="AD165" s="79">
        <v>0</v>
      </c>
      <c r="AE165" s="85" t="s">
        <v>1654</v>
      </c>
      <c r="AF165" s="79" t="b">
        <v>0</v>
      </c>
      <c r="AG165" s="79" t="s">
        <v>1701</v>
      </c>
      <c r="AH165" s="79"/>
      <c r="AI165" s="85" t="s">
        <v>1632</v>
      </c>
      <c r="AJ165" s="79" t="b">
        <v>0</v>
      </c>
      <c r="AK165" s="79">
        <v>0</v>
      </c>
      <c r="AL165" s="85" t="s">
        <v>1632</v>
      </c>
      <c r="AM165" s="79" t="s">
        <v>1709</v>
      </c>
      <c r="AN165" s="79" t="b">
        <v>0</v>
      </c>
      <c r="AO165" s="85" t="s">
        <v>1620</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15</v>
      </c>
      <c r="BC165" s="78" t="str">
        <f>REPLACE(INDEX(GroupVertices[Group],MATCH(Edges[[#This Row],[Vertex 2]],GroupVertices[Vertex],0)),1,1,"")</f>
        <v>1</v>
      </c>
      <c r="BD165" s="48"/>
      <c r="BE165" s="49"/>
      <c r="BF165" s="48"/>
      <c r="BG165" s="49"/>
      <c r="BH165" s="48"/>
      <c r="BI165" s="49"/>
      <c r="BJ165" s="48"/>
      <c r="BK165" s="49"/>
      <c r="BL165" s="48"/>
    </row>
    <row r="166" spans="1:64" ht="15">
      <c r="A166" s="64" t="s">
        <v>270</v>
      </c>
      <c r="B166" s="64" t="s">
        <v>331</v>
      </c>
      <c r="C166" s="65" t="s">
        <v>4306</v>
      </c>
      <c r="D166" s="66">
        <v>4.4</v>
      </c>
      <c r="E166" s="67" t="s">
        <v>136</v>
      </c>
      <c r="F166" s="68">
        <v>30.4</v>
      </c>
      <c r="G166" s="65"/>
      <c r="H166" s="69"/>
      <c r="I166" s="70"/>
      <c r="J166" s="70"/>
      <c r="K166" s="34" t="s">
        <v>65</v>
      </c>
      <c r="L166" s="77">
        <v>166</v>
      </c>
      <c r="M166" s="77"/>
      <c r="N166" s="72"/>
      <c r="O166" s="79" t="s">
        <v>431</v>
      </c>
      <c r="P166" s="81">
        <v>43505.009409722225</v>
      </c>
      <c r="Q166" s="79" t="s">
        <v>499</v>
      </c>
      <c r="R166" s="79"/>
      <c r="S166" s="79"/>
      <c r="T166" s="79"/>
      <c r="U166" s="79"/>
      <c r="V166" s="83" t="s">
        <v>946</v>
      </c>
      <c r="W166" s="81">
        <v>43505.009409722225</v>
      </c>
      <c r="X166" s="83" t="s">
        <v>1091</v>
      </c>
      <c r="Y166" s="79"/>
      <c r="Z166" s="79"/>
      <c r="AA166" s="85" t="s">
        <v>1385</v>
      </c>
      <c r="AB166" s="79"/>
      <c r="AC166" s="79" t="b">
        <v>0</v>
      </c>
      <c r="AD166" s="79">
        <v>0</v>
      </c>
      <c r="AE166" s="85" t="s">
        <v>1634</v>
      </c>
      <c r="AF166" s="79" t="b">
        <v>1</v>
      </c>
      <c r="AG166" s="79" t="s">
        <v>1701</v>
      </c>
      <c r="AH166" s="79"/>
      <c r="AI166" s="85" t="s">
        <v>1620</v>
      </c>
      <c r="AJ166" s="79" t="b">
        <v>0</v>
      </c>
      <c r="AK166" s="79">
        <v>0</v>
      </c>
      <c r="AL166" s="85" t="s">
        <v>1632</v>
      </c>
      <c r="AM166" s="79" t="s">
        <v>1709</v>
      </c>
      <c r="AN166" s="79" t="b">
        <v>0</v>
      </c>
      <c r="AO166" s="85" t="s">
        <v>1385</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15</v>
      </c>
      <c r="BC166" s="78" t="str">
        <f>REPLACE(INDEX(GroupVertices[Group],MATCH(Edges[[#This Row],[Vertex 2]],GroupVertices[Vertex],0)),1,1,"")</f>
        <v>1</v>
      </c>
      <c r="BD166" s="48">
        <v>2</v>
      </c>
      <c r="BE166" s="49">
        <v>13.333333333333334</v>
      </c>
      <c r="BF166" s="48">
        <v>0</v>
      </c>
      <c r="BG166" s="49">
        <v>0</v>
      </c>
      <c r="BH166" s="48">
        <v>0</v>
      </c>
      <c r="BI166" s="49">
        <v>0</v>
      </c>
      <c r="BJ166" s="48">
        <v>13</v>
      </c>
      <c r="BK166" s="49">
        <v>86.66666666666667</v>
      </c>
      <c r="BL166" s="48">
        <v>15</v>
      </c>
    </row>
    <row r="167" spans="1:64" ht="15">
      <c r="A167" s="64" t="s">
        <v>270</v>
      </c>
      <c r="B167" s="64" t="s">
        <v>331</v>
      </c>
      <c r="C167" s="65" t="s">
        <v>4306</v>
      </c>
      <c r="D167" s="66">
        <v>4.4</v>
      </c>
      <c r="E167" s="67" t="s">
        <v>136</v>
      </c>
      <c r="F167" s="68">
        <v>30.4</v>
      </c>
      <c r="G167" s="65"/>
      <c r="H167" s="69"/>
      <c r="I167" s="70"/>
      <c r="J167" s="70"/>
      <c r="K167" s="34" t="s">
        <v>65</v>
      </c>
      <c r="L167" s="77">
        <v>167</v>
      </c>
      <c r="M167" s="77"/>
      <c r="N167" s="72"/>
      <c r="O167" s="79" t="s">
        <v>431</v>
      </c>
      <c r="P167" s="81">
        <v>43505.59741898148</v>
      </c>
      <c r="Q167" s="79" t="s">
        <v>498</v>
      </c>
      <c r="R167" s="79"/>
      <c r="S167" s="79"/>
      <c r="T167" s="79"/>
      <c r="U167" s="83" t="s">
        <v>856</v>
      </c>
      <c r="V167" s="83" t="s">
        <v>856</v>
      </c>
      <c r="W167" s="81">
        <v>43505.59741898148</v>
      </c>
      <c r="X167" s="83" t="s">
        <v>1090</v>
      </c>
      <c r="Y167" s="79"/>
      <c r="Z167" s="79"/>
      <c r="AA167" s="85" t="s">
        <v>1384</v>
      </c>
      <c r="AB167" s="85" t="s">
        <v>1621</v>
      </c>
      <c r="AC167" s="79" t="b">
        <v>0</v>
      </c>
      <c r="AD167" s="79">
        <v>0</v>
      </c>
      <c r="AE167" s="85" t="s">
        <v>1634</v>
      </c>
      <c r="AF167" s="79" t="b">
        <v>0</v>
      </c>
      <c r="AG167" s="79" t="s">
        <v>1701</v>
      </c>
      <c r="AH167" s="79"/>
      <c r="AI167" s="85" t="s">
        <v>1632</v>
      </c>
      <c r="AJ167" s="79" t="b">
        <v>0</v>
      </c>
      <c r="AK167" s="79">
        <v>0</v>
      </c>
      <c r="AL167" s="85" t="s">
        <v>1632</v>
      </c>
      <c r="AM167" s="79" t="s">
        <v>1709</v>
      </c>
      <c r="AN167" s="79" t="b">
        <v>0</v>
      </c>
      <c r="AO167" s="85" t="s">
        <v>1621</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15</v>
      </c>
      <c r="BC167" s="78" t="str">
        <f>REPLACE(INDEX(GroupVertices[Group],MATCH(Edges[[#This Row],[Vertex 2]],GroupVertices[Vertex],0)),1,1,"")</f>
        <v>1</v>
      </c>
      <c r="BD167" s="48"/>
      <c r="BE167" s="49"/>
      <c r="BF167" s="48"/>
      <c r="BG167" s="49"/>
      <c r="BH167" s="48"/>
      <c r="BI167" s="49"/>
      <c r="BJ167" s="48"/>
      <c r="BK167" s="49"/>
      <c r="BL167" s="48"/>
    </row>
    <row r="168" spans="1:64" ht="15">
      <c r="A168" s="64" t="s">
        <v>271</v>
      </c>
      <c r="B168" s="64" t="s">
        <v>399</v>
      </c>
      <c r="C168" s="65" t="s">
        <v>4305</v>
      </c>
      <c r="D168" s="66">
        <v>3</v>
      </c>
      <c r="E168" s="67" t="s">
        <v>132</v>
      </c>
      <c r="F168" s="68">
        <v>35</v>
      </c>
      <c r="G168" s="65"/>
      <c r="H168" s="69"/>
      <c r="I168" s="70"/>
      <c r="J168" s="70"/>
      <c r="K168" s="34" t="s">
        <v>65</v>
      </c>
      <c r="L168" s="77">
        <v>168</v>
      </c>
      <c r="M168" s="77"/>
      <c r="N168" s="72"/>
      <c r="O168" s="79" t="s">
        <v>431</v>
      </c>
      <c r="P168" s="81">
        <v>43505.62744212963</v>
      </c>
      <c r="Q168" s="79" t="s">
        <v>500</v>
      </c>
      <c r="R168" s="79"/>
      <c r="S168" s="79"/>
      <c r="T168" s="79"/>
      <c r="U168" s="79"/>
      <c r="V168" s="83" t="s">
        <v>947</v>
      </c>
      <c r="W168" s="81">
        <v>43505.62744212963</v>
      </c>
      <c r="X168" s="83" t="s">
        <v>1092</v>
      </c>
      <c r="Y168" s="79"/>
      <c r="Z168" s="79"/>
      <c r="AA168" s="85" t="s">
        <v>1386</v>
      </c>
      <c r="AB168" s="85" t="s">
        <v>1622</v>
      </c>
      <c r="AC168" s="79" t="b">
        <v>0</v>
      </c>
      <c r="AD168" s="79">
        <v>1</v>
      </c>
      <c r="AE168" s="85" t="s">
        <v>1655</v>
      </c>
      <c r="AF168" s="79" t="b">
        <v>0</v>
      </c>
      <c r="AG168" s="79" t="s">
        <v>1702</v>
      </c>
      <c r="AH168" s="79"/>
      <c r="AI168" s="85" t="s">
        <v>1632</v>
      </c>
      <c r="AJ168" s="79" t="b">
        <v>0</v>
      </c>
      <c r="AK168" s="79">
        <v>0</v>
      </c>
      <c r="AL168" s="85" t="s">
        <v>1632</v>
      </c>
      <c r="AM168" s="79" t="s">
        <v>1709</v>
      </c>
      <c r="AN168" s="79" t="b">
        <v>0</v>
      </c>
      <c r="AO168" s="85" t="s">
        <v>1622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19</v>
      </c>
      <c r="BC168" s="78" t="str">
        <f>REPLACE(INDEX(GroupVertices[Group],MATCH(Edges[[#This Row],[Vertex 2]],GroupVertices[Vertex],0)),1,1,"")</f>
        <v>19</v>
      </c>
      <c r="BD168" s="48">
        <v>0</v>
      </c>
      <c r="BE168" s="49">
        <v>0</v>
      </c>
      <c r="BF168" s="48">
        <v>0</v>
      </c>
      <c r="BG168" s="49">
        <v>0</v>
      </c>
      <c r="BH168" s="48">
        <v>0</v>
      </c>
      <c r="BI168" s="49">
        <v>0</v>
      </c>
      <c r="BJ168" s="48">
        <v>2</v>
      </c>
      <c r="BK168" s="49">
        <v>100</v>
      </c>
      <c r="BL168" s="48">
        <v>2</v>
      </c>
    </row>
    <row r="169" spans="1:64" ht="15">
      <c r="A169" s="64" t="s">
        <v>271</v>
      </c>
      <c r="B169" s="64" t="s">
        <v>331</v>
      </c>
      <c r="C169" s="65" t="s">
        <v>4307</v>
      </c>
      <c r="D169" s="66">
        <v>5.8</v>
      </c>
      <c r="E169" s="67" t="s">
        <v>136</v>
      </c>
      <c r="F169" s="68">
        <v>25.8</v>
      </c>
      <c r="G169" s="65"/>
      <c r="H169" s="69"/>
      <c r="I169" s="70"/>
      <c r="J169" s="70"/>
      <c r="K169" s="34" t="s">
        <v>65</v>
      </c>
      <c r="L169" s="77">
        <v>169</v>
      </c>
      <c r="M169" s="77"/>
      <c r="N169" s="72"/>
      <c r="O169" s="79" t="s">
        <v>430</v>
      </c>
      <c r="P169" s="81">
        <v>42044.417662037034</v>
      </c>
      <c r="Q169" s="79" t="s">
        <v>501</v>
      </c>
      <c r="R169" s="79"/>
      <c r="S169" s="79"/>
      <c r="T169" s="79"/>
      <c r="U169" s="79"/>
      <c r="V169" s="83" t="s">
        <v>947</v>
      </c>
      <c r="W169" s="81">
        <v>42044.417662037034</v>
      </c>
      <c r="X169" s="83" t="s">
        <v>1093</v>
      </c>
      <c r="Y169" s="79"/>
      <c r="Z169" s="79"/>
      <c r="AA169" s="85" t="s">
        <v>1387</v>
      </c>
      <c r="AB169" s="79"/>
      <c r="AC169" s="79" t="b">
        <v>0</v>
      </c>
      <c r="AD169" s="79">
        <v>17</v>
      </c>
      <c r="AE169" s="85" t="s">
        <v>1632</v>
      </c>
      <c r="AF169" s="79" t="b">
        <v>0</v>
      </c>
      <c r="AG169" s="79" t="s">
        <v>1701</v>
      </c>
      <c r="AH169" s="79"/>
      <c r="AI169" s="85" t="s">
        <v>1632</v>
      </c>
      <c r="AJ169" s="79" t="b">
        <v>0</v>
      </c>
      <c r="AK169" s="79">
        <v>1</v>
      </c>
      <c r="AL169" s="85" t="s">
        <v>1632</v>
      </c>
      <c r="AM169" s="79" t="s">
        <v>1709</v>
      </c>
      <c r="AN169" s="79" t="b">
        <v>0</v>
      </c>
      <c r="AO169" s="85" t="s">
        <v>1387</v>
      </c>
      <c r="AP169" s="79" t="s">
        <v>1722</v>
      </c>
      <c r="AQ169" s="79">
        <v>0</v>
      </c>
      <c r="AR169" s="79">
        <v>0</v>
      </c>
      <c r="AS169" s="79"/>
      <c r="AT169" s="79"/>
      <c r="AU169" s="79"/>
      <c r="AV169" s="79"/>
      <c r="AW169" s="79"/>
      <c r="AX169" s="79"/>
      <c r="AY169" s="79"/>
      <c r="AZ169" s="79"/>
      <c r="BA169">
        <v>3</v>
      </c>
      <c r="BB169" s="78" t="str">
        <f>REPLACE(INDEX(GroupVertices[Group],MATCH(Edges[[#This Row],[Vertex 1]],GroupVertices[Vertex],0)),1,1,"")</f>
        <v>19</v>
      </c>
      <c r="BC169" s="78" t="str">
        <f>REPLACE(INDEX(GroupVertices[Group],MATCH(Edges[[#This Row],[Vertex 2]],GroupVertices[Vertex],0)),1,1,"")</f>
        <v>1</v>
      </c>
      <c r="BD169" s="48">
        <v>0</v>
      </c>
      <c r="BE169" s="49">
        <v>0</v>
      </c>
      <c r="BF169" s="48">
        <v>1</v>
      </c>
      <c r="BG169" s="49">
        <v>10</v>
      </c>
      <c r="BH169" s="48">
        <v>0</v>
      </c>
      <c r="BI169" s="49">
        <v>0</v>
      </c>
      <c r="BJ169" s="48">
        <v>9</v>
      </c>
      <c r="BK169" s="49">
        <v>90</v>
      </c>
      <c r="BL169" s="48">
        <v>10</v>
      </c>
    </row>
    <row r="170" spans="1:64" ht="15">
      <c r="A170" s="64" t="s">
        <v>271</v>
      </c>
      <c r="B170" s="64" t="s">
        <v>331</v>
      </c>
      <c r="C170" s="65" t="s">
        <v>4307</v>
      </c>
      <c r="D170" s="66">
        <v>5.8</v>
      </c>
      <c r="E170" s="67" t="s">
        <v>136</v>
      </c>
      <c r="F170" s="68">
        <v>25.8</v>
      </c>
      <c r="G170" s="65"/>
      <c r="H170" s="69"/>
      <c r="I170" s="70"/>
      <c r="J170" s="70"/>
      <c r="K170" s="34" t="s">
        <v>65</v>
      </c>
      <c r="L170" s="77">
        <v>170</v>
      </c>
      <c r="M170" s="77"/>
      <c r="N170" s="72"/>
      <c r="O170" s="79" t="s">
        <v>430</v>
      </c>
      <c r="P170" s="81">
        <v>43505.61929398148</v>
      </c>
      <c r="Q170" s="79" t="s">
        <v>502</v>
      </c>
      <c r="R170" s="79"/>
      <c r="S170" s="79"/>
      <c r="T170" s="79"/>
      <c r="U170" s="79"/>
      <c r="V170" s="83" t="s">
        <v>947</v>
      </c>
      <c r="W170" s="81">
        <v>43505.61929398148</v>
      </c>
      <c r="X170" s="83" t="s">
        <v>1094</v>
      </c>
      <c r="Y170" s="79"/>
      <c r="Z170" s="79"/>
      <c r="AA170" s="85" t="s">
        <v>1388</v>
      </c>
      <c r="AB170" s="79"/>
      <c r="AC170" s="79" t="b">
        <v>0</v>
      </c>
      <c r="AD170" s="79">
        <v>0</v>
      </c>
      <c r="AE170" s="85" t="s">
        <v>1632</v>
      </c>
      <c r="AF170" s="79" t="b">
        <v>0</v>
      </c>
      <c r="AG170" s="79" t="s">
        <v>1701</v>
      </c>
      <c r="AH170" s="79"/>
      <c r="AI170" s="85" t="s">
        <v>1632</v>
      </c>
      <c r="AJ170" s="79" t="b">
        <v>0</v>
      </c>
      <c r="AK170" s="79">
        <v>1</v>
      </c>
      <c r="AL170" s="85" t="s">
        <v>1387</v>
      </c>
      <c r="AM170" s="79" t="s">
        <v>1709</v>
      </c>
      <c r="AN170" s="79" t="b">
        <v>0</v>
      </c>
      <c r="AO170" s="85" t="s">
        <v>1387</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19</v>
      </c>
      <c r="BC170" s="78" t="str">
        <f>REPLACE(INDEX(GroupVertices[Group],MATCH(Edges[[#This Row],[Vertex 2]],GroupVertices[Vertex],0)),1,1,"")</f>
        <v>1</v>
      </c>
      <c r="BD170" s="48">
        <v>0</v>
      </c>
      <c r="BE170" s="49">
        <v>0</v>
      </c>
      <c r="BF170" s="48">
        <v>1</v>
      </c>
      <c r="BG170" s="49">
        <v>8.333333333333334</v>
      </c>
      <c r="BH170" s="48">
        <v>0</v>
      </c>
      <c r="BI170" s="49">
        <v>0</v>
      </c>
      <c r="BJ170" s="48">
        <v>11</v>
      </c>
      <c r="BK170" s="49">
        <v>91.66666666666667</v>
      </c>
      <c r="BL170" s="48">
        <v>12</v>
      </c>
    </row>
    <row r="171" spans="1:64" ht="15">
      <c r="A171" s="64" t="s">
        <v>271</v>
      </c>
      <c r="B171" s="64" t="s">
        <v>331</v>
      </c>
      <c r="C171" s="65" t="s">
        <v>4307</v>
      </c>
      <c r="D171" s="66">
        <v>5.8</v>
      </c>
      <c r="E171" s="67" t="s">
        <v>136</v>
      </c>
      <c r="F171" s="68">
        <v>25.8</v>
      </c>
      <c r="G171" s="65"/>
      <c r="H171" s="69"/>
      <c r="I171" s="70"/>
      <c r="J171" s="70"/>
      <c r="K171" s="34" t="s">
        <v>65</v>
      </c>
      <c r="L171" s="77">
        <v>171</v>
      </c>
      <c r="M171" s="77"/>
      <c r="N171" s="72"/>
      <c r="O171" s="79" t="s">
        <v>430</v>
      </c>
      <c r="P171" s="81">
        <v>43505.62744212963</v>
      </c>
      <c r="Q171" s="79" t="s">
        <v>500</v>
      </c>
      <c r="R171" s="79"/>
      <c r="S171" s="79"/>
      <c r="T171" s="79"/>
      <c r="U171" s="79"/>
      <c r="V171" s="83" t="s">
        <v>947</v>
      </c>
      <c r="W171" s="81">
        <v>43505.62744212963</v>
      </c>
      <c r="X171" s="83" t="s">
        <v>1092</v>
      </c>
      <c r="Y171" s="79"/>
      <c r="Z171" s="79"/>
      <c r="AA171" s="85" t="s">
        <v>1386</v>
      </c>
      <c r="AB171" s="85" t="s">
        <v>1622</v>
      </c>
      <c r="AC171" s="79" t="b">
        <v>0</v>
      </c>
      <c r="AD171" s="79">
        <v>1</v>
      </c>
      <c r="AE171" s="85" t="s">
        <v>1655</v>
      </c>
      <c r="AF171" s="79" t="b">
        <v>0</v>
      </c>
      <c r="AG171" s="79" t="s">
        <v>1702</v>
      </c>
      <c r="AH171" s="79"/>
      <c r="AI171" s="85" t="s">
        <v>1632</v>
      </c>
      <c r="AJ171" s="79" t="b">
        <v>0</v>
      </c>
      <c r="AK171" s="79">
        <v>0</v>
      </c>
      <c r="AL171" s="85" t="s">
        <v>1632</v>
      </c>
      <c r="AM171" s="79" t="s">
        <v>1709</v>
      </c>
      <c r="AN171" s="79" t="b">
        <v>0</v>
      </c>
      <c r="AO171" s="85" t="s">
        <v>1622</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19</v>
      </c>
      <c r="BC171" s="78" t="str">
        <f>REPLACE(INDEX(GroupVertices[Group],MATCH(Edges[[#This Row],[Vertex 2]],GroupVertices[Vertex],0)),1,1,"")</f>
        <v>1</v>
      </c>
      <c r="BD171" s="48"/>
      <c r="BE171" s="49"/>
      <c r="BF171" s="48"/>
      <c r="BG171" s="49"/>
      <c r="BH171" s="48"/>
      <c r="BI171" s="49"/>
      <c r="BJ171" s="48"/>
      <c r="BK171" s="49"/>
      <c r="BL171" s="48"/>
    </row>
    <row r="172" spans="1:64" ht="15">
      <c r="A172" s="64" t="s">
        <v>272</v>
      </c>
      <c r="B172" s="64" t="s">
        <v>331</v>
      </c>
      <c r="C172" s="65" t="s">
        <v>4305</v>
      </c>
      <c r="D172" s="66">
        <v>3</v>
      </c>
      <c r="E172" s="67" t="s">
        <v>132</v>
      </c>
      <c r="F172" s="68">
        <v>35</v>
      </c>
      <c r="G172" s="65"/>
      <c r="H172" s="69"/>
      <c r="I172" s="70"/>
      <c r="J172" s="70"/>
      <c r="K172" s="34" t="s">
        <v>65</v>
      </c>
      <c r="L172" s="77">
        <v>172</v>
      </c>
      <c r="M172" s="77"/>
      <c r="N172" s="72"/>
      <c r="O172" s="79" t="s">
        <v>430</v>
      </c>
      <c r="P172" s="81">
        <v>43506.27434027778</v>
      </c>
      <c r="Q172" s="79" t="s">
        <v>503</v>
      </c>
      <c r="R172" s="83" t="s">
        <v>727</v>
      </c>
      <c r="S172" s="79" t="s">
        <v>797</v>
      </c>
      <c r="T172" s="79"/>
      <c r="U172" s="79"/>
      <c r="V172" s="83" t="s">
        <v>948</v>
      </c>
      <c r="W172" s="81">
        <v>43506.27434027778</v>
      </c>
      <c r="X172" s="83" t="s">
        <v>1095</v>
      </c>
      <c r="Y172" s="79"/>
      <c r="Z172" s="79"/>
      <c r="AA172" s="85" t="s">
        <v>1389</v>
      </c>
      <c r="AB172" s="79"/>
      <c r="AC172" s="79" t="b">
        <v>0</v>
      </c>
      <c r="AD172" s="79">
        <v>0</v>
      </c>
      <c r="AE172" s="85" t="s">
        <v>1632</v>
      </c>
      <c r="AF172" s="79" t="b">
        <v>0</v>
      </c>
      <c r="AG172" s="79" t="s">
        <v>1701</v>
      </c>
      <c r="AH172" s="79"/>
      <c r="AI172" s="85" t="s">
        <v>1632</v>
      </c>
      <c r="AJ172" s="79" t="b">
        <v>0</v>
      </c>
      <c r="AK172" s="79">
        <v>0</v>
      </c>
      <c r="AL172" s="85" t="s">
        <v>1632</v>
      </c>
      <c r="AM172" s="79" t="s">
        <v>1712</v>
      </c>
      <c r="AN172" s="79" t="b">
        <v>0</v>
      </c>
      <c r="AO172" s="85" t="s">
        <v>1389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6</v>
      </c>
      <c r="BK172" s="49">
        <v>100</v>
      </c>
      <c r="BL172" s="48">
        <v>6</v>
      </c>
    </row>
    <row r="173" spans="1:64" ht="15">
      <c r="A173" s="64" t="s">
        <v>273</v>
      </c>
      <c r="B173" s="64" t="s">
        <v>331</v>
      </c>
      <c r="C173" s="65" t="s">
        <v>4305</v>
      </c>
      <c r="D173" s="66">
        <v>3</v>
      </c>
      <c r="E173" s="67" t="s">
        <v>132</v>
      </c>
      <c r="F173" s="68">
        <v>35</v>
      </c>
      <c r="G173" s="65"/>
      <c r="H173" s="69"/>
      <c r="I173" s="70"/>
      <c r="J173" s="70"/>
      <c r="K173" s="34" t="s">
        <v>65</v>
      </c>
      <c r="L173" s="77">
        <v>173</v>
      </c>
      <c r="M173" s="77"/>
      <c r="N173" s="72"/>
      <c r="O173" s="79" t="s">
        <v>430</v>
      </c>
      <c r="P173" s="81">
        <v>43506.54206018519</v>
      </c>
      <c r="Q173" s="79" t="s">
        <v>504</v>
      </c>
      <c r="R173" s="83" t="s">
        <v>728</v>
      </c>
      <c r="S173" s="79" t="s">
        <v>797</v>
      </c>
      <c r="T173" s="79"/>
      <c r="U173" s="79"/>
      <c r="V173" s="83" t="s">
        <v>949</v>
      </c>
      <c r="W173" s="81">
        <v>43506.54206018519</v>
      </c>
      <c r="X173" s="83" t="s">
        <v>1096</v>
      </c>
      <c r="Y173" s="79"/>
      <c r="Z173" s="79"/>
      <c r="AA173" s="85" t="s">
        <v>1390</v>
      </c>
      <c r="AB173" s="79"/>
      <c r="AC173" s="79" t="b">
        <v>0</v>
      </c>
      <c r="AD173" s="79">
        <v>0</v>
      </c>
      <c r="AE173" s="85" t="s">
        <v>1632</v>
      </c>
      <c r="AF173" s="79" t="b">
        <v>0</v>
      </c>
      <c r="AG173" s="79" t="s">
        <v>1701</v>
      </c>
      <c r="AH173" s="79"/>
      <c r="AI173" s="85" t="s">
        <v>1632</v>
      </c>
      <c r="AJ173" s="79" t="b">
        <v>0</v>
      </c>
      <c r="AK173" s="79">
        <v>0</v>
      </c>
      <c r="AL173" s="85" t="s">
        <v>1632</v>
      </c>
      <c r="AM173" s="79" t="s">
        <v>1712</v>
      </c>
      <c r="AN173" s="79" t="b">
        <v>0</v>
      </c>
      <c r="AO173" s="85" t="s">
        <v>1390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0</v>
      </c>
      <c r="BE173" s="49">
        <v>0</v>
      </c>
      <c r="BF173" s="48">
        <v>0</v>
      </c>
      <c r="BG173" s="49">
        <v>0</v>
      </c>
      <c r="BH173" s="48">
        <v>0</v>
      </c>
      <c r="BI173" s="49">
        <v>0</v>
      </c>
      <c r="BJ173" s="48">
        <v>13</v>
      </c>
      <c r="BK173" s="49">
        <v>100</v>
      </c>
      <c r="BL173" s="48">
        <v>13</v>
      </c>
    </row>
    <row r="174" spans="1:64" ht="15">
      <c r="A174" s="64" t="s">
        <v>274</v>
      </c>
      <c r="B174" s="64" t="s">
        <v>331</v>
      </c>
      <c r="C174" s="65" t="s">
        <v>4305</v>
      </c>
      <c r="D174" s="66">
        <v>3</v>
      </c>
      <c r="E174" s="67" t="s">
        <v>132</v>
      </c>
      <c r="F174" s="68">
        <v>35</v>
      </c>
      <c r="G174" s="65"/>
      <c r="H174" s="69"/>
      <c r="I174" s="70"/>
      <c r="J174" s="70"/>
      <c r="K174" s="34" t="s">
        <v>65</v>
      </c>
      <c r="L174" s="77">
        <v>174</v>
      </c>
      <c r="M174" s="77"/>
      <c r="N174" s="72"/>
      <c r="O174" s="79" t="s">
        <v>431</v>
      </c>
      <c r="P174" s="81">
        <v>43506.761458333334</v>
      </c>
      <c r="Q174" s="79" t="s">
        <v>505</v>
      </c>
      <c r="R174" s="79"/>
      <c r="S174" s="79"/>
      <c r="T174" s="79"/>
      <c r="U174" s="79"/>
      <c r="V174" s="83" t="s">
        <v>950</v>
      </c>
      <c r="W174" s="81">
        <v>43506.761458333334</v>
      </c>
      <c r="X174" s="83" t="s">
        <v>1097</v>
      </c>
      <c r="Y174" s="79"/>
      <c r="Z174" s="79"/>
      <c r="AA174" s="85" t="s">
        <v>1391</v>
      </c>
      <c r="AB174" s="85" t="s">
        <v>1601</v>
      </c>
      <c r="AC174" s="79" t="b">
        <v>0</v>
      </c>
      <c r="AD174" s="79">
        <v>0</v>
      </c>
      <c r="AE174" s="85" t="s">
        <v>1634</v>
      </c>
      <c r="AF174" s="79" t="b">
        <v>0</v>
      </c>
      <c r="AG174" s="79" t="s">
        <v>1701</v>
      </c>
      <c r="AH174" s="79"/>
      <c r="AI174" s="85" t="s">
        <v>1632</v>
      </c>
      <c r="AJ174" s="79" t="b">
        <v>0</v>
      </c>
      <c r="AK174" s="79">
        <v>0</v>
      </c>
      <c r="AL174" s="85" t="s">
        <v>1632</v>
      </c>
      <c r="AM174" s="79" t="s">
        <v>1709</v>
      </c>
      <c r="AN174" s="79" t="b">
        <v>0</v>
      </c>
      <c r="AO174" s="85" t="s">
        <v>1601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11</v>
      </c>
      <c r="BK174" s="49">
        <v>100</v>
      </c>
      <c r="BL174" s="48">
        <v>11</v>
      </c>
    </row>
    <row r="175" spans="1:64" ht="15">
      <c r="A175" s="64" t="s">
        <v>275</v>
      </c>
      <c r="B175" s="64" t="s">
        <v>331</v>
      </c>
      <c r="C175" s="65" t="s">
        <v>4305</v>
      </c>
      <c r="D175" s="66">
        <v>3</v>
      </c>
      <c r="E175" s="67" t="s">
        <v>132</v>
      </c>
      <c r="F175" s="68">
        <v>35</v>
      </c>
      <c r="G175" s="65"/>
      <c r="H175" s="69"/>
      <c r="I175" s="70"/>
      <c r="J175" s="70"/>
      <c r="K175" s="34" t="s">
        <v>65</v>
      </c>
      <c r="L175" s="77">
        <v>175</v>
      </c>
      <c r="M175" s="77"/>
      <c r="N175" s="72"/>
      <c r="O175" s="79" t="s">
        <v>430</v>
      </c>
      <c r="P175" s="81">
        <v>43506.768483796295</v>
      </c>
      <c r="Q175" s="79" t="s">
        <v>506</v>
      </c>
      <c r="R175" s="83" t="s">
        <v>729</v>
      </c>
      <c r="S175" s="79" t="s">
        <v>797</v>
      </c>
      <c r="T175" s="79"/>
      <c r="U175" s="79"/>
      <c r="V175" s="83" t="s">
        <v>951</v>
      </c>
      <c r="W175" s="81">
        <v>43506.768483796295</v>
      </c>
      <c r="X175" s="83" t="s">
        <v>1098</v>
      </c>
      <c r="Y175" s="79">
        <v>42.477574</v>
      </c>
      <c r="Z175" s="79">
        <v>-72.61264</v>
      </c>
      <c r="AA175" s="85" t="s">
        <v>1392</v>
      </c>
      <c r="AB175" s="79"/>
      <c r="AC175" s="79" t="b">
        <v>0</v>
      </c>
      <c r="AD175" s="79">
        <v>0</v>
      </c>
      <c r="AE175" s="85" t="s">
        <v>1632</v>
      </c>
      <c r="AF175" s="79" t="b">
        <v>0</v>
      </c>
      <c r="AG175" s="79" t="s">
        <v>1701</v>
      </c>
      <c r="AH175" s="79"/>
      <c r="AI175" s="85" t="s">
        <v>1632</v>
      </c>
      <c r="AJ175" s="79" t="b">
        <v>0</v>
      </c>
      <c r="AK175" s="79">
        <v>0</v>
      </c>
      <c r="AL175" s="85" t="s">
        <v>1632</v>
      </c>
      <c r="AM175" s="79" t="s">
        <v>1712</v>
      </c>
      <c r="AN175" s="79" t="b">
        <v>0</v>
      </c>
      <c r="AO175" s="85" t="s">
        <v>1392</v>
      </c>
      <c r="AP175" s="79" t="s">
        <v>176</v>
      </c>
      <c r="AQ175" s="79">
        <v>0</v>
      </c>
      <c r="AR175" s="79">
        <v>0</v>
      </c>
      <c r="AS175" s="79" t="s">
        <v>1726</v>
      </c>
      <c r="AT175" s="79" t="s">
        <v>1740</v>
      </c>
      <c r="AU175" s="79" t="s">
        <v>1741</v>
      </c>
      <c r="AV175" s="79" t="s">
        <v>1745</v>
      </c>
      <c r="AW175" s="79" t="s">
        <v>1759</v>
      </c>
      <c r="AX175" s="79" t="s">
        <v>1773</v>
      </c>
      <c r="AY175" s="79" t="s">
        <v>1784</v>
      </c>
      <c r="AZ175" s="83" t="s">
        <v>1788</v>
      </c>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7</v>
      </c>
      <c r="BK175" s="49">
        <v>100</v>
      </c>
      <c r="BL175" s="48">
        <v>7</v>
      </c>
    </row>
    <row r="176" spans="1:64" ht="15">
      <c r="A176" s="64" t="s">
        <v>276</v>
      </c>
      <c r="B176" s="64" t="s">
        <v>276</v>
      </c>
      <c r="C176" s="65" t="s">
        <v>4305</v>
      </c>
      <c r="D176" s="66">
        <v>3</v>
      </c>
      <c r="E176" s="67" t="s">
        <v>132</v>
      </c>
      <c r="F176" s="68">
        <v>35</v>
      </c>
      <c r="G176" s="65"/>
      <c r="H176" s="69"/>
      <c r="I176" s="70"/>
      <c r="J176" s="70"/>
      <c r="K176" s="34" t="s">
        <v>65</v>
      </c>
      <c r="L176" s="77">
        <v>176</v>
      </c>
      <c r="M176" s="77"/>
      <c r="N176" s="72"/>
      <c r="O176" s="79" t="s">
        <v>176</v>
      </c>
      <c r="P176" s="81">
        <v>43506.89916666667</v>
      </c>
      <c r="Q176" s="79" t="s">
        <v>507</v>
      </c>
      <c r="R176" s="83" t="s">
        <v>730</v>
      </c>
      <c r="S176" s="79" t="s">
        <v>798</v>
      </c>
      <c r="T176" s="79"/>
      <c r="U176" s="79"/>
      <c r="V176" s="83" t="s">
        <v>952</v>
      </c>
      <c r="W176" s="81">
        <v>43506.89916666667</v>
      </c>
      <c r="X176" s="83" t="s">
        <v>1099</v>
      </c>
      <c r="Y176" s="79"/>
      <c r="Z176" s="79"/>
      <c r="AA176" s="85" t="s">
        <v>1393</v>
      </c>
      <c r="AB176" s="79"/>
      <c r="AC176" s="79" t="b">
        <v>0</v>
      </c>
      <c r="AD176" s="79">
        <v>0</v>
      </c>
      <c r="AE176" s="85" t="s">
        <v>1632</v>
      </c>
      <c r="AF176" s="79" t="b">
        <v>0</v>
      </c>
      <c r="AG176" s="79" t="s">
        <v>1703</v>
      </c>
      <c r="AH176" s="79"/>
      <c r="AI176" s="85" t="s">
        <v>1632</v>
      </c>
      <c r="AJ176" s="79" t="b">
        <v>0</v>
      </c>
      <c r="AK176" s="79">
        <v>0</v>
      </c>
      <c r="AL176" s="85" t="s">
        <v>1632</v>
      </c>
      <c r="AM176" s="79" t="s">
        <v>1715</v>
      </c>
      <c r="AN176" s="79" t="b">
        <v>0</v>
      </c>
      <c r="AO176" s="85" t="s">
        <v>1393</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10</v>
      </c>
      <c r="BC176" s="78" t="str">
        <f>REPLACE(INDEX(GroupVertices[Group],MATCH(Edges[[#This Row],[Vertex 2]],GroupVertices[Vertex],0)),1,1,"")</f>
        <v>10</v>
      </c>
      <c r="BD176" s="48">
        <v>0</v>
      </c>
      <c r="BE176" s="49">
        <v>0</v>
      </c>
      <c r="BF176" s="48">
        <v>0</v>
      </c>
      <c r="BG176" s="49">
        <v>0</v>
      </c>
      <c r="BH176" s="48">
        <v>0</v>
      </c>
      <c r="BI176" s="49">
        <v>0</v>
      </c>
      <c r="BJ176" s="48">
        <v>1</v>
      </c>
      <c r="BK176" s="49">
        <v>100</v>
      </c>
      <c r="BL176" s="48">
        <v>1</v>
      </c>
    </row>
    <row r="177" spans="1:64" ht="15">
      <c r="A177" s="64" t="s">
        <v>277</v>
      </c>
      <c r="B177" s="64" t="s">
        <v>331</v>
      </c>
      <c r="C177" s="65" t="s">
        <v>4305</v>
      </c>
      <c r="D177" s="66">
        <v>3</v>
      </c>
      <c r="E177" s="67" t="s">
        <v>132</v>
      </c>
      <c r="F177" s="68">
        <v>35</v>
      </c>
      <c r="G177" s="65"/>
      <c r="H177" s="69"/>
      <c r="I177" s="70"/>
      <c r="J177" s="70"/>
      <c r="K177" s="34" t="s">
        <v>65</v>
      </c>
      <c r="L177" s="77">
        <v>177</v>
      </c>
      <c r="M177" s="77"/>
      <c r="N177" s="72"/>
      <c r="O177" s="79" t="s">
        <v>430</v>
      </c>
      <c r="P177" s="81">
        <v>43507.64697916667</v>
      </c>
      <c r="Q177" s="79" t="s">
        <v>508</v>
      </c>
      <c r="R177" s="79"/>
      <c r="S177" s="79"/>
      <c r="T177" s="79" t="s">
        <v>811</v>
      </c>
      <c r="U177" s="79"/>
      <c r="V177" s="83" t="s">
        <v>953</v>
      </c>
      <c r="W177" s="81">
        <v>43507.64697916667</v>
      </c>
      <c r="X177" s="83" t="s">
        <v>1100</v>
      </c>
      <c r="Y177" s="79"/>
      <c r="Z177" s="79"/>
      <c r="AA177" s="85" t="s">
        <v>1394</v>
      </c>
      <c r="AB177" s="79"/>
      <c r="AC177" s="79" t="b">
        <v>0</v>
      </c>
      <c r="AD177" s="79">
        <v>0</v>
      </c>
      <c r="AE177" s="85" t="s">
        <v>1632</v>
      </c>
      <c r="AF177" s="79" t="b">
        <v>0</v>
      </c>
      <c r="AG177" s="79" t="s">
        <v>1701</v>
      </c>
      <c r="AH177" s="79"/>
      <c r="AI177" s="85" t="s">
        <v>1632</v>
      </c>
      <c r="AJ177" s="79" t="b">
        <v>0</v>
      </c>
      <c r="AK177" s="79">
        <v>0</v>
      </c>
      <c r="AL177" s="85" t="s">
        <v>1396</v>
      </c>
      <c r="AM177" s="79" t="s">
        <v>1708</v>
      </c>
      <c r="AN177" s="79" t="b">
        <v>0</v>
      </c>
      <c r="AO177" s="85" t="s">
        <v>1396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277</v>
      </c>
      <c r="B178" s="64" t="s">
        <v>279</v>
      </c>
      <c r="C178" s="65" t="s">
        <v>4305</v>
      </c>
      <c r="D178" s="66">
        <v>3</v>
      </c>
      <c r="E178" s="67" t="s">
        <v>132</v>
      </c>
      <c r="F178" s="68">
        <v>35</v>
      </c>
      <c r="G178" s="65"/>
      <c r="H178" s="69"/>
      <c r="I178" s="70"/>
      <c r="J178" s="70"/>
      <c r="K178" s="34" t="s">
        <v>65</v>
      </c>
      <c r="L178" s="77">
        <v>178</v>
      </c>
      <c r="M178" s="77"/>
      <c r="N178" s="72"/>
      <c r="O178" s="79" t="s">
        <v>430</v>
      </c>
      <c r="P178" s="81">
        <v>43507.64697916667</v>
      </c>
      <c r="Q178" s="79" t="s">
        <v>508</v>
      </c>
      <c r="R178" s="79"/>
      <c r="S178" s="79"/>
      <c r="T178" s="79" t="s">
        <v>811</v>
      </c>
      <c r="U178" s="79"/>
      <c r="V178" s="83" t="s">
        <v>953</v>
      </c>
      <c r="W178" s="81">
        <v>43507.64697916667</v>
      </c>
      <c r="X178" s="83" t="s">
        <v>1100</v>
      </c>
      <c r="Y178" s="79"/>
      <c r="Z178" s="79"/>
      <c r="AA178" s="85" t="s">
        <v>1394</v>
      </c>
      <c r="AB178" s="79"/>
      <c r="AC178" s="79" t="b">
        <v>0</v>
      </c>
      <c r="AD178" s="79">
        <v>0</v>
      </c>
      <c r="AE178" s="85" t="s">
        <v>1632</v>
      </c>
      <c r="AF178" s="79" t="b">
        <v>0</v>
      </c>
      <c r="AG178" s="79" t="s">
        <v>1701</v>
      </c>
      <c r="AH178" s="79"/>
      <c r="AI178" s="85" t="s">
        <v>1632</v>
      </c>
      <c r="AJ178" s="79" t="b">
        <v>0</v>
      </c>
      <c r="AK178" s="79">
        <v>0</v>
      </c>
      <c r="AL178" s="85" t="s">
        <v>1396</v>
      </c>
      <c r="AM178" s="79" t="s">
        <v>1708</v>
      </c>
      <c r="AN178" s="79" t="b">
        <v>0</v>
      </c>
      <c r="AO178" s="85" t="s">
        <v>1396</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5.882352941176471</v>
      </c>
      <c r="BF178" s="48">
        <v>0</v>
      </c>
      <c r="BG178" s="49">
        <v>0</v>
      </c>
      <c r="BH178" s="48">
        <v>0</v>
      </c>
      <c r="BI178" s="49">
        <v>0</v>
      </c>
      <c r="BJ178" s="48">
        <v>16</v>
      </c>
      <c r="BK178" s="49">
        <v>94.11764705882354</v>
      </c>
      <c r="BL178" s="48">
        <v>17</v>
      </c>
    </row>
    <row r="179" spans="1:64" ht="15">
      <c r="A179" s="64" t="s">
        <v>278</v>
      </c>
      <c r="B179" s="64" t="s">
        <v>331</v>
      </c>
      <c r="C179" s="65" t="s">
        <v>4305</v>
      </c>
      <c r="D179" s="66">
        <v>3</v>
      </c>
      <c r="E179" s="67" t="s">
        <v>132</v>
      </c>
      <c r="F179" s="68">
        <v>35</v>
      </c>
      <c r="G179" s="65"/>
      <c r="H179" s="69"/>
      <c r="I179" s="70"/>
      <c r="J179" s="70"/>
      <c r="K179" s="34" t="s">
        <v>65</v>
      </c>
      <c r="L179" s="77">
        <v>179</v>
      </c>
      <c r="M179" s="77"/>
      <c r="N179" s="72"/>
      <c r="O179" s="79" t="s">
        <v>430</v>
      </c>
      <c r="P179" s="81">
        <v>43507.648194444446</v>
      </c>
      <c r="Q179" s="79" t="s">
        <v>508</v>
      </c>
      <c r="R179" s="79"/>
      <c r="S179" s="79"/>
      <c r="T179" s="79" t="s">
        <v>811</v>
      </c>
      <c r="U179" s="79"/>
      <c r="V179" s="83" t="s">
        <v>954</v>
      </c>
      <c r="W179" s="81">
        <v>43507.648194444446</v>
      </c>
      <c r="X179" s="83" t="s">
        <v>1101</v>
      </c>
      <c r="Y179" s="79"/>
      <c r="Z179" s="79"/>
      <c r="AA179" s="85" t="s">
        <v>1395</v>
      </c>
      <c r="AB179" s="79"/>
      <c r="AC179" s="79" t="b">
        <v>0</v>
      </c>
      <c r="AD179" s="79">
        <v>0</v>
      </c>
      <c r="AE179" s="85" t="s">
        <v>1632</v>
      </c>
      <c r="AF179" s="79" t="b">
        <v>0</v>
      </c>
      <c r="AG179" s="79" t="s">
        <v>1701</v>
      </c>
      <c r="AH179" s="79"/>
      <c r="AI179" s="85" t="s">
        <v>1632</v>
      </c>
      <c r="AJ179" s="79" t="b">
        <v>0</v>
      </c>
      <c r="AK179" s="79">
        <v>3</v>
      </c>
      <c r="AL179" s="85" t="s">
        <v>1396</v>
      </c>
      <c r="AM179" s="79" t="s">
        <v>1709</v>
      </c>
      <c r="AN179" s="79" t="b">
        <v>0</v>
      </c>
      <c r="AO179" s="85" t="s">
        <v>1396</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278</v>
      </c>
      <c r="B180" s="64" t="s">
        <v>279</v>
      </c>
      <c r="C180" s="65" t="s">
        <v>4305</v>
      </c>
      <c r="D180" s="66">
        <v>3</v>
      </c>
      <c r="E180" s="67" t="s">
        <v>132</v>
      </c>
      <c r="F180" s="68">
        <v>35</v>
      </c>
      <c r="G180" s="65"/>
      <c r="H180" s="69"/>
      <c r="I180" s="70"/>
      <c r="J180" s="70"/>
      <c r="K180" s="34" t="s">
        <v>65</v>
      </c>
      <c r="L180" s="77">
        <v>180</v>
      </c>
      <c r="M180" s="77"/>
      <c r="N180" s="72"/>
      <c r="O180" s="79" t="s">
        <v>430</v>
      </c>
      <c r="P180" s="81">
        <v>43507.648194444446</v>
      </c>
      <c r="Q180" s="79" t="s">
        <v>508</v>
      </c>
      <c r="R180" s="79"/>
      <c r="S180" s="79"/>
      <c r="T180" s="79" t="s">
        <v>811</v>
      </c>
      <c r="U180" s="79"/>
      <c r="V180" s="83" t="s">
        <v>954</v>
      </c>
      <c r="W180" s="81">
        <v>43507.648194444446</v>
      </c>
      <c r="X180" s="83" t="s">
        <v>1101</v>
      </c>
      <c r="Y180" s="79"/>
      <c r="Z180" s="79"/>
      <c r="AA180" s="85" t="s">
        <v>1395</v>
      </c>
      <c r="AB180" s="79"/>
      <c r="AC180" s="79" t="b">
        <v>0</v>
      </c>
      <c r="AD180" s="79">
        <v>0</v>
      </c>
      <c r="AE180" s="85" t="s">
        <v>1632</v>
      </c>
      <c r="AF180" s="79" t="b">
        <v>0</v>
      </c>
      <c r="AG180" s="79" t="s">
        <v>1701</v>
      </c>
      <c r="AH180" s="79"/>
      <c r="AI180" s="85" t="s">
        <v>1632</v>
      </c>
      <c r="AJ180" s="79" t="b">
        <v>0</v>
      </c>
      <c r="AK180" s="79">
        <v>3</v>
      </c>
      <c r="AL180" s="85" t="s">
        <v>1396</v>
      </c>
      <c r="AM180" s="79" t="s">
        <v>1709</v>
      </c>
      <c r="AN180" s="79" t="b">
        <v>0</v>
      </c>
      <c r="AO180" s="85" t="s">
        <v>1396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5.882352941176471</v>
      </c>
      <c r="BF180" s="48">
        <v>0</v>
      </c>
      <c r="BG180" s="49">
        <v>0</v>
      </c>
      <c r="BH180" s="48">
        <v>0</v>
      </c>
      <c r="BI180" s="49">
        <v>0</v>
      </c>
      <c r="BJ180" s="48">
        <v>16</v>
      </c>
      <c r="BK180" s="49">
        <v>94.11764705882354</v>
      </c>
      <c r="BL180" s="48">
        <v>17</v>
      </c>
    </row>
    <row r="181" spans="1:64" ht="15">
      <c r="A181" s="64" t="s">
        <v>279</v>
      </c>
      <c r="B181" s="64" t="s">
        <v>331</v>
      </c>
      <c r="C181" s="65" t="s">
        <v>4305</v>
      </c>
      <c r="D181" s="66">
        <v>3</v>
      </c>
      <c r="E181" s="67" t="s">
        <v>132</v>
      </c>
      <c r="F181" s="68">
        <v>35</v>
      </c>
      <c r="G181" s="65"/>
      <c r="H181" s="69"/>
      <c r="I181" s="70"/>
      <c r="J181" s="70"/>
      <c r="K181" s="34" t="s">
        <v>65</v>
      </c>
      <c r="L181" s="77">
        <v>181</v>
      </c>
      <c r="M181" s="77"/>
      <c r="N181" s="72"/>
      <c r="O181" s="79" t="s">
        <v>430</v>
      </c>
      <c r="P181" s="81">
        <v>43507.64627314815</v>
      </c>
      <c r="Q181" s="79" t="s">
        <v>509</v>
      </c>
      <c r="R181" s="83" t="s">
        <v>731</v>
      </c>
      <c r="S181" s="79" t="s">
        <v>799</v>
      </c>
      <c r="T181" s="79" t="s">
        <v>811</v>
      </c>
      <c r="U181" s="79"/>
      <c r="V181" s="83" t="s">
        <v>955</v>
      </c>
      <c r="W181" s="81">
        <v>43507.64627314815</v>
      </c>
      <c r="X181" s="83" t="s">
        <v>1102</v>
      </c>
      <c r="Y181" s="79"/>
      <c r="Z181" s="79"/>
      <c r="AA181" s="85" t="s">
        <v>1396</v>
      </c>
      <c r="AB181" s="79"/>
      <c r="AC181" s="79" t="b">
        <v>0</v>
      </c>
      <c r="AD181" s="79">
        <v>4</v>
      </c>
      <c r="AE181" s="85" t="s">
        <v>1632</v>
      </c>
      <c r="AF181" s="79" t="b">
        <v>0</v>
      </c>
      <c r="AG181" s="79" t="s">
        <v>1701</v>
      </c>
      <c r="AH181" s="79"/>
      <c r="AI181" s="85" t="s">
        <v>1632</v>
      </c>
      <c r="AJ181" s="79" t="b">
        <v>0</v>
      </c>
      <c r="AK181" s="79">
        <v>3</v>
      </c>
      <c r="AL181" s="85" t="s">
        <v>1632</v>
      </c>
      <c r="AM181" s="79" t="s">
        <v>1716</v>
      </c>
      <c r="AN181" s="79" t="b">
        <v>0</v>
      </c>
      <c r="AO181" s="85" t="s">
        <v>1396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6.666666666666667</v>
      </c>
      <c r="BF181" s="48">
        <v>0</v>
      </c>
      <c r="BG181" s="49">
        <v>0</v>
      </c>
      <c r="BH181" s="48">
        <v>0</v>
      </c>
      <c r="BI181" s="49">
        <v>0</v>
      </c>
      <c r="BJ181" s="48">
        <v>14</v>
      </c>
      <c r="BK181" s="49">
        <v>93.33333333333333</v>
      </c>
      <c r="BL181" s="48">
        <v>15</v>
      </c>
    </row>
    <row r="182" spans="1:64" ht="15">
      <c r="A182" s="64" t="s">
        <v>280</v>
      </c>
      <c r="B182" s="64" t="s">
        <v>279</v>
      </c>
      <c r="C182" s="65" t="s">
        <v>4305</v>
      </c>
      <c r="D182" s="66">
        <v>3</v>
      </c>
      <c r="E182" s="67" t="s">
        <v>132</v>
      </c>
      <c r="F182" s="68">
        <v>35</v>
      </c>
      <c r="G182" s="65"/>
      <c r="H182" s="69"/>
      <c r="I182" s="70"/>
      <c r="J182" s="70"/>
      <c r="K182" s="34" t="s">
        <v>65</v>
      </c>
      <c r="L182" s="77">
        <v>182</v>
      </c>
      <c r="M182" s="77"/>
      <c r="N182" s="72"/>
      <c r="O182" s="79" t="s">
        <v>430</v>
      </c>
      <c r="P182" s="81">
        <v>43507.6625462963</v>
      </c>
      <c r="Q182" s="79" t="s">
        <v>508</v>
      </c>
      <c r="R182" s="79"/>
      <c r="S182" s="79"/>
      <c r="T182" s="79" t="s">
        <v>811</v>
      </c>
      <c r="U182" s="79"/>
      <c r="V182" s="83" t="s">
        <v>956</v>
      </c>
      <c r="W182" s="81">
        <v>43507.6625462963</v>
      </c>
      <c r="X182" s="83" t="s">
        <v>1103</v>
      </c>
      <c r="Y182" s="79"/>
      <c r="Z182" s="79"/>
      <c r="AA182" s="85" t="s">
        <v>1397</v>
      </c>
      <c r="AB182" s="79"/>
      <c r="AC182" s="79" t="b">
        <v>0</v>
      </c>
      <c r="AD182" s="79">
        <v>0</v>
      </c>
      <c r="AE182" s="85" t="s">
        <v>1632</v>
      </c>
      <c r="AF182" s="79" t="b">
        <v>0</v>
      </c>
      <c r="AG182" s="79" t="s">
        <v>1701</v>
      </c>
      <c r="AH182" s="79"/>
      <c r="AI182" s="85" t="s">
        <v>1632</v>
      </c>
      <c r="AJ182" s="79" t="b">
        <v>0</v>
      </c>
      <c r="AK182" s="79">
        <v>3</v>
      </c>
      <c r="AL182" s="85" t="s">
        <v>1396</v>
      </c>
      <c r="AM182" s="79" t="s">
        <v>1710</v>
      </c>
      <c r="AN182" s="79" t="b">
        <v>0</v>
      </c>
      <c r="AO182" s="85" t="s">
        <v>1396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280</v>
      </c>
      <c r="B183" s="64" t="s">
        <v>331</v>
      </c>
      <c r="C183" s="65" t="s">
        <v>4305</v>
      </c>
      <c r="D183" s="66">
        <v>3</v>
      </c>
      <c r="E183" s="67" t="s">
        <v>132</v>
      </c>
      <c r="F183" s="68">
        <v>35</v>
      </c>
      <c r="G183" s="65"/>
      <c r="H183" s="69"/>
      <c r="I183" s="70"/>
      <c r="J183" s="70"/>
      <c r="K183" s="34" t="s">
        <v>65</v>
      </c>
      <c r="L183" s="77">
        <v>183</v>
      </c>
      <c r="M183" s="77"/>
      <c r="N183" s="72"/>
      <c r="O183" s="79" t="s">
        <v>430</v>
      </c>
      <c r="P183" s="81">
        <v>43507.6625462963</v>
      </c>
      <c r="Q183" s="79" t="s">
        <v>508</v>
      </c>
      <c r="R183" s="79"/>
      <c r="S183" s="79"/>
      <c r="T183" s="79" t="s">
        <v>811</v>
      </c>
      <c r="U183" s="79"/>
      <c r="V183" s="83" t="s">
        <v>956</v>
      </c>
      <c r="W183" s="81">
        <v>43507.6625462963</v>
      </c>
      <c r="X183" s="83" t="s">
        <v>1103</v>
      </c>
      <c r="Y183" s="79"/>
      <c r="Z183" s="79"/>
      <c r="AA183" s="85" t="s">
        <v>1397</v>
      </c>
      <c r="AB183" s="79"/>
      <c r="AC183" s="79" t="b">
        <v>0</v>
      </c>
      <c r="AD183" s="79">
        <v>0</v>
      </c>
      <c r="AE183" s="85" t="s">
        <v>1632</v>
      </c>
      <c r="AF183" s="79" t="b">
        <v>0</v>
      </c>
      <c r="AG183" s="79" t="s">
        <v>1701</v>
      </c>
      <c r="AH183" s="79"/>
      <c r="AI183" s="85" t="s">
        <v>1632</v>
      </c>
      <c r="AJ183" s="79" t="b">
        <v>0</v>
      </c>
      <c r="AK183" s="79">
        <v>3</v>
      </c>
      <c r="AL183" s="85" t="s">
        <v>1396</v>
      </c>
      <c r="AM183" s="79" t="s">
        <v>1710</v>
      </c>
      <c r="AN183" s="79" t="b">
        <v>0</v>
      </c>
      <c r="AO183" s="85" t="s">
        <v>1396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1</v>
      </c>
      <c r="BE183" s="49">
        <v>5.882352941176471</v>
      </c>
      <c r="BF183" s="48">
        <v>0</v>
      </c>
      <c r="BG183" s="49">
        <v>0</v>
      </c>
      <c r="BH183" s="48">
        <v>0</v>
      </c>
      <c r="BI183" s="49">
        <v>0</v>
      </c>
      <c r="BJ183" s="48">
        <v>16</v>
      </c>
      <c r="BK183" s="49">
        <v>94.11764705882354</v>
      </c>
      <c r="BL183" s="48">
        <v>17</v>
      </c>
    </row>
    <row r="184" spans="1:64" ht="15">
      <c r="A184" s="64" t="s">
        <v>281</v>
      </c>
      <c r="B184" s="64" t="s">
        <v>331</v>
      </c>
      <c r="C184" s="65" t="s">
        <v>4305</v>
      </c>
      <c r="D184" s="66">
        <v>3</v>
      </c>
      <c r="E184" s="67" t="s">
        <v>132</v>
      </c>
      <c r="F184" s="68">
        <v>35</v>
      </c>
      <c r="G184" s="65"/>
      <c r="H184" s="69"/>
      <c r="I184" s="70"/>
      <c r="J184" s="70"/>
      <c r="K184" s="34" t="s">
        <v>65</v>
      </c>
      <c r="L184" s="77">
        <v>184</v>
      </c>
      <c r="M184" s="77"/>
      <c r="N184" s="72"/>
      <c r="O184" s="79" t="s">
        <v>430</v>
      </c>
      <c r="P184" s="81">
        <v>43505.088229166664</v>
      </c>
      <c r="Q184" s="79" t="s">
        <v>510</v>
      </c>
      <c r="R184" s="79"/>
      <c r="S184" s="79"/>
      <c r="T184" s="79"/>
      <c r="U184" s="79"/>
      <c r="V184" s="83" t="s">
        <v>957</v>
      </c>
      <c r="W184" s="81">
        <v>43505.088229166664</v>
      </c>
      <c r="X184" s="83" t="s">
        <v>1104</v>
      </c>
      <c r="Y184" s="79"/>
      <c r="Z184" s="79"/>
      <c r="AA184" s="85" t="s">
        <v>1398</v>
      </c>
      <c r="AB184" s="85" t="s">
        <v>1528</v>
      </c>
      <c r="AC184" s="79" t="b">
        <v>0</v>
      </c>
      <c r="AD184" s="79">
        <v>0</v>
      </c>
      <c r="AE184" s="85" t="s">
        <v>1656</v>
      </c>
      <c r="AF184" s="79" t="b">
        <v>0</v>
      </c>
      <c r="AG184" s="79" t="s">
        <v>1701</v>
      </c>
      <c r="AH184" s="79"/>
      <c r="AI184" s="85" t="s">
        <v>1632</v>
      </c>
      <c r="AJ184" s="79" t="b">
        <v>0</v>
      </c>
      <c r="AK184" s="79">
        <v>0</v>
      </c>
      <c r="AL184" s="85" t="s">
        <v>1632</v>
      </c>
      <c r="AM184" s="79" t="s">
        <v>1709</v>
      </c>
      <c r="AN184" s="79" t="b">
        <v>0</v>
      </c>
      <c r="AO184" s="85" t="s">
        <v>1528</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281</v>
      </c>
      <c r="B185" s="64" t="s">
        <v>282</v>
      </c>
      <c r="C185" s="65" t="s">
        <v>4305</v>
      </c>
      <c r="D185" s="66">
        <v>3</v>
      </c>
      <c r="E185" s="67" t="s">
        <v>132</v>
      </c>
      <c r="F185" s="68">
        <v>35</v>
      </c>
      <c r="G185" s="65"/>
      <c r="H185" s="69"/>
      <c r="I185" s="70"/>
      <c r="J185" s="70"/>
      <c r="K185" s="34" t="s">
        <v>66</v>
      </c>
      <c r="L185" s="77">
        <v>185</v>
      </c>
      <c r="M185" s="77"/>
      <c r="N185" s="72"/>
      <c r="O185" s="79" t="s">
        <v>431</v>
      </c>
      <c r="P185" s="81">
        <v>43505.088229166664</v>
      </c>
      <c r="Q185" s="79" t="s">
        <v>510</v>
      </c>
      <c r="R185" s="79"/>
      <c r="S185" s="79"/>
      <c r="T185" s="79"/>
      <c r="U185" s="79"/>
      <c r="V185" s="83" t="s">
        <v>957</v>
      </c>
      <c r="W185" s="81">
        <v>43505.088229166664</v>
      </c>
      <c r="X185" s="83" t="s">
        <v>1104</v>
      </c>
      <c r="Y185" s="79"/>
      <c r="Z185" s="79"/>
      <c r="AA185" s="85" t="s">
        <v>1398</v>
      </c>
      <c r="AB185" s="85" t="s">
        <v>1528</v>
      </c>
      <c r="AC185" s="79" t="b">
        <v>0</v>
      </c>
      <c r="AD185" s="79">
        <v>0</v>
      </c>
      <c r="AE185" s="85" t="s">
        <v>1656</v>
      </c>
      <c r="AF185" s="79" t="b">
        <v>0</v>
      </c>
      <c r="AG185" s="79" t="s">
        <v>1701</v>
      </c>
      <c r="AH185" s="79"/>
      <c r="AI185" s="85" t="s">
        <v>1632</v>
      </c>
      <c r="AJ185" s="79" t="b">
        <v>0</v>
      </c>
      <c r="AK185" s="79">
        <v>0</v>
      </c>
      <c r="AL185" s="85" t="s">
        <v>1632</v>
      </c>
      <c r="AM185" s="79" t="s">
        <v>1709</v>
      </c>
      <c r="AN185" s="79" t="b">
        <v>0</v>
      </c>
      <c r="AO185" s="85" t="s">
        <v>1528</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8</v>
      </c>
      <c r="BK185" s="49">
        <v>100</v>
      </c>
      <c r="BL185" s="48">
        <v>8</v>
      </c>
    </row>
    <row r="186" spans="1:64" ht="15">
      <c r="A186" s="64" t="s">
        <v>282</v>
      </c>
      <c r="B186" s="64" t="s">
        <v>281</v>
      </c>
      <c r="C186" s="65" t="s">
        <v>4305</v>
      </c>
      <c r="D186" s="66">
        <v>3</v>
      </c>
      <c r="E186" s="67" t="s">
        <v>132</v>
      </c>
      <c r="F186" s="68">
        <v>35</v>
      </c>
      <c r="G186" s="65"/>
      <c r="H186" s="69"/>
      <c r="I186" s="70"/>
      <c r="J186" s="70"/>
      <c r="K186" s="34" t="s">
        <v>66</v>
      </c>
      <c r="L186" s="77">
        <v>186</v>
      </c>
      <c r="M186" s="77"/>
      <c r="N186" s="72"/>
      <c r="O186" s="79" t="s">
        <v>431</v>
      </c>
      <c r="P186" s="81">
        <v>43505.139756944445</v>
      </c>
      <c r="Q186" s="79" t="s">
        <v>511</v>
      </c>
      <c r="R186" s="79"/>
      <c r="S186" s="79"/>
      <c r="T186" s="79"/>
      <c r="U186" s="79"/>
      <c r="V186" s="83" t="s">
        <v>958</v>
      </c>
      <c r="W186" s="81">
        <v>43505.139756944445</v>
      </c>
      <c r="X186" s="83" t="s">
        <v>1105</v>
      </c>
      <c r="Y186" s="79"/>
      <c r="Z186" s="79"/>
      <c r="AA186" s="85" t="s">
        <v>1399</v>
      </c>
      <c r="AB186" s="85" t="s">
        <v>1398</v>
      </c>
      <c r="AC186" s="79" t="b">
        <v>0</v>
      </c>
      <c r="AD186" s="79">
        <v>0</v>
      </c>
      <c r="AE186" s="85" t="s">
        <v>1657</v>
      </c>
      <c r="AF186" s="79" t="b">
        <v>0</v>
      </c>
      <c r="AG186" s="79" t="s">
        <v>1701</v>
      </c>
      <c r="AH186" s="79"/>
      <c r="AI186" s="85" t="s">
        <v>1632</v>
      </c>
      <c r="AJ186" s="79" t="b">
        <v>0</v>
      </c>
      <c r="AK186" s="79">
        <v>0</v>
      </c>
      <c r="AL186" s="85" t="s">
        <v>1632</v>
      </c>
      <c r="AM186" s="79" t="s">
        <v>1709</v>
      </c>
      <c r="AN186" s="79" t="b">
        <v>0</v>
      </c>
      <c r="AO186" s="85" t="s">
        <v>1398</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283</v>
      </c>
      <c r="B187" s="64" t="s">
        <v>400</v>
      </c>
      <c r="C187" s="65" t="s">
        <v>4305</v>
      </c>
      <c r="D187" s="66">
        <v>3</v>
      </c>
      <c r="E187" s="67" t="s">
        <v>132</v>
      </c>
      <c r="F187" s="68">
        <v>35</v>
      </c>
      <c r="G187" s="65"/>
      <c r="H187" s="69"/>
      <c r="I187" s="70"/>
      <c r="J187" s="70"/>
      <c r="K187" s="34" t="s">
        <v>65</v>
      </c>
      <c r="L187" s="77">
        <v>187</v>
      </c>
      <c r="M187" s="77"/>
      <c r="N187" s="72"/>
      <c r="O187" s="79" t="s">
        <v>430</v>
      </c>
      <c r="P187" s="81">
        <v>43507.79436342593</v>
      </c>
      <c r="Q187" s="79" t="s">
        <v>512</v>
      </c>
      <c r="R187" s="83" t="s">
        <v>732</v>
      </c>
      <c r="S187" s="79" t="s">
        <v>800</v>
      </c>
      <c r="T187" s="79"/>
      <c r="U187" s="79"/>
      <c r="V187" s="83" t="s">
        <v>959</v>
      </c>
      <c r="W187" s="81">
        <v>43507.79436342593</v>
      </c>
      <c r="X187" s="83" t="s">
        <v>1106</v>
      </c>
      <c r="Y187" s="79">
        <v>42.56169234</v>
      </c>
      <c r="Z187" s="79">
        <v>-70.97806031</v>
      </c>
      <c r="AA187" s="85" t="s">
        <v>1400</v>
      </c>
      <c r="AB187" s="79"/>
      <c r="AC187" s="79" t="b">
        <v>0</v>
      </c>
      <c r="AD187" s="79">
        <v>0</v>
      </c>
      <c r="AE187" s="85" t="s">
        <v>1632</v>
      </c>
      <c r="AF187" s="79" t="b">
        <v>0</v>
      </c>
      <c r="AG187" s="79" t="s">
        <v>1701</v>
      </c>
      <c r="AH187" s="79"/>
      <c r="AI187" s="85" t="s">
        <v>1632</v>
      </c>
      <c r="AJ187" s="79" t="b">
        <v>0</v>
      </c>
      <c r="AK187" s="79">
        <v>2</v>
      </c>
      <c r="AL187" s="85" t="s">
        <v>1632</v>
      </c>
      <c r="AM187" s="79" t="s">
        <v>1717</v>
      </c>
      <c r="AN187" s="79" t="b">
        <v>0</v>
      </c>
      <c r="AO187" s="85" t="s">
        <v>1400</v>
      </c>
      <c r="AP187" s="79" t="s">
        <v>176</v>
      </c>
      <c r="AQ187" s="79">
        <v>0</v>
      </c>
      <c r="AR187" s="79">
        <v>0</v>
      </c>
      <c r="AS187" s="79" t="s">
        <v>1727</v>
      </c>
      <c r="AT187" s="79" t="s">
        <v>1740</v>
      </c>
      <c r="AU187" s="79" t="s">
        <v>1741</v>
      </c>
      <c r="AV187" s="79" t="s">
        <v>1746</v>
      </c>
      <c r="AW187" s="79" t="s">
        <v>1760</v>
      </c>
      <c r="AX187" s="79" t="s">
        <v>1774</v>
      </c>
      <c r="AY187" s="79" t="s">
        <v>1784</v>
      </c>
      <c r="AZ187" s="83" t="s">
        <v>1789</v>
      </c>
      <c r="BA187">
        <v>1</v>
      </c>
      <c r="BB187" s="78" t="str">
        <f>REPLACE(INDEX(GroupVertices[Group],MATCH(Edges[[#This Row],[Vertex 1]],GroupVertices[Vertex],0)),1,1,"")</f>
        <v>12</v>
      </c>
      <c r="BC187" s="78" t="str">
        <f>REPLACE(INDEX(GroupVertices[Group],MATCH(Edges[[#This Row],[Vertex 2]],GroupVertices[Vertex],0)),1,1,"")</f>
        <v>12</v>
      </c>
      <c r="BD187" s="48">
        <v>1</v>
      </c>
      <c r="BE187" s="49">
        <v>3.225806451612903</v>
      </c>
      <c r="BF187" s="48">
        <v>2</v>
      </c>
      <c r="BG187" s="49">
        <v>6.451612903225806</v>
      </c>
      <c r="BH187" s="48">
        <v>0</v>
      </c>
      <c r="BI187" s="49">
        <v>0</v>
      </c>
      <c r="BJ187" s="48">
        <v>28</v>
      </c>
      <c r="BK187" s="49">
        <v>90.3225806451613</v>
      </c>
      <c r="BL187" s="48">
        <v>31</v>
      </c>
    </row>
    <row r="188" spans="1:64" ht="15">
      <c r="A188" s="64" t="s">
        <v>284</v>
      </c>
      <c r="B188" s="64" t="s">
        <v>331</v>
      </c>
      <c r="C188" s="65" t="s">
        <v>4305</v>
      </c>
      <c r="D188" s="66">
        <v>3</v>
      </c>
      <c r="E188" s="67" t="s">
        <v>132</v>
      </c>
      <c r="F188" s="68">
        <v>35</v>
      </c>
      <c r="G188" s="65"/>
      <c r="H188" s="69"/>
      <c r="I188" s="70"/>
      <c r="J188" s="70"/>
      <c r="K188" s="34" t="s">
        <v>65</v>
      </c>
      <c r="L188" s="77">
        <v>188</v>
      </c>
      <c r="M188" s="77"/>
      <c r="N188" s="72"/>
      <c r="O188" s="79" t="s">
        <v>430</v>
      </c>
      <c r="P188" s="81">
        <v>43507.83210648148</v>
      </c>
      <c r="Q188" s="79" t="s">
        <v>513</v>
      </c>
      <c r="R188" s="83" t="s">
        <v>733</v>
      </c>
      <c r="S188" s="79" t="s">
        <v>797</v>
      </c>
      <c r="T188" s="79"/>
      <c r="U188" s="83" t="s">
        <v>857</v>
      </c>
      <c r="V188" s="83" t="s">
        <v>857</v>
      </c>
      <c r="W188" s="81">
        <v>43507.83210648148</v>
      </c>
      <c r="X188" s="83" t="s">
        <v>1107</v>
      </c>
      <c r="Y188" s="79">
        <v>41.90995446</v>
      </c>
      <c r="Z188" s="79">
        <v>-71.36388838</v>
      </c>
      <c r="AA188" s="85" t="s">
        <v>1401</v>
      </c>
      <c r="AB188" s="79"/>
      <c r="AC188" s="79" t="b">
        <v>0</v>
      </c>
      <c r="AD188" s="79">
        <v>0</v>
      </c>
      <c r="AE188" s="85" t="s">
        <v>1632</v>
      </c>
      <c r="AF188" s="79" t="b">
        <v>0</v>
      </c>
      <c r="AG188" s="79" t="s">
        <v>1701</v>
      </c>
      <c r="AH188" s="79"/>
      <c r="AI188" s="85" t="s">
        <v>1632</v>
      </c>
      <c r="AJ188" s="79" t="b">
        <v>0</v>
      </c>
      <c r="AK188" s="79">
        <v>0</v>
      </c>
      <c r="AL188" s="85" t="s">
        <v>1632</v>
      </c>
      <c r="AM188" s="79" t="s">
        <v>1712</v>
      </c>
      <c r="AN188" s="79" t="b">
        <v>0</v>
      </c>
      <c r="AO188" s="85" t="s">
        <v>1401</v>
      </c>
      <c r="AP188" s="79" t="s">
        <v>176</v>
      </c>
      <c r="AQ188" s="79">
        <v>0</v>
      </c>
      <c r="AR188" s="79">
        <v>0</v>
      </c>
      <c r="AS188" s="79" t="s">
        <v>1728</v>
      </c>
      <c r="AT188" s="79" t="s">
        <v>1740</v>
      </c>
      <c r="AU188" s="79" t="s">
        <v>1741</v>
      </c>
      <c r="AV188" s="79" t="s">
        <v>1747</v>
      </c>
      <c r="AW188" s="79" t="s">
        <v>1761</v>
      </c>
      <c r="AX188" s="79" t="s">
        <v>1775</v>
      </c>
      <c r="AY188" s="79" t="s">
        <v>1784</v>
      </c>
      <c r="AZ188" s="83" t="s">
        <v>1790</v>
      </c>
      <c r="BA188">
        <v>1</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7</v>
      </c>
      <c r="BK188" s="49">
        <v>100</v>
      </c>
      <c r="BL188" s="48">
        <v>7</v>
      </c>
    </row>
    <row r="189" spans="1:64" ht="15">
      <c r="A189" s="64" t="s">
        <v>285</v>
      </c>
      <c r="B189" s="64" t="s">
        <v>331</v>
      </c>
      <c r="C189" s="65" t="s">
        <v>4305</v>
      </c>
      <c r="D189" s="66">
        <v>3</v>
      </c>
      <c r="E189" s="67" t="s">
        <v>132</v>
      </c>
      <c r="F189" s="68">
        <v>35</v>
      </c>
      <c r="G189" s="65"/>
      <c r="H189" s="69"/>
      <c r="I189" s="70"/>
      <c r="J189" s="70"/>
      <c r="K189" s="34" t="s">
        <v>65</v>
      </c>
      <c r="L189" s="77">
        <v>189</v>
      </c>
      <c r="M189" s="77"/>
      <c r="N189" s="72"/>
      <c r="O189" s="79" t="s">
        <v>430</v>
      </c>
      <c r="P189" s="81">
        <v>43507.83319444444</v>
      </c>
      <c r="Q189" s="79" t="s">
        <v>514</v>
      </c>
      <c r="R189" s="79"/>
      <c r="S189" s="79"/>
      <c r="T189" s="79"/>
      <c r="U189" s="79"/>
      <c r="V189" s="83" t="s">
        <v>960</v>
      </c>
      <c r="W189" s="81">
        <v>43507.83319444444</v>
      </c>
      <c r="X189" s="83" t="s">
        <v>1108</v>
      </c>
      <c r="Y189" s="79"/>
      <c r="Z189" s="79"/>
      <c r="AA189" s="85" t="s">
        <v>1402</v>
      </c>
      <c r="AB189" s="79"/>
      <c r="AC189" s="79" t="b">
        <v>0</v>
      </c>
      <c r="AD189" s="79">
        <v>0</v>
      </c>
      <c r="AE189" s="85" t="s">
        <v>1632</v>
      </c>
      <c r="AF189" s="79" t="b">
        <v>0</v>
      </c>
      <c r="AG189" s="79" t="s">
        <v>1701</v>
      </c>
      <c r="AH189" s="79"/>
      <c r="AI189" s="85" t="s">
        <v>1632</v>
      </c>
      <c r="AJ189" s="79" t="b">
        <v>0</v>
      </c>
      <c r="AK189" s="79">
        <v>0</v>
      </c>
      <c r="AL189" s="85" t="s">
        <v>1400</v>
      </c>
      <c r="AM189" s="79" t="s">
        <v>1716</v>
      </c>
      <c r="AN189" s="79" t="b">
        <v>0</v>
      </c>
      <c r="AO189" s="85" t="s">
        <v>1400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12</v>
      </c>
      <c r="BC189" s="78" t="str">
        <f>REPLACE(INDEX(GroupVertices[Group],MATCH(Edges[[#This Row],[Vertex 2]],GroupVertices[Vertex],0)),1,1,"")</f>
        <v>1</v>
      </c>
      <c r="BD189" s="48"/>
      <c r="BE189" s="49"/>
      <c r="BF189" s="48"/>
      <c r="BG189" s="49"/>
      <c r="BH189" s="48"/>
      <c r="BI189" s="49"/>
      <c r="BJ189" s="48"/>
      <c r="BK189" s="49"/>
      <c r="BL189" s="48"/>
    </row>
    <row r="190" spans="1:64" ht="15">
      <c r="A190" s="64" t="s">
        <v>285</v>
      </c>
      <c r="B190" s="64" t="s">
        <v>283</v>
      </c>
      <c r="C190" s="65" t="s">
        <v>4305</v>
      </c>
      <c r="D190" s="66">
        <v>3</v>
      </c>
      <c r="E190" s="67" t="s">
        <v>132</v>
      </c>
      <c r="F190" s="68">
        <v>35</v>
      </c>
      <c r="G190" s="65"/>
      <c r="H190" s="69"/>
      <c r="I190" s="70"/>
      <c r="J190" s="70"/>
      <c r="K190" s="34" t="s">
        <v>65</v>
      </c>
      <c r="L190" s="77">
        <v>190</v>
      </c>
      <c r="M190" s="77"/>
      <c r="N190" s="72"/>
      <c r="O190" s="79" t="s">
        <v>430</v>
      </c>
      <c r="P190" s="81">
        <v>43507.83319444444</v>
      </c>
      <c r="Q190" s="79" t="s">
        <v>514</v>
      </c>
      <c r="R190" s="79"/>
      <c r="S190" s="79"/>
      <c r="T190" s="79"/>
      <c r="U190" s="79"/>
      <c r="V190" s="83" t="s">
        <v>960</v>
      </c>
      <c r="W190" s="81">
        <v>43507.83319444444</v>
      </c>
      <c r="X190" s="83" t="s">
        <v>1108</v>
      </c>
      <c r="Y190" s="79"/>
      <c r="Z190" s="79"/>
      <c r="AA190" s="85" t="s">
        <v>1402</v>
      </c>
      <c r="AB190" s="79"/>
      <c r="AC190" s="79" t="b">
        <v>0</v>
      </c>
      <c r="AD190" s="79">
        <v>0</v>
      </c>
      <c r="AE190" s="85" t="s">
        <v>1632</v>
      </c>
      <c r="AF190" s="79" t="b">
        <v>0</v>
      </c>
      <c r="AG190" s="79" t="s">
        <v>1701</v>
      </c>
      <c r="AH190" s="79"/>
      <c r="AI190" s="85" t="s">
        <v>1632</v>
      </c>
      <c r="AJ190" s="79" t="b">
        <v>0</v>
      </c>
      <c r="AK190" s="79">
        <v>0</v>
      </c>
      <c r="AL190" s="85" t="s">
        <v>1400</v>
      </c>
      <c r="AM190" s="79" t="s">
        <v>1716</v>
      </c>
      <c r="AN190" s="79" t="b">
        <v>0</v>
      </c>
      <c r="AO190" s="85" t="s">
        <v>1400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12</v>
      </c>
      <c r="BC190" s="78" t="str">
        <f>REPLACE(INDEX(GroupVertices[Group],MATCH(Edges[[#This Row],[Vertex 2]],GroupVertices[Vertex],0)),1,1,"")</f>
        <v>12</v>
      </c>
      <c r="BD190" s="48">
        <v>0</v>
      </c>
      <c r="BE190" s="49">
        <v>0</v>
      </c>
      <c r="BF190" s="48">
        <v>2</v>
      </c>
      <c r="BG190" s="49">
        <v>8.695652173913043</v>
      </c>
      <c r="BH190" s="48">
        <v>0</v>
      </c>
      <c r="BI190" s="49">
        <v>0</v>
      </c>
      <c r="BJ190" s="48">
        <v>21</v>
      </c>
      <c r="BK190" s="49">
        <v>91.30434782608695</v>
      </c>
      <c r="BL190" s="48">
        <v>23</v>
      </c>
    </row>
    <row r="191" spans="1:64" ht="15">
      <c r="A191" s="64" t="s">
        <v>286</v>
      </c>
      <c r="B191" s="64" t="s">
        <v>331</v>
      </c>
      <c r="C191" s="65" t="s">
        <v>4305</v>
      </c>
      <c r="D191" s="66">
        <v>3</v>
      </c>
      <c r="E191" s="67" t="s">
        <v>132</v>
      </c>
      <c r="F191" s="68">
        <v>35</v>
      </c>
      <c r="G191" s="65"/>
      <c r="H191" s="69"/>
      <c r="I191" s="70"/>
      <c r="J191" s="70"/>
      <c r="K191" s="34" t="s">
        <v>65</v>
      </c>
      <c r="L191" s="77">
        <v>191</v>
      </c>
      <c r="M191" s="77"/>
      <c r="N191" s="72"/>
      <c r="O191" s="79" t="s">
        <v>430</v>
      </c>
      <c r="P191" s="81">
        <v>43507.833402777775</v>
      </c>
      <c r="Q191" s="79" t="s">
        <v>514</v>
      </c>
      <c r="R191" s="79"/>
      <c r="S191" s="79"/>
      <c r="T191" s="79"/>
      <c r="U191" s="79"/>
      <c r="V191" s="83" t="s">
        <v>961</v>
      </c>
      <c r="W191" s="81">
        <v>43507.833402777775</v>
      </c>
      <c r="X191" s="83" t="s">
        <v>1109</v>
      </c>
      <c r="Y191" s="79"/>
      <c r="Z191" s="79"/>
      <c r="AA191" s="85" t="s">
        <v>1403</v>
      </c>
      <c r="AB191" s="79"/>
      <c r="AC191" s="79" t="b">
        <v>0</v>
      </c>
      <c r="AD191" s="79">
        <v>0</v>
      </c>
      <c r="AE191" s="85" t="s">
        <v>1632</v>
      </c>
      <c r="AF191" s="79" t="b">
        <v>0</v>
      </c>
      <c r="AG191" s="79" t="s">
        <v>1701</v>
      </c>
      <c r="AH191" s="79"/>
      <c r="AI191" s="85" t="s">
        <v>1632</v>
      </c>
      <c r="AJ191" s="79" t="b">
        <v>0</v>
      </c>
      <c r="AK191" s="79">
        <v>0</v>
      </c>
      <c r="AL191" s="85" t="s">
        <v>1400</v>
      </c>
      <c r="AM191" s="79" t="s">
        <v>1716</v>
      </c>
      <c r="AN191" s="79" t="b">
        <v>0</v>
      </c>
      <c r="AO191" s="85" t="s">
        <v>1400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12</v>
      </c>
      <c r="BC191" s="78" t="str">
        <f>REPLACE(INDEX(GroupVertices[Group],MATCH(Edges[[#This Row],[Vertex 2]],GroupVertices[Vertex],0)),1,1,"")</f>
        <v>1</v>
      </c>
      <c r="BD191" s="48"/>
      <c r="BE191" s="49"/>
      <c r="BF191" s="48"/>
      <c r="BG191" s="49"/>
      <c r="BH191" s="48"/>
      <c r="BI191" s="49"/>
      <c r="BJ191" s="48"/>
      <c r="BK191" s="49"/>
      <c r="BL191" s="48"/>
    </row>
    <row r="192" spans="1:64" ht="15">
      <c r="A192" s="64" t="s">
        <v>286</v>
      </c>
      <c r="B192" s="64" t="s">
        <v>283</v>
      </c>
      <c r="C192" s="65" t="s">
        <v>4305</v>
      </c>
      <c r="D192" s="66">
        <v>3</v>
      </c>
      <c r="E192" s="67" t="s">
        <v>132</v>
      </c>
      <c r="F192" s="68">
        <v>35</v>
      </c>
      <c r="G192" s="65"/>
      <c r="H192" s="69"/>
      <c r="I192" s="70"/>
      <c r="J192" s="70"/>
      <c r="K192" s="34" t="s">
        <v>65</v>
      </c>
      <c r="L192" s="77">
        <v>192</v>
      </c>
      <c r="M192" s="77"/>
      <c r="N192" s="72"/>
      <c r="O192" s="79" t="s">
        <v>430</v>
      </c>
      <c r="P192" s="81">
        <v>43507.833402777775</v>
      </c>
      <c r="Q192" s="79" t="s">
        <v>514</v>
      </c>
      <c r="R192" s="79"/>
      <c r="S192" s="79"/>
      <c r="T192" s="79"/>
      <c r="U192" s="79"/>
      <c r="V192" s="83" t="s">
        <v>961</v>
      </c>
      <c r="W192" s="81">
        <v>43507.833402777775</v>
      </c>
      <c r="X192" s="83" t="s">
        <v>1109</v>
      </c>
      <c r="Y192" s="79"/>
      <c r="Z192" s="79"/>
      <c r="AA192" s="85" t="s">
        <v>1403</v>
      </c>
      <c r="AB192" s="79"/>
      <c r="AC192" s="79" t="b">
        <v>0</v>
      </c>
      <c r="AD192" s="79">
        <v>0</v>
      </c>
      <c r="AE192" s="85" t="s">
        <v>1632</v>
      </c>
      <c r="AF192" s="79" t="b">
        <v>0</v>
      </c>
      <c r="AG192" s="79" t="s">
        <v>1701</v>
      </c>
      <c r="AH192" s="79"/>
      <c r="AI192" s="85" t="s">
        <v>1632</v>
      </c>
      <c r="AJ192" s="79" t="b">
        <v>0</v>
      </c>
      <c r="AK192" s="79">
        <v>0</v>
      </c>
      <c r="AL192" s="85" t="s">
        <v>1400</v>
      </c>
      <c r="AM192" s="79" t="s">
        <v>1716</v>
      </c>
      <c r="AN192" s="79" t="b">
        <v>0</v>
      </c>
      <c r="AO192" s="85" t="s">
        <v>1400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12</v>
      </c>
      <c r="BC192" s="78" t="str">
        <f>REPLACE(INDEX(GroupVertices[Group],MATCH(Edges[[#This Row],[Vertex 2]],GroupVertices[Vertex],0)),1,1,"")</f>
        <v>12</v>
      </c>
      <c r="BD192" s="48">
        <v>0</v>
      </c>
      <c r="BE192" s="49">
        <v>0</v>
      </c>
      <c r="BF192" s="48">
        <v>2</v>
      </c>
      <c r="BG192" s="49">
        <v>8.695652173913043</v>
      </c>
      <c r="BH192" s="48">
        <v>0</v>
      </c>
      <c r="BI192" s="49">
        <v>0</v>
      </c>
      <c r="BJ192" s="48">
        <v>21</v>
      </c>
      <c r="BK192" s="49">
        <v>91.30434782608695</v>
      </c>
      <c r="BL192" s="48">
        <v>23</v>
      </c>
    </row>
    <row r="193" spans="1:64" ht="15">
      <c r="A193" s="64" t="s">
        <v>287</v>
      </c>
      <c r="B193" s="64" t="s">
        <v>331</v>
      </c>
      <c r="C193" s="65" t="s">
        <v>4305</v>
      </c>
      <c r="D193" s="66">
        <v>3</v>
      </c>
      <c r="E193" s="67" t="s">
        <v>132</v>
      </c>
      <c r="F193" s="68">
        <v>35</v>
      </c>
      <c r="G193" s="65"/>
      <c r="H193" s="69"/>
      <c r="I193" s="70"/>
      <c r="J193" s="70"/>
      <c r="K193" s="34" t="s">
        <v>65</v>
      </c>
      <c r="L193" s="77">
        <v>193</v>
      </c>
      <c r="M193" s="77"/>
      <c r="N193" s="72"/>
      <c r="O193" s="79" t="s">
        <v>430</v>
      </c>
      <c r="P193" s="81">
        <v>43508.14885416667</v>
      </c>
      <c r="Q193" s="79" t="s">
        <v>515</v>
      </c>
      <c r="R193" s="79"/>
      <c r="S193" s="79"/>
      <c r="T193" s="79"/>
      <c r="U193" s="79"/>
      <c r="V193" s="83" t="s">
        <v>962</v>
      </c>
      <c r="W193" s="81">
        <v>43508.14885416667</v>
      </c>
      <c r="X193" s="83" t="s">
        <v>1110</v>
      </c>
      <c r="Y193" s="79"/>
      <c r="Z193" s="79"/>
      <c r="AA193" s="85" t="s">
        <v>1404</v>
      </c>
      <c r="AB193" s="85" t="s">
        <v>1549</v>
      </c>
      <c r="AC193" s="79" t="b">
        <v>0</v>
      </c>
      <c r="AD193" s="79">
        <v>1</v>
      </c>
      <c r="AE193" s="85" t="s">
        <v>1641</v>
      </c>
      <c r="AF193" s="79" t="b">
        <v>0</v>
      </c>
      <c r="AG193" s="79" t="s">
        <v>1701</v>
      </c>
      <c r="AH193" s="79"/>
      <c r="AI193" s="85" t="s">
        <v>1632</v>
      </c>
      <c r="AJ193" s="79" t="b">
        <v>0</v>
      </c>
      <c r="AK193" s="79">
        <v>0</v>
      </c>
      <c r="AL193" s="85" t="s">
        <v>1632</v>
      </c>
      <c r="AM193" s="79" t="s">
        <v>1709</v>
      </c>
      <c r="AN193" s="79" t="b">
        <v>0</v>
      </c>
      <c r="AO193" s="85" t="s">
        <v>1549</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287</v>
      </c>
      <c r="B194" s="64" t="s">
        <v>401</v>
      </c>
      <c r="C194" s="65" t="s">
        <v>4305</v>
      </c>
      <c r="D194" s="66">
        <v>3</v>
      </c>
      <c r="E194" s="67" t="s">
        <v>132</v>
      </c>
      <c r="F194" s="68">
        <v>35</v>
      </c>
      <c r="G194" s="65"/>
      <c r="H194" s="69"/>
      <c r="I194" s="70"/>
      <c r="J194" s="70"/>
      <c r="K194" s="34" t="s">
        <v>65</v>
      </c>
      <c r="L194" s="77">
        <v>194</v>
      </c>
      <c r="M194" s="77"/>
      <c r="N194" s="72"/>
      <c r="O194" s="79" t="s">
        <v>430</v>
      </c>
      <c r="P194" s="81">
        <v>43508.14885416667</v>
      </c>
      <c r="Q194" s="79" t="s">
        <v>515</v>
      </c>
      <c r="R194" s="79"/>
      <c r="S194" s="79"/>
      <c r="T194" s="79"/>
      <c r="U194" s="79"/>
      <c r="V194" s="83" t="s">
        <v>962</v>
      </c>
      <c r="W194" s="81">
        <v>43508.14885416667</v>
      </c>
      <c r="X194" s="83" t="s">
        <v>1110</v>
      </c>
      <c r="Y194" s="79"/>
      <c r="Z194" s="79"/>
      <c r="AA194" s="85" t="s">
        <v>1404</v>
      </c>
      <c r="AB194" s="85" t="s">
        <v>1549</v>
      </c>
      <c r="AC194" s="79" t="b">
        <v>0</v>
      </c>
      <c r="AD194" s="79">
        <v>1</v>
      </c>
      <c r="AE194" s="85" t="s">
        <v>1641</v>
      </c>
      <c r="AF194" s="79" t="b">
        <v>0</v>
      </c>
      <c r="AG194" s="79" t="s">
        <v>1701</v>
      </c>
      <c r="AH194" s="79"/>
      <c r="AI194" s="85" t="s">
        <v>1632</v>
      </c>
      <c r="AJ194" s="79" t="b">
        <v>0</v>
      </c>
      <c r="AK194" s="79">
        <v>0</v>
      </c>
      <c r="AL194" s="85" t="s">
        <v>1632</v>
      </c>
      <c r="AM194" s="79" t="s">
        <v>1709</v>
      </c>
      <c r="AN194" s="79" t="b">
        <v>0</v>
      </c>
      <c r="AO194" s="85" t="s">
        <v>1549</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10</v>
      </c>
      <c r="BK194" s="49">
        <v>100</v>
      </c>
      <c r="BL194" s="48">
        <v>10</v>
      </c>
    </row>
    <row r="195" spans="1:64" ht="15">
      <c r="A195" s="64" t="s">
        <v>287</v>
      </c>
      <c r="B195" s="64" t="s">
        <v>337</v>
      </c>
      <c r="C195" s="65" t="s">
        <v>4305</v>
      </c>
      <c r="D195" s="66">
        <v>3</v>
      </c>
      <c r="E195" s="67" t="s">
        <v>132</v>
      </c>
      <c r="F195" s="68">
        <v>35</v>
      </c>
      <c r="G195" s="65"/>
      <c r="H195" s="69"/>
      <c r="I195" s="70"/>
      <c r="J195" s="70"/>
      <c r="K195" s="34" t="s">
        <v>65</v>
      </c>
      <c r="L195" s="77">
        <v>195</v>
      </c>
      <c r="M195" s="77"/>
      <c r="N195" s="72"/>
      <c r="O195" s="79" t="s">
        <v>431</v>
      </c>
      <c r="P195" s="81">
        <v>43508.14885416667</v>
      </c>
      <c r="Q195" s="79" t="s">
        <v>515</v>
      </c>
      <c r="R195" s="79"/>
      <c r="S195" s="79"/>
      <c r="T195" s="79"/>
      <c r="U195" s="79"/>
      <c r="V195" s="83" t="s">
        <v>962</v>
      </c>
      <c r="W195" s="81">
        <v>43508.14885416667</v>
      </c>
      <c r="X195" s="83" t="s">
        <v>1110</v>
      </c>
      <c r="Y195" s="79"/>
      <c r="Z195" s="79"/>
      <c r="AA195" s="85" t="s">
        <v>1404</v>
      </c>
      <c r="AB195" s="85" t="s">
        <v>1549</v>
      </c>
      <c r="AC195" s="79" t="b">
        <v>0</v>
      </c>
      <c r="AD195" s="79">
        <v>1</v>
      </c>
      <c r="AE195" s="85" t="s">
        <v>1641</v>
      </c>
      <c r="AF195" s="79" t="b">
        <v>0</v>
      </c>
      <c r="AG195" s="79" t="s">
        <v>1701</v>
      </c>
      <c r="AH195" s="79"/>
      <c r="AI195" s="85" t="s">
        <v>1632</v>
      </c>
      <c r="AJ195" s="79" t="b">
        <v>0</v>
      </c>
      <c r="AK195" s="79">
        <v>0</v>
      </c>
      <c r="AL195" s="85" t="s">
        <v>1632</v>
      </c>
      <c r="AM195" s="79" t="s">
        <v>1709</v>
      </c>
      <c r="AN195" s="79" t="b">
        <v>0</v>
      </c>
      <c r="AO195" s="85" t="s">
        <v>1549</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2</v>
      </c>
      <c r="BD195" s="48"/>
      <c r="BE195" s="49"/>
      <c r="BF195" s="48"/>
      <c r="BG195" s="49"/>
      <c r="BH195" s="48"/>
      <c r="BI195" s="49"/>
      <c r="BJ195" s="48"/>
      <c r="BK195" s="49"/>
      <c r="BL195" s="48"/>
    </row>
    <row r="196" spans="1:64" ht="15">
      <c r="A196" s="64" t="s">
        <v>288</v>
      </c>
      <c r="B196" s="64" t="s">
        <v>331</v>
      </c>
      <c r="C196" s="65" t="s">
        <v>4305</v>
      </c>
      <c r="D196" s="66">
        <v>3</v>
      </c>
      <c r="E196" s="67" t="s">
        <v>132</v>
      </c>
      <c r="F196" s="68">
        <v>35</v>
      </c>
      <c r="G196" s="65"/>
      <c r="H196" s="69"/>
      <c r="I196" s="70"/>
      <c r="J196" s="70"/>
      <c r="K196" s="34" t="s">
        <v>65</v>
      </c>
      <c r="L196" s="77">
        <v>196</v>
      </c>
      <c r="M196" s="77"/>
      <c r="N196" s="72"/>
      <c r="O196" s="79" t="s">
        <v>430</v>
      </c>
      <c r="P196" s="81">
        <v>43508.15181712963</v>
      </c>
      <c r="Q196" s="79" t="s">
        <v>516</v>
      </c>
      <c r="R196" s="83" t="s">
        <v>734</v>
      </c>
      <c r="S196" s="79" t="s">
        <v>796</v>
      </c>
      <c r="T196" s="79"/>
      <c r="U196" s="79"/>
      <c r="V196" s="83" t="s">
        <v>963</v>
      </c>
      <c r="W196" s="81">
        <v>43508.15181712963</v>
      </c>
      <c r="X196" s="83" t="s">
        <v>1111</v>
      </c>
      <c r="Y196" s="79"/>
      <c r="Z196" s="79"/>
      <c r="AA196" s="85" t="s">
        <v>1405</v>
      </c>
      <c r="AB196" s="85" t="s">
        <v>1549</v>
      </c>
      <c r="AC196" s="79" t="b">
        <v>0</v>
      </c>
      <c r="AD196" s="79">
        <v>0</v>
      </c>
      <c r="AE196" s="85" t="s">
        <v>1641</v>
      </c>
      <c r="AF196" s="79" t="b">
        <v>0</v>
      </c>
      <c r="AG196" s="79" t="s">
        <v>1701</v>
      </c>
      <c r="AH196" s="79"/>
      <c r="AI196" s="85" t="s">
        <v>1632</v>
      </c>
      <c r="AJ196" s="79" t="b">
        <v>0</v>
      </c>
      <c r="AK196" s="79">
        <v>0</v>
      </c>
      <c r="AL196" s="85" t="s">
        <v>1632</v>
      </c>
      <c r="AM196" s="79" t="s">
        <v>1708</v>
      </c>
      <c r="AN196" s="79" t="b">
        <v>1</v>
      </c>
      <c r="AO196" s="85" t="s">
        <v>1549</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288</v>
      </c>
      <c r="B197" s="64" t="s">
        <v>401</v>
      </c>
      <c r="C197" s="65" t="s">
        <v>4305</v>
      </c>
      <c r="D197" s="66">
        <v>3</v>
      </c>
      <c r="E197" s="67" t="s">
        <v>132</v>
      </c>
      <c r="F197" s="68">
        <v>35</v>
      </c>
      <c r="G197" s="65"/>
      <c r="H197" s="69"/>
      <c r="I197" s="70"/>
      <c r="J197" s="70"/>
      <c r="K197" s="34" t="s">
        <v>65</v>
      </c>
      <c r="L197" s="77">
        <v>197</v>
      </c>
      <c r="M197" s="77"/>
      <c r="N197" s="72"/>
      <c r="O197" s="79" t="s">
        <v>430</v>
      </c>
      <c r="P197" s="81">
        <v>43508.15181712963</v>
      </c>
      <c r="Q197" s="79" t="s">
        <v>516</v>
      </c>
      <c r="R197" s="83" t="s">
        <v>734</v>
      </c>
      <c r="S197" s="79" t="s">
        <v>796</v>
      </c>
      <c r="T197" s="79"/>
      <c r="U197" s="79"/>
      <c r="V197" s="83" t="s">
        <v>963</v>
      </c>
      <c r="W197" s="81">
        <v>43508.15181712963</v>
      </c>
      <c r="X197" s="83" t="s">
        <v>1111</v>
      </c>
      <c r="Y197" s="79"/>
      <c r="Z197" s="79"/>
      <c r="AA197" s="85" t="s">
        <v>1405</v>
      </c>
      <c r="AB197" s="85" t="s">
        <v>1549</v>
      </c>
      <c r="AC197" s="79" t="b">
        <v>0</v>
      </c>
      <c r="AD197" s="79">
        <v>0</v>
      </c>
      <c r="AE197" s="85" t="s">
        <v>1641</v>
      </c>
      <c r="AF197" s="79" t="b">
        <v>0</v>
      </c>
      <c r="AG197" s="79" t="s">
        <v>1701</v>
      </c>
      <c r="AH197" s="79"/>
      <c r="AI197" s="85" t="s">
        <v>1632</v>
      </c>
      <c r="AJ197" s="79" t="b">
        <v>0</v>
      </c>
      <c r="AK197" s="79">
        <v>0</v>
      </c>
      <c r="AL197" s="85" t="s">
        <v>1632</v>
      </c>
      <c r="AM197" s="79" t="s">
        <v>1708</v>
      </c>
      <c r="AN197" s="79" t="b">
        <v>1</v>
      </c>
      <c r="AO197" s="85" t="s">
        <v>1549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c r="BE197" s="49"/>
      <c r="BF197" s="48"/>
      <c r="BG197" s="49"/>
      <c r="BH197" s="48"/>
      <c r="BI197" s="49"/>
      <c r="BJ197" s="48"/>
      <c r="BK197" s="49"/>
      <c r="BL197" s="48"/>
    </row>
    <row r="198" spans="1:64" ht="15">
      <c r="A198" s="64" t="s">
        <v>288</v>
      </c>
      <c r="B198" s="64" t="s">
        <v>337</v>
      </c>
      <c r="C198" s="65" t="s">
        <v>4305</v>
      </c>
      <c r="D198" s="66">
        <v>3</v>
      </c>
      <c r="E198" s="67" t="s">
        <v>132</v>
      </c>
      <c r="F198" s="68">
        <v>35</v>
      </c>
      <c r="G198" s="65"/>
      <c r="H198" s="69"/>
      <c r="I198" s="70"/>
      <c r="J198" s="70"/>
      <c r="K198" s="34" t="s">
        <v>65</v>
      </c>
      <c r="L198" s="77">
        <v>198</v>
      </c>
      <c r="M198" s="77"/>
      <c r="N198" s="72"/>
      <c r="O198" s="79" t="s">
        <v>431</v>
      </c>
      <c r="P198" s="81">
        <v>43508.15181712963</v>
      </c>
      <c r="Q198" s="79" t="s">
        <v>516</v>
      </c>
      <c r="R198" s="83" t="s">
        <v>734</v>
      </c>
      <c r="S198" s="79" t="s">
        <v>796</v>
      </c>
      <c r="T198" s="79"/>
      <c r="U198" s="79"/>
      <c r="V198" s="83" t="s">
        <v>963</v>
      </c>
      <c r="W198" s="81">
        <v>43508.15181712963</v>
      </c>
      <c r="X198" s="83" t="s">
        <v>1111</v>
      </c>
      <c r="Y198" s="79"/>
      <c r="Z198" s="79"/>
      <c r="AA198" s="85" t="s">
        <v>1405</v>
      </c>
      <c r="AB198" s="85" t="s">
        <v>1549</v>
      </c>
      <c r="AC198" s="79" t="b">
        <v>0</v>
      </c>
      <c r="AD198" s="79">
        <v>0</v>
      </c>
      <c r="AE198" s="85" t="s">
        <v>1641</v>
      </c>
      <c r="AF198" s="79" t="b">
        <v>0</v>
      </c>
      <c r="AG198" s="79" t="s">
        <v>1701</v>
      </c>
      <c r="AH198" s="79"/>
      <c r="AI198" s="85" t="s">
        <v>1632</v>
      </c>
      <c r="AJ198" s="79" t="b">
        <v>0</v>
      </c>
      <c r="AK198" s="79">
        <v>0</v>
      </c>
      <c r="AL198" s="85" t="s">
        <v>1632</v>
      </c>
      <c r="AM198" s="79" t="s">
        <v>1708</v>
      </c>
      <c r="AN198" s="79" t="b">
        <v>1</v>
      </c>
      <c r="AO198" s="85" t="s">
        <v>1549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0</v>
      </c>
      <c r="BE198" s="49">
        <v>0</v>
      </c>
      <c r="BF198" s="48">
        <v>1</v>
      </c>
      <c r="BG198" s="49">
        <v>6.666666666666667</v>
      </c>
      <c r="BH198" s="48">
        <v>0</v>
      </c>
      <c r="BI198" s="49">
        <v>0</v>
      </c>
      <c r="BJ198" s="48">
        <v>14</v>
      </c>
      <c r="BK198" s="49">
        <v>93.33333333333333</v>
      </c>
      <c r="BL198" s="48">
        <v>15</v>
      </c>
    </row>
    <row r="199" spans="1:64" ht="15">
      <c r="A199" s="64" t="s">
        <v>289</v>
      </c>
      <c r="B199" s="64" t="s">
        <v>331</v>
      </c>
      <c r="C199" s="65" t="s">
        <v>4305</v>
      </c>
      <c r="D199" s="66">
        <v>3</v>
      </c>
      <c r="E199" s="67" t="s">
        <v>132</v>
      </c>
      <c r="F199" s="68">
        <v>35</v>
      </c>
      <c r="G199" s="65"/>
      <c r="H199" s="69"/>
      <c r="I199" s="70"/>
      <c r="J199" s="70"/>
      <c r="K199" s="34" t="s">
        <v>65</v>
      </c>
      <c r="L199" s="77">
        <v>199</v>
      </c>
      <c r="M199" s="77"/>
      <c r="N199" s="72"/>
      <c r="O199" s="79" t="s">
        <v>430</v>
      </c>
      <c r="P199" s="81">
        <v>43508.15831018519</v>
      </c>
      <c r="Q199" s="79" t="s">
        <v>517</v>
      </c>
      <c r="R199" s="79"/>
      <c r="S199" s="79"/>
      <c r="T199" s="79"/>
      <c r="U199" s="79"/>
      <c r="V199" s="83" t="s">
        <v>964</v>
      </c>
      <c r="W199" s="81">
        <v>43508.15831018519</v>
      </c>
      <c r="X199" s="83" t="s">
        <v>1112</v>
      </c>
      <c r="Y199" s="79"/>
      <c r="Z199" s="79"/>
      <c r="AA199" s="85" t="s">
        <v>1406</v>
      </c>
      <c r="AB199" s="79"/>
      <c r="AC199" s="79" t="b">
        <v>0</v>
      </c>
      <c r="AD199" s="79">
        <v>0</v>
      </c>
      <c r="AE199" s="85" t="s">
        <v>1632</v>
      </c>
      <c r="AF199" s="79" t="b">
        <v>0</v>
      </c>
      <c r="AG199" s="79" t="s">
        <v>1701</v>
      </c>
      <c r="AH199" s="79"/>
      <c r="AI199" s="85" t="s">
        <v>1632</v>
      </c>
      <c r="AJ199" s="79" t="b">
        <v>0</v>
      </c>
      <c r="AK199" s="79">
        <v>0</v>
      </c>
      <c r="AL199" s="85" t="s">
        <v>1549</v>
      </c>
      <c r="AM199" s="79" t="s">
        <v>1710</v>
      </c>
      <c r="AN199" s="79" t="b">
        <v>0</v>
      </c>
      <c r="AO199" s="85" t="s">
        <v>1549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289</v>
      </c>
      <c r="B200" s="64" t="s">
        <v>401</v>
      </c>
      <c r="C200" s="65" t="s">
        <v>4305</v>
      </c>
      <c r="D200" s="66">
        <v>3</v>
      </c>
      <c r="E200" s="67" t="s">
        <v>132</v>
      </c>
      <c r="F200" s="68">
        <v>35</v>
      </c>
      <c r="G200" s="65"/>
      <c r="H200" s="69"/>
      <c r="I200" s="70"/>
      <c r="J200" s="70"/>
      <c r="K200" s="34" t="s">
        <v>65</v>
      </c>
      <c r="L200" s="77">
        <v>200</v>
      </c>
      <c r="M200" s="77"/>
      <c r="N200" s="72"/>
      <c r="O200" s="79" t="s">
        <v>430</v>
      </c>
      <c r="P200" s="81">
        <v>43508.15831018519</v>
      </c>
      <c r="Q200" s="79" t="s">
        <v>517</v>
      </c>
      <c r="R200" s="79"/>
      <c r="S200" s="79"/>
      <c r="T200" s="79"/>
      <c r="U200" s="79"/>
      <c r="V200" s="83" t="s">
        <v>964</v>
      </c>
      <c r="W200" s="81">
        <v>43508.15831018519</v>
      </c>
      <c r="X200" s="83" t="s">
        <v>1112</v>
      </c>
      <c r="Y200" s="79"/>
      <c r="Z200" s="79"/>
      <c r="AA200" s="85" t="s">
        <v>1406</v>
      </c>
      <c r="AB200" s="79"/>
      <c r="AC200" s="79" t="b">
        <v>0</v>
      </c>
      <c r="AD200" s="79">
        <v>0</v>
      </c>
      <c r="AE200" s="85" t="s">
        <v>1632</v>
      </c>
      <c r="AF200" s="79" t="b">
        <v>0</v>
      </c>
      <c r="AG200" s="79" t="s">
        <v>1701</v>
      </c>
      <c r="AH200" s="79"/>
      <c r="AI200" s="85" t="s">
        <v>1632</v>
      </c>
      <c r="AJ200" s="79" t="b">
        <v>0</v>
      </c>
      <c r="AK200" s="79">
        <v>0</v>
      </c>
      <c r="AL200" s="85" t="s">
        <v>1549</v>
      </c>
      <c r="AM200" s="79" t="s">
        <v>1710</v>
      </c>
      <c r="AN200" s="79" t="b">
        <v>0</v>
      </c>
      <c r="AO200" s="85" t="s">
        <v>1549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289</v>
      </c>
      <c r="B201" s="64" t="s">
        <v>337</v>
      </c>
      <c r="C201" s="65" t="s">
        <v>4305</v>
      </c>
      <c r="D201" s="66">
        <v>3</v>
      </c>
      <c r="E201" s="67" t="s">
        <v>132</v>
      </c>
      <c r="F201" s="68">
        <v>35</v>
      </c>
      <c r="G201" s="65"/>
      <c r="H201" s="69"/>
      <c r="I201" s="70"/>
      <c r="J201" s="70"/>
      <c r="K201" s="34" t="s">
        <v>65</v>
      </c>
      <c r="L201" s="77">
        <v>201</v>
      </c>
      <c r="M201" s="77"/>
      <c r="N201" s="72"/>
      <c r="O201" s="79" t="s">
        <v>430</v>
      </c>
      <c r="P201" s="81">
        <v>43508.15831018519</v>
      </c>
      <c r="Q201" s="79" t="s">
        <v>517</v>
      </c>
      <c r="R201" s="79"/>
      <c r="S201" s="79"/>
      <c r="T201" s="79"/>
      <c r="U201" s="79"/>
      <c r="V201" s="83" t="s">
        <v>964</v>
      </c>
      <c r="W201" s="81">
        <v>43508.15831018519</v>
      </c>
      <c r="X201" s="83" t="s">
        <v>1112</v>
      </c>
      <c r="Y201" s="79"/>
      <c r="Z201" s="79"/>
      <c r="AA201" s="85" t="s">
        <v>1406</v>
      </c>
      <c r="AB201" s="79"/>
      <c r="AC201" s="79" t="b">
        <v>0</v>
      </c>
      <c r="AD201" s="79">
        <v>0</v>
      </c>
      <c r="AE201" s="85" t="s">
        <v>1632</v>
      </c>
      <c r="AF201" s="79" t="b">
        <v>0</v>
      </c>
      <c r="AG201" s="79" t="s">
        <v>1701</v>
      </c>
      <c r="AH201" s="79"/>
      <c r="AI201" s="85" t="s">
        <v>1632</v>
      </c>
      <c r="AJ201" s="79" t="b">
        <v>0</v>
      </c>
      <c r="AK201" s="79">
        <v>0</v>
      </c>
      <c r="AL201" s="85" t="s">
        <v>1549</v>
      </c>
      <c r="AM201" s="79" t="s">
        <v>1710</v>
      </c>
      <c r="AN201" s="79" t="b">
        <v>0</v>
      </c>
      <c r="AO201" s="85" t="s">
        <v>1549</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1</v>
      </c>
      <c r="BG201" s="49">
        <v>5.555555555555555</v>
      </c>
      <c r="BH201" s="48">
        <v>0</v>
      </c>
      <c r="BI201" s="49">
        <v>0</v>
      </c>
      <c r="BJ201" s="48">
        <v>17</v>
      </c>
      <c r="BK201" s="49">
        <v>94.44444444444444</v>
      </c>
      <c r="BL201" s="48">
        <v>18</v>
      </c>
    </row>
    <row r="202" spans="1:64" ht="15">
      <c r="A202" s="64" t="s">
        <v>290</v>
      </c>
      <c r="B202" s="64" t="s">
        <v>331</v>
      </c>
      <c r="C202" s="65" t="s">
        <v>4305</v>
      </c>
      <c r="D202" s="66">
        <v>3</v>
      </c>
      <c r="E202" s="67" t="s">
        <v>132</v>
      </c>
      <c r="F202" s="68">
        <v>35</v>
      </c>
      <c r="G202" s="65"/>
      <c r="H202" s="69"/>
      <c r="I202" s="70"/>
      <c r="J202" s="70"/>
      <c r="K202" s="34" t="s">
        <v>65</v>
      </c>
      <c r="L202" s="77">
        <v>202</v>
      </c>
      <c r="M202" s="77"/>
      <c r="N202" s="72"/>
      <c r="O202" s="79" t="s">
        <v>430</v>
      </c>
      <c r="P202" s="81">
        <v>43508.1700462963</v>
      </c>
      <c r="Q202" s="79" t="s">
        <v>518</v>
      </c>
      <c r="R202" s="79"/>
      <c r="S202" s="79"/>
      <c r="T202" s="79"/>
      <c r="U202" s="83" t="s">
        <v>858</v>
      </c>
      <c r="V202" s="83" t="s">
        <v>858</v>
      </c>
      <c r="W202" s="81">
        <v>43508.1700462963</v>
      </c>
      <c r="X202" s="83" t="s">
        <v>1113</v>
      </c>
      <c r="Y202" s="79"/>
      <c r="Z202" s="79"/>
      <c r="AA202" s="85" t="s">
        <v>1407</v>
      </c>
      <c r="AB202" s="85" t="s">
        <v>1552</v>
      </c>
      <c r="AC202" s="79" t="b">
        <v>0</v>
      </c>
      <c r="AD202" s="79">
        <v>0</v>
      </c>
      <c r="AE202" s="85" t="s">
        <v>1641</v>
      </c>
      <c r="AF202" s="79" t="b">
        <v>0</v>
      </c>
      <c r="AG202" s="79" t="s">
        <v>1701</v>
      </c>
      <c r="AH202" s="79"/>
      <c r="AI202" s="85" t="s">
        <v>1632</v>
      </c>
      <c r="AJ202" s="79" t="b">
        <v>0</v>
      </c>
      <c r="AK202" s="79">
        <v>0</v>
      </c>
      <c r="AL202" s="85" t="s">
        <v>1632</v>
      </c>
      <c r="AM202" s="79" t="s">
        <v>1708</v>
      </c>
      <c r="AN202" s="79" t="b">
        <v>0</v>
      </c>
      <c r="AO202" s="85" t="s">
        <v>1552</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290</v>
      </c>
      <c r="B203" s="64" t="s">
        <v>337</v>
      </c>
      <c r="C203" s="65" t="s">
        <v>4305</v>
      </c>
      <c r="D203" s="66">
        <v>3</v>
      </c>
      <c r="E203" s="67" t="s">
        <v>132</v>
      </c>
      <c r="F203" s="68">
        <v>35</v>
      </c>
      <c r="G203" s="65"/>
      <c r="H203" s="69"/>
      <c r="I203" s="70"/>
      <c r="J203" s="70"/>
      <c r="K203" s="34" t="s">
        <v>65</v>
      </c>
      <c r="L203" s="77">
        <v>203</v>
      </c>
      <c r="M203" s="77"/>
      <c r="N203" s="72"/>
      <c r="O203" s="79" t="s">
        <v>431</v>
      </c>
      <c r="P203" s="81">
        <v>43508.1700462963</v>
      </c>
      <c r="Q203" s="79" t="s">
        <v>518</v>
      </c>
      <c r="R203" s="79"/>
      <c r="S203" s="79"/>
      <c r="T203" s="79"/>
      <c r="U203" s="83" t="s">
        <v>858</v>
      </c>
      <c r="V203" s="83" t="s">
        <v>858</v>
      </c>
      <c r="W203" s="81">
        <v>43508.1700462963</v>
      </c>
      <c r="X203" s="83" t="s">
        <v>1113</v>
      </c>
      <c r="Y203" s="79"/>
      <c r="Z203" s="79"/>
      <c r="AA203" s="85" t="s">
        <v>1407</v>
      </c>
      <c r="AB203" s="85" t="s">
        <v>1552</v>
      </c>
      <c r="AC203" s="79" t="b">
        <v>0</v>
      </c>
      <c r="AD203" s="79">
        <v>0</v>
      </c>
      <c r="AE203" s="85" t="s">
        <v>1641</v>
      </c>
      <c r="AF203" s="79" t="b">
        <v>0</v>
      </c>
      <c r="AG203" s="79" t="s">
        <v>1701</v>
      </c>
      <c r="AH203" s="79"/>
      <c r="AI203" s="85" t="s">
        <v>1632</v>
      </c>
      <c r="AJ203" s="79" t="b">
        <v>0</v>
      </c>
      <c r="AK203" s="79">
        <v>0</v>
      </c>
      <c r="AL203" s="85" t="s">
        <v>1632</v>
      </c>
      <c r="AM203" s="79" t="s">
        <v>1708</v>
      </c>
      <c r="AN203" s="79" t="b">
        <v>0</v>
      </c>
      <c r="AO203" s="85" t="s">
        <v>1552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v>0</v>
      </c>
      <c r="BE203" s="49">
        <v>0</v>
      </c>
      <c r="BF203" s="48">
        <v>0</v>
      </c>
      <c r="BG203" s="49">
        <v>0</v>
      </c>
      <c r="BH203" s="48">
        <v>0</v>
      </c>
      <c r="BI203" s="49">
        <v>0</v>
      </c>
      <c r="BJ203" s="48">
        <v>6</v>
      </c>
      <c r="BK203" s="49">
        <v>100</v>
      </c>
      <c r="BL203" s="48">
        <v>6</v>
      </c>
    </row>
    <row r="204" spans="1:64" ht="15">
      <c r="A204" s="64" t="s">
        <v>291</v>
      </c>
      <c r="B204" s="64" t="s">
        <v>331</v>
      </c>
      <c r="C204" s="65" t="s">
        <v>4305</v>
      </c>
      <c r="D204" s="66">
        <v>3</v>
      </c>
      <c r="E204" s="67" t="s">
        <v>132</v>
      </c>
      <c r="F204" s="68">
        <v>35</v>
      </c>
      <c r="G204" s="65"/>
      <c r="H204" s="69"/>
      <c r="I204" s="70"/>
      <c r="J204" s="70"/>
      <c r="K204" s="34" t="s">
        <v>65</v>
      </c>
      <c r="L204" s="77">
        <v>204</v>
      </c>
      <c r="M204" s="77"/>
      <c r="N204" s="72"/>
      <c r="O204" s="79" t="s">
        <v>430</v>
      </c>
      <c r="P204" s="81">
        <v>43508.17219907408</v>
      </c>
      <c r="Q204" s="79" t="s">
        <v>519</v>
      </c>
      <c r="R204" s="79"/>
      <c r="S204" s="79"/>
      <c r="T204" s="79"/>
      <c r="U204" s="79"/>
      <c r="V204" s="83" t="s">
        <v>965</v>
      </c>
      <c r="W204" s="81">
        <v>43508.17219907408</v>
      </c>
      <c r="X204" s="83" t="s">
        <v>1114</v>
      </c>
      <c r="Y204" s="79"/>
      <c r="Z204" s="79"/>
      <c r="AA204" s="85" t="s">
        <v>1408</v>
      </c>
      <c r="AB204" s="85" t="s">
        <v>1552</v>
      </c>
      <c r="AC204" s="79" t="b">
        <v>0</v>
      </c>
      <c r="AD204" s="79">
        <v>0</v>
      </c>
      <c r="AE204" s="85" t="s">
        <v>1641</v>
      </c>
      <c r="AF204" s="79" t="b">
        <v>0</v>
      </c>
      <c r="AG204" s="79" t="s">
        <v>1701</v>
      </c>
      <c r="AH204" s="79"/>
      <c r="AI204" s="85" t="s">
        <v>1632</v>
      </c>
      <c r="AJ204" s="79" t="b">
        <v>0</v>
      </c>
      <c r="AK204" s="79">
        <v>0</v>
      </c>
      <c r="AL204" s="85" t="s">
        <v>1632</v>
      </c>
      <c r="AM204" s="79" t="s">
        <v>1710</v>
      </c>
      <c r="AN204" s="79" t="b">
        <v>0</v>
      </c>
      <c r="AO204" s="85" t="s">
        <v>1552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1</v>
      </c>
      <c r="BD204" s="48"/>
      <c r="BE204" s="49"/>
      <c r="BF204" s="48"/>
      <c r="BG204" s="49"/>
      <c r="BH204" s="48"/>
      <c r="BI204" s="49"/>
      <c r="BJ204" s="48"/>
      <c r="BK204" s="49"/>
      <c r="BL204" s="48"/>
    </row>
    <row r="205" spans="1:64" ht="15">
      <c r="A205" s="64" t="s">
        <v>291</v>
      </c>
      <c r="B205" s="64" t="s">
        <v>337</v>
      </c>
      <c r="C205" s="65" t="s">
        <v>4305</v>
      </c>
      <c r="D205" s="66">
        <v>3</v>
      </c>
      <c r="E205" s="67" t="s">
        <v>132</v>
      </c>
      <c r="F205" s="68">
        <v>35</v>
      </c>
      <c r="G205" s="65"/>
      <c r="H205" s="69"/>
      <c r="I205" s="70"/>
      <c r="J205" s="70"/>
      <c r="K205" s="34" t="s">
        <v>65</v>
      </c>
      <c r="L205" s="77">
        <v>205</v>
      </c>
      <c r="M205" s="77"/>
      <c r="N205" s="72"/>
      <c r="O205" s="79" t="s">
        <v>431</v>
      </c>
      <c r="P205" s="81">
        <v>43508.17219907408</v>
      </c>
      <c r="Q205" s="79" t="s">
        <v>519</v>
      </c>
      <c r="R205" s="79"/>
      <c r="S205" s="79"/>
      <c r="T205" s="79"/>
      <c r="U205" s="79"/>
      <c r="V205" s="83" t="s">
        <v>965</v>
      </c>
      <c r="W205" s="81">
        <v>43508.17219907408</v>
      </c>
      <c r="X205" s="83" t="s">
        <v>1114</v>
      </c>
      <c r="Y205" s="79"/>
      <c r="Z205" s="79"/>
      <c r="AA205" s="85" t="s">
        <v>1408</v>
      </c>
      <c r="AB205" s="85" t="s">
        <v>1552</v>
      </c>
      <c r="AC205" s="79" t="b">
        <v>0</v>
      </c>
      <c r="AD205" s="79">
        <v>0</v>
      </c>
      <c r="AE205" s="85" t="s">
        <v>1641</v>
      </c>
      <c r="AF205" s="79" t="b">
        <v>0</v>
      </c>
      <c r="AG205" s="79" t="s">
        <v>1701</v>
      </c>
      <c r="AH205" s="79"/>
      <c r="AI205" s="85" t="s">
        <v>1632</v>
      </c>
      <c r="AJ205" s="79" t="b">
        <v>0</v>
      </c>
      <c r="AK205" s="79">
        <v>0</v>
      </c>
      <c r="AL205" s="85" t="s">
        <v>1632</v>
      </c>
      <c r="AM205" s="79" t="s">
        <v>1710</v>
      </c>
      <c r="AN205" s="79" t="b">
        <v>0</v>
      </c>
      <c r="AO205" s="85" t="s">
        <v>1552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2</v>
      </c>
      <c r="BC205" s="78" t="str">
        <f>REPLACE(INDEX(GroupVertices[Group],MATCH(Edges[[#This Row],[Vertex 2]],GroupVertices[Vertex],0)),1,1,"")</f>
        <v>2</v>
      </c>
      <c r="BD205" s="48">
        <v>1</v>
      </c>
      <c r="BE205" s="49">
        <v>7.142857142857143</v>
      </c>
      <c r="BF205" s="48">
        <v>0</v>
      </c>
      <c r="BG205" s="49">
        <v>0</v>
      </c>
      <c r="BH205" s="48">
        <v>0</v>
      </c>
      <c r="BI205" s="49">
        <v>0</v>
      </c>
      <c r="BJ205" s="48">
        <v>13</v>
      </c>
      <c r="BK205" s="49">
        <v>92.85714285714286</v>
      </c>
      <c r="BL205" s="48">
        <v>14</v>
      </c>
    </row>
    <row r="206" spans="1:64" ht="15">
      <c r="A206" s="64" t="s">
        <v>292</v>
      </c>
      <c r="B206" s="64" t="s">
        <v>331</v>
      </c>
      <c r="C206" s="65" t="s">
        <v>4305</v>
      </c>
      <c r="D206" s="66">
        <v>3</v>
      </c>
      <c r="E206" s="67" t="s">
        <v>132</v>
      </c>
      <c r="F206" s="68">
        <v>35</v>
      </c>
      <c r="G206" s="65"/>
      <c r="H206" s="69"/>
      <c r="I206" s="70"/>
      <c r="J206" s="70"/>
      <c r="K206" s="34" t="s">
        <v>65</v>
      </c>
      <c r="L206" s="77">
        <v>206</v>
      </c>
      <c r="M206" s="77"/>
      <c r="N206" s="72"/>
      <c r="O206" s="79" t="s">
        <v>430</v>
      </c>
      <c r="P206" s="81">
        <v>43508.17674768518</v>
      </c>
      <c r="Q206" s="79" t="s">
        <v>520</v>
      </c>
      <c r="R206" s="79"/>
      <c r="S206" s="79"/>
      <c r="T206" s="79"/>
      <c r="U206" s="79"/>
      <c r="V206" s="83" t="s">
        <v>966</v>
      </c>
      <c r="W206" s="81">
        <v>43508.17674768518</v>
      </c>
      <c r="X206" s="83" t="s">
        <v>1115</v>
      </c>
      <c r="Y206" s="79"/>
      <c r="Z206" s="79"/>
      <c r="AA206" s="85" t="s">
        <v>1409</v>
      </c>
      <c r="AB206" s="85" t="s">
        <v>1552</v>
      </c>
      <c r="AC206" s="79" t="b">
        <v>0</v>
      </c>
      <c r="AD206" s="79">
        <v>0</v>
      </c>
      <c r="AE206" s="85" t="s">
        <v>1641</v>
      </c>
      <c r="AF206" s="79" t="b">
        <v>0</v>
      </c>
      <c r="AG206" s="79" t="s">
        <v>1704</v>
      </c>
      <c r="AH206" s="79"/>
      <c r="AI206" s="85" t="s">
        <v>1632</v>
      </c>
      <c r="AJ206" s="79" t="b">
        <v>0</v>
      </c>
      <c r="AK206" s="79">
        <v>0</v>
      </c>
      <c r="AL206" s="85" t="s">
        <v>1632</v>
      </c>
      <c r="AM206" s="79" t="s">
        <v>1709</v>
      </c>
      <c r="AN206" s="79" t="b">
        <v>0</v>
      </c>
      <c r="AO206" s="85" t="s">
        <v>1552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1</v>
      </c>
      <c r="BD206" s="48"/>
      <c r="BE206" s="49"/>
      <c r="BF206" s="48"/>
      <c r="BG206" s="49"/>
      <c r="BH206" s="48"/>
      <c r="BI206" s="49"/>
      <c r="BJ206" s="48"/>
      <c r="BK206" s="49"/>
      <c r="BL206" s="48"/>
    </row>
    <row r="207" spans="1:64" ht="15">
      <c r="A207" s="64" t="s">
        <v>292</v>
      </c>
      <c r="B207" s="64" t="s">
        <v>337</v>
      </c>
      <c r="C207" s="65" t="s">
        <v>4305</v>
      </c>
      <c r="D207" s="66">
        <v>3</v>
      </c>
      <c r="E207" s="67" t="s">
        <v>132</v>
      </c>
      <c r="F207" s="68">
        <v>35</v>
      </c>
      <c r="G207" s="65"/>
      <c r="H207" s="69"/>
      <c r="I207" s="70"/>
      <c r="J207" s="70"/>
      <c r="K207" s="34" t="s">
        <v>65</v>
      </c>
      <c r="L207" s="77">
        <v>207</v>
      </c>
      <c r="M207" s="77"/>
      <c r="N207" s="72"/>
      <c r="O207" s="79" t="s">
        <v>431</v>
      </c>
      <c r="P207" s="81">
        <v>43508.17674768518</v>
      </c>
      <c r="Q207" s="79" t="s">
        <v>520</v>
      </c>
      <c r="R207" s="79"/>
      <c r="S207" s="79"/>
      <c r="T207" s="79"/>
      <c r="U207" s="79"/>
      <c r="V207" s="83" t="s">
        <v>966</v>
      </c>
      <c r="W207" s="81">
        <v>43508.17674768518</v>
      </c>
      <c r="X207" s="83" t="s">
        <v>1115</v>
      </c>
      <c r="Y207" s="79"/>
      <c r="Z207" s="79"/>
      <c r="AA207" s="85" t="s">
        <v>1409</v>
      </c>
      <c r="AB207" s="85" t="s">
        <v>1552</v>
      </c>
      <c r="AC207" s="79" t="b">
        <v>0</v>
      </c>
      <c r="AD207" s="79">
        <v>0</v>
      </c>
      <c r="AE207" s="85" t="s">
        <v>1641</v>
      </c>
      <c r="AF207" s="79" t="b">
        <v>0</v>
      </c>
      <c r="AG207" s="79" t="s">
        <v>1704</v>
      </c>
      <c r="AH207" s="79"/>
      <c r="AI207" s="85" t="s">
        <v>1632</v>
      </c>
      <c r="AJ207" s="79" t="b">
        <v>0</v>
      </c>
      <c r="AK207" s="79">
        <v>0</v>
      </c>
      <c r="AL207" s="85" t="s">
        <v>1632</v>
      </c>
      <c r="AM207" s="79" t="s">
        <v>1709</v>
      </c>
      <c r="AN207" s="79" t="b">
        <v>0</v>
      </c>
      <c r="AO207" s="85" t="s">
        <v>1552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0</v>
      </c>
      <c r="BE207" s="49">
        <v>0</v>
      </c>
      <c r="BF207" s="48">
        <v>0</v>
      </c>
      <c r="BG207" s="49">
        <v>0</v>
      </c>
      <c r="BH207" s="48">
        <v>0</v>
      </c>
      <c r="BI207" s="49">
        <v>0</v>
      </c>
      <c r="BJ207" s="48">
        <v>3</v>
      </c>
      <c r="BK207" s="49">
        <v>100</v>
      </c>
      <c r="BL207" s="48">
        <v>3</v>
      </c>
    </row>
    <row r="208" spans="1:64" ht="15">
      <c r="A208" s="64" t="s">
        <v>293</v>
      </c>
      <c r="B208" s="64" t="s">
        <v>331</v>
      </c>
      <c r="C208" s="65" t="s">
        <v>4305</v>
      </c>
      <c r="D208" s="66">
        <v>3</v>
      </c>
      <c r="E208" s="67" t="s">
        <v>132</v>
      </c>
      <c r="F208" s="68">
        <v>35</v>
      </c>
      <c r="G208" s="65"/>
      <c r="H208" s="69"/>
      <c r="I208" s="70"/>
      <c r="J208" s="70"/>
      <c r="K208" s="34" t="s">
        <v>65</v>
      </c>
      <c r="L208" s="77">
        <v>208</v>
      </c>
      <c r="M208" s="77"/>
      <c r="N208" s="72"/>
      <c r="O208" s="79" t="s">
        <v>430</v>
      </c>
      <c r="P208" s="81">
        <v>43508.17857638889</v>
      </c>
      <c r="Q208" s="79" t="s">
        <v>521</v>
      </c>
      <c r="R208" s="79"/>
      <c r="S208" s="79"/>
      <c r="T208" s="79"/>
      <c r="U208" s="79"/>
      <c r="V208" s="83" t="s">
        <v>967</v>
      </c>
      <c r="W208" s="81">
        <v>43508.17857638889</v>
      </c>
      <c r="X208" s="83" t="s">
        <v>1116</v>
      </c>
      <c r="Y208" s="79"/>
      <c r="Z208" s="79"/>
      <c r="AA208" s="85" t="s">
        <v>1410</v>
      </c>
      <c r="AB208" s="85" t="s">
        <v>1552</v>
      </c>
      <c r="AC208" s="79" t="b">
        <v>0</v>
      </c>
      <c r="AD208" s="79">
        <v>0</v>
      </c>
      <c r="AE208" s="85" t="s">
        <v>1641</v>
      </c>
      <c r="AF208" s="79" t="b">
        <v>0</v>
      </c>
      <c r="AG208" s="79" t="s">
        <v>1701</v>
      </c>
      <c r="AH208" s="79"/>
      <c r="AI208" s="85" t="s">
        <v>1632</v>
      </c>
      <c r="AJ208" s="79" t="b">
        <v>0</v>
      </c>
      <c r="AK208" s="79">
        <v>0</v>
      </c>
      <c r="AL208" s="85" t="s">
        <v>1632</v>
      </c>
      <c r="AM208" s="79" t="s">
        <v>1708</v>
      </c>
      <c r="AN208" s="79" t="b">
        <v>0</v>
      </c>
      <c r="AO208" s="85" t="s">
        <v>1552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1</v>
      </c>
      <c r="BD208" s="48"/>
      <c r="BE208" s="49"/>
      <c r="BF208" s="48"/>
      <c r="BG208" s="49"/>
      <c r="BH208" s="48"/>
      <c r="BI208" s="49"/>
      <c r="BJ208" s="48"/>
      <c r="BK208" s="49"/>
      <c r="BL208" s="48"/>
    </row>
    <row r="209" spans="1:64" ht="15">
      <c r="A209" s="64" t="s">
        <v>293</v>
      </c>
      <c r="B209" s="64" t="s">
        <v>299</v>
      </c>
      <c r="C209" s="65" t="s">
        <v>4305</v>
      </c>
      <c r="D209" s="66">
        <v>3</v>
      </c>
      <c r="E209" s="67" t="s">
        <v>132</v>
      </c>
      <c r="F209" s="68">
        <v>35</v>
      </c>
      <c r="G209" s="65"/>
      <c r="H209" s="69"/>
      <c r="I209" s="70"/>
      <c r="J209" s="70"/>
      <c r="K209" s="34" t="s">
        <v>65</v>
      </c>
      <c r="L209" s="77">
        <v>209</v>
      </c>
      <c r="M209" s="77"/>
      <c r="N209" s="72"/>
      <c r="O209" s="79" t="s">
        <v>430</v>
      </c>
      <c r="P209" s="81">
        <v>43508.17857638889</v>
      </c>
      <c r="Q209" s="79" t="s">
        <v>521</v>
      </c>
      <c r="R209" s="79"/>
      <c r="S209" s="79"/>
      <c r="T209" s="79"/>
      <c r="U209" s="79"/>
      <c r="V209" s="83" t="s">
        <v>967</v>
      </c>
      <c r="W209" s="81">
        <v>43508.17857638889</v>
      </c>
      <c r="X209" s="83" t="s">
        <v>1116</v>
      </c>
      <c r="Y209" s="79"/>
      <c r="Z209" s="79"/>
      <c r="AA209" s="85" t="s">
        <v>1410</v>
      </c>
      <c r="AB209" s="85" t="s">
        <v>1552</v>
      </c>
      <c r="AC209" s="79" t="b">
        <v>0</v>
      </c>
      <c r="AD209" s="79">
        <v>0</v>
      </c>
      <c r="AE209" s="85" t="s">
        <v>1641</v>
      </c>
      <c r="AF209" s="79" t="b">
        <v>0</v>
      </c>
      <c r="AG209" s="79" t="s">
        <v>1701</v>
      </c>
      <c r="AH209" s="79"/>
      <c r="AI209" s="85" t="s">
        <v>1632</v>
      </c>
      <c r="AJ209" s="79" t="b">
        <v>0</v>
      </c>
      <c r="AK209" s="79">
        <v>0</v>
      </c>
      <c r="AL209" s="85" t="s">
        <v>1632</v>
      </c>
      <c r="AM209" s="79" t="s">
        <v>1708</v>
      </c>
      <c r="AN209" s="79" t="b">
        <v>0</v>
      </c>
      <c r="AO209" s="85" t="s">
        <v>1552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20</v>
      </c>
      <c r="BK209" s="49">
        <v>100</v>
      </c>
      <c r="BL209" s="48">
        <v>20</v>
      </c>
    </row>
    <row r="210" spans="1:64" ht="15">
      <c r="A210" s="64" t="s">
        <v>293</v>
      </c>
      <c r="B210" s="64" t="s">
        <v>337</v>
      </c>
      <c r="C210" s="65" t="s">
        <v>4305</v>
      </c>
      <c r="D210" s="66">
        <v>3</v>
      </c>
      <c r="E210" s="67" t="s">
        <v>132</v>
      </c>
      <c r="F210" s="68">
        <v>35</v>
      </c>
      <c r="G210" s="65"/>
      <c r="H210" s="69"/>
      <c r="I210" s="70"/>
      <c r="J210" s="70"/>
      <c r="K210" s="34" t="s">
        <v>65</v>
      </c>
      <c r="L210" s="77">
        <v>210</v>
      </c>
      <c r="M210" s="77"/>
      <c r="N210" s="72"/>
      <c r="O210" s="79" t="s">
        <v>431</v>
      </c>
      <c r="P210" s="81">
        <v>43508.17857638889</v>
      </c>
      <c r="Q210" s="79" t="s">
        <v>521</v>
      </c>
      <c r="R210" s="79"/>
      <c r="S210" s="79"/>
      <c r="T210" s="79"/>
      <c r="U210" s="79"/>
      <c r="V210" s="83" t="s">
        <v>967</v>
      </c>
      <c r="W210" s="81">
        <v>43508.17857638889</v>
      </c>
      <c r="X210" s="83" t="s">
        <v>1116</v>
      </c>
      <c r="Y210" s="79"/>
      <c r="Z210" s="79"/>
      <c r="AA210" s="85" t="s">
        <v>1410</v>
      </c>
      <c r="AB210" s="85" t="s">
        <v>1552</v>
      </c>
      <c r="AC210" s="79" t="b">
        <v>0</v>
      </c>
      <c r="AD210" s="79">
        <v>0</v>
      </c>
      <c r="AE210" s="85" t="s">
        <v>1641</v>
      </c>
      <c r="AF210" s="79" t="b">
        <v>0</v>
      </c>
      <c r="AG210" s="79" t="s">
        <v>1701</v>
      </c>
      <c r="AH210" s="79"/>
      <c r="AI210" s="85" t="s">
        <v>1632</v>
      </c>
      <c r="AJ210" s="79" t="b">
        <v>0</v>
      </c>
      <c r="AK210" s="79">
        <v>0</v>
      </c>
      <c r="AL210" s="85" t="s">
        <v>1632</v>
      </c>
      <c r="AM210" s="79" t="s">
        <v>1708</v>
      </c>
      <c r="AN210" s="79" t="b">
        <v>0</v>
      </c>
      <c r="AO210" s="85" t="s">
        <v>1552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294</v>
      </c>
      <c r="B211" s="64" t="s">
        <v>331</v>
      </c>
      <c r="C211" s="65" t="s">
        <v>4305</v>
      </c>
      <c r="D211" s="66">
        <v>3</v>
      </c>
      <c r="E211" s="67" t="s">
        <v>132</v>
      </c>
      <c r="F211" s="68">
        <v>35</v>
      </c>
      <c r="G211" s="65"/>
      <c r="H211" s="69"/>
      <c r="I211" s="70"/>
      <c r="J211" s="70"/>
      <c r="K211" s="34" t="s">
        <v>65</v>
      </c>
      <c r="L211" s="77">
        <v>211</v>
      </c>
      <c r="M211" s="77"/>
      <c r="N211" s="72"/>
      <c r="O211" s="79" t="s">
        <v>430</v>
      </c>
      <c r="P211" s="81">
        <v>43508.17853009259</v>
      </c>
      <c r="Q211" s="79" t="s">
        <v>522</v>
      </c>
      <c r="R211" s="83" t="s">
        <v>735</v>
      </c>
      <c r="S211" s="79" t="s">
        <v>796</v>
      </c>
      <c r="T211" s="79"/>
      <c r="U211" s="79"/>
      <c r="V211" s="83" t="s">
        <v>915</v>
      </c>
      <c r="W211" s="81">
        <v>43508.17853009259</v>
      </c>
      <c r="X211" s="83" t="s">
        <v>1117</v>
      </c>
      <c r="Y211" s="79"/>
      <c r="Z211" s="79"/>
      <c r="AA211" s="85" t="s">
        <v>1411</v>
      </c>
      <c r="AB211" s="85" t="s">
        <v>1549</v>
      </c>
      <c r="AC211" s="79" t="b">
        <v>0</v>
      </c>
      <c r="AD211" s="79">
        <v>0</v>
      </c>
      <c r="AE211" s="85" t="s">
        <v>1641</v>
      </c>
      <c r="AF211" s="79" t="b">
        <v>0</v>
      </c>
      <c r="AG211" s="79" t="s">
        <v>1701</v>
      </c>
      <c r="AH211" s="79"/>
      <c r="AI211" s="85" t="s">
        <v>1632</v>
      </c>
      <c r="AJ211" s="79" t="b">
        <v>0</v>
      </c>
      <c r="AK211" s="79">
        <v>0</v>
      </c>
      <c r="AL211" s="85" t="s">
        <v>1632</v>
      </c>
      <c r="AM211" s="79" t="s">
        <v>1711</v>
      </c>
      <c r="AN211" s="79" t="b">
        <v>1</v>
      </c>
      <c r="AO211" s="85" t="s">
        <v>1549</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2</v>
      </c>
      <c r="BC211" s="78" t="str">
        <f>REPLACE(INDEX(GroupVertices[Group],MATCH(Edges[[#This Row],[Vertex 2]],GroupVertices[Vertex],0)),1,1,"")</f>
        <v>1</v>
      </c>
      <c r="BD211" s="48"/>
      <c r="BE211" s="49"/>
      <c r="BF211" s="48"/>
      <c r="BG211" s="49"/>
      <c r="BH211" s="48"/>
      <c r="BI211" s="49"/>
      <c r="BJ211" s="48"/>
      <c r="BK211" s="49"/>
      <c r="BL211" s="48"/>
    </row>
    <row r="212" spans="1:64" ht="15">
      <c r="A212" s="64" t="s">
        <v>294</v>
      </c>
      <c r="B212" s="64" t="s">
        <v>401</v>
      </c>
      <c r="C212" s="65" t="s">
        <v>4305</v>
      </c>
      <c r="D212" s="66">
        <v>3</v>
      </c>
      <c r="E212" s="67" t="s">
        <v>132</v>
      </c>
      <c r="F212" s="68">
        <v>35</v>
      </c>
      <c r="G212" s="65"/>
      <c r="H212" s="69"/>
      <c r="I212" s="70"/>
      <c r="J212" s="70"/>
      <c r="K212" s="34" t="s">
        <v>65</v>
      </c>
      <c r="L212" s="77">
        <v>212</v>
      </c>
      <c r="M212" s="77"/>
      <c r="N212" s="72"/>
      <c r="O212" s="79" t="s">
        <v>430</v>
      </c>
      <c r="P212" s="81">
        <v>43508.17853009259</v>
      </c>
      <c r="Q212" s="79" t="s">
        <v>522</v>
      </c>
      <c r="R212" s="83" t="s">
        <v>735</v>
      </c>
      <c r="S212" s="79" t="s">
        <v>796</v>
      </c>
      <c r="T212" s="79"/>
      <c r="U212" s="79"/>
      <c r="V212" s="83" t="s">
        <v>915</v>
      </c>
      <c r="W212" s="81">
        <v>43508.17853009259</v>
      </c>
      <c r="X212" s="83" t="s">
        <v>1117</v>
      </c>
      <c r="Y212" s="79"/>
      <c r="Z212" s="79"/>
      <c r="AA212" s="85" t="s">
        <v>1411</v>
      </c>
      <c r="AB212" s="85" t="s">
        <v>1549</v>
      </c>
      <c r="AC212" s="79" t="b">
        <v>0</v>
      </c>
      <c r="AD212" s="79">
        <v>0</v>
      </c>
      <c r="AE212" s="85" t="s">
        <v>1641</v>
      </c>
      <c r="AF212" s="79" t="b">
        <v>0</v>
      </c>
      <c r="AG212" s="79" t="s">
        <v>1701</v>
      </c>
      <c r="AH212" s="79"/>
      <c r="AI212" s="85" t="s">
        <v>1632</v>
      </c>
      <c r="AJ212" s="79" t="b">
        <v>0</v>
      </c>
      <c r="AK212" s="79">
        <v>0</v>
      </c>
      <c r="AL212" s="85" t="s">
        <v>1632</v>
      </c>
      <c r="AM212" s="79" t="s">
        <v>1711</v>
      </c>
      <c r="AN212" s="79" t="b">
        <v>1</v>
      </c>
      <c r="AO212" s="85" t="s">
        <v>1549</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294</v>
      </c>
      <c r="B213" s="64" t="s">
        <v>299</v>
      </c>
      <c r="C213" s="65" t="s">
        <v>4305</v>
      </c>
      <c r="D213" s="66">
        <v>3</v>
      </c>
      <c r="E213" s="67" t="s">
        <v>132</v>
      </c>
      <c r="F213" s="68">
        <v>35</v>
      </c>
      <c r="G213" s="65"/>
      <c r="H213" s="69"/>
      <c r="I213" s="70"/>
      <c r="J213" s="70"/>
      <c r="K213" s="34" t="s">
        <v>65</v>
      </c>
      <c r="L213" s="77">
        <v>213</v>
      </c>
      <c r="M213" s="77"/>
      <c r="N213" s="72"/>
      <c r="O213" s="79" t="s">
        <v>430</v>
      </c>
      <c r="P213" s="81">
        <v>43508.17853009259</v>
      </c>
      <c r="Q213" s="79" t="s">
        <v>522</v>
      </c>
      <c r="R213" s="83" t="s">
        <v>735</v>
      </c>
      <c r="S213" s="79" t="s">
        <v>796</v>
      </c>
      <c r="T213" s="79"/>
      <c r="U213" s="79"/>
      <c r="V213" s="83" t="s">
        <v>915</v>
      </c>
      <c r="W213" s="81">
        <v>43508.17853009259</v>
      </c>
      <c r="X213" s="83" t="s">
        <v>1117</v>
      </c>
      <c r="Y213" s="79"/>
      <c r="Z213" s="79"/>
      <c r="AA213" s="85" t="s">
        <v>1411</v>
      </c>
      <c r="AB213" s="85" t="s">
        <v>1549</v>
      </c>
      <c r="AC213" s="79" t="b">
        <v>0</v>
      </c>
      <c r="AD213" s="79">
        <v>0</v>
      </c>
      <c r="AE213" s="85" t="s">
        <v>1641</v>
      </c>
      <c r="AF213" s="79" t="b">
        <v>0</v>
      </c>
      <c r="AG213" s="79" t="s">
        <v>1701</v>
      </c>
      <c r="AH213" s="79"/>
      <c r="AI213" s="85" t="s">
        <v>1632</v>
      </c>
      <c r="AJ213" s="79" t="b">
        <v>0</v>
      </c>
      <c r="AK213" s="79">
        <v>0</v>
      </c>
      <c r="AL213" s="85" t="s">
        <v>1632</v>
      </c>
      <c r="AM213" s="79" t="s">
        <v>1711</v>
      </c>
      <c r="AN213" s="79" t="b">
        <v>1</v>
      </c>
      <c r="AO213" s="85" t="s">
        <v>1549</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2</v>
      </c>
      <c r="BD213" s="48"/>
      <c r="BE213" s="49"/>
      <c r="BF213" s="48"/>
      <c r="BG213" s="49"/>
      <c r="BH213" s="48"/>
      <c r="BI213" s="49"/>
      <c r="BJ213" s="48"/>
      <c r="BK213" s="49"/>
      <c r="BL213" s="48"/>
    </row>
    <row r="214" spans="1:64" ht="15">
      <c r="A214" s="64" t="s">
        <v>294</v>
      </c>
      <c r="B214" s="64" t="s">
        <v>337</v>
      </c>
      <c r="C214" s="65" t="s">
        <v>4305</v>
      </c>
      <c r="D214" s="66">
        <v>3</v>
      </c>
      <c r="E214" s="67" t="s">
        <v>132</v>
      </c>
      <c r="F214" s="68">
        <v>35</v>
      </c>
      <c r="G214" s="65"/>
      <c r="H214" s="69"/>
      <c r="I214" s="70"/>
      <c r="J214" s="70"/>
      <c r="K214" s="34" t="s">
        <v>65</v>
      </c>
      <c r="L214" s="77">
        <v>214</v>
      </c>
      <c r="M214" s="77"/>
      <c r="N214" s="72"/>
      <c r="O214" s="79" t="s">
        <v>431</v>
      </c>
      <c r="P214" s="81">
        <v>43508.17853009259</v>
      </c>
      <c r="Q214" s="79" t="s">
        <v>522</v>
      </c>
      <c r="R214" s="83" t="s">
        <v>735</v>
      </c>
      <c r="S214" s="79" t="s">
        <v>796</v>
      </c>
      <c r="T214" s="79"/>
      <c r="U214" s="79"/>
      <c r="V214" s="83" t="s">
        <v>915</v>
      </c>
      <c r="W214" s="81">
        <v>43508.17853009259</v>
      </c>
      <c r="X214" s="83" t="s">
        <v>1117</v>
      </c>
      <c r="Y214" s="79"/>
      <c r="Z214" s="79"/>
      <c r="AA214" s="85" t="s">
        <v>1411</v>
      </c>
      <c r="AB214" s="85" t="s">
        <v>1549</v>
      </c>
      <c r="AC214" s="79" t="b">
        <v>0</v>
      </c>
      <c r="AD214" s="79">
        <v>0</v>
      </c>
      <c r="AE214" s="85" t="s">
        <v>1641</v>
      </c>
      <c r="AF214" s="79" t="b">
        <v>0</v>
      </c>
      <c r="AG214" s="79" t="s">
        <v>1701</v>
      </c>
      <c r="AH214" s="79"/>
      <c r="AI214" s="85" t="s">
        <v>1632</v>
      </c>
      <c r="AJ214" s="79" t="b">
        <v>0</v>
      </c>
      <c r="AK214" s="79">
        <v>0</v>
      </c>
      <c r="AL214" s="85" t="s">
        <v>1632</v>
      </c>
      <c r="AM214" s="79" t="s">
        <v>1711</v>
      </c>
      <c r="AN214" s="79" t="b">
        <v>1</v>
      </c>
      <c r="AO214" s="85" t="s">
        <v>1549</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0</v>
      </c>
      <c r="BE214" s="49">
        <v>0</v>
      </c>
      <c r="BF214" s="48">
        <v>0</v>
      </c>
      <c r="BG214" s="49">
        <v>0</v>
      </c>
      <c r="BH214" s="48">
        <v>0</v>
      </c>
      <c r="BI214" s="49">
        <v>0</v>
      </c>
      <c r="BJ214" s="48">
        <v>15</v>
      </c>
      <c r="BK214" s="49">
        <v>100</v>
      </c>
      <c r="BL214" s="48">
        <v>15</v>
      </c>
    </row>
    <row r="215" spans="1:64" ht="15">
      <c r="A215" s="64" t="s">
        <v>294</v>
      </c>
      <c r="B215" s="64" t="s">
        <v>337</v>
      </c>
      <c r="C215" s="65" t="s">
        <v>4305</v>
      </c>
      <c r="D215" s="66">
        <v>3</v>
      </c>
      <c r="E215" s="67" t="s">
        <v>132</v>
      </c>
      <c r="F215" s="68">
        <v>35</v>
      </c>
      <c r="G215" s="65"/>
      <c r="H215" s="69"/>
      <c r="I215" s="70"/>
      <c r="J215" s="70"/>
      <c r="K215" s="34" t="s">
        <v>65</v>
      </c>
      <c r="L215" s="77">
        <v>215</v>
      </c>
      <c r="M215" s="77"/>
      <c r="N215" s="72"/>
      <c r="O215" s="79" t="s">
        <v>430</v>
      </c>
      <c r="P215" s="81">
        <v>43508.178981481484</v>
      </c>
      <c r="Q215" s="79" t="s">
        <v>523</v>
      </c>
      <c r="R215" s="83" t="s">
        <v>736</v>
      </c>
      <c r="S215" s="79" t="s">
        <v>796</v>
      </c>
      <c r="T215" s="79"/>
      <c r="U215" s="79"/>
      <c r="V215" s="83" t="s">
        <v>915</v>
      </c>
      <c r="W215" s="81">
        <v>43508.178981481484</v>
      </c>
      <c r="X215" s="83" t="s">
        <v>1118</v>
      </c>
      <c r="Y215" s="79"/>
      <c r="Z215" s="79"/>
      <c r="AA215" s="85" t="s">
        <v>1412</v>
      </c>
      <c r="AB215" s="79"/>
      <c r="AC215" s="79" t="b">
        <v>0</v>
      </c>
      <c r="AD215" s="79">
        <v>0</v>
      </c>
      <c r="AE215" s="85" t="s">
        <v>1632</v>
      </c>
      <c r="AF215" s="79" t="b">
        <v>1</v>
      </c>
      <c r="AG215" s="79" t="s">
        <v>1701</v>
      </c>
      <c r="AH215" s="79"/>
      <c r="AI215" s="85" t="s">
        <v>1549</v>
      </c>
      <c r="AJ215" s="79" t="b">
        <v>0</v>
      </c>
      <c r="AK215" s="79">
        <v>0</v>
      </c>
      <c r="AL215" s="85" t="s">
        <v>1632</v>
      </c>
      <c r="AM215" s="79" t="s">
        <v>1711</v>
      </c>
      <c r="AN215" s="79" t="b">
        <v>1</v>
      </c>
      <c r="AO215" s="85" t="s">
        <v>1412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2</v>
      </c>
      <c r="BD215" s="48">
        <v>0</v>
      </c>
      <c r="BE215" s="49">
        <v>0</v>
      </c>
      <c r="BF215" s="48">
        <v>0</v>
      </c>
      <c r="BG215" s="49">
        <v>0</v>
      </c>
      <c r="BH215" s="48">
        <v>0</v>
      </c>
      <c r="BI215" s="49">
        <v>0</v>
      </c>
      <c r="BJ215" s="48">
        <v>17</v>
      </c>
      <c r="BK215" s="49">
        <v>100</v>
      </c>
      <c r="BL215" s="48">
        <v>17</v>
      </c>
    </row>
    <row r="216" spans="1:64" ht="15">
      <c r="A216" s="64" t="s">
        <v>295</v>
      </c>
      <c r="B216" s="64" t="s">
        <v>331</v>
      </c>
      <c r="C216" s="65" t="s">
        <v>4305</v>
      </c>
      <c r="D216" s="66">
        <v>3</v>
      </c>
      <c r="E216" s="67" t="s">
        <v>132</v>
      </c>
      <c r="F216" s="68">
        <v>35</v>
      </c>
      <c r="G216" s="65"/>
      <c r="H216" s="69"/>
      <c r="I216" s="70"/>
      <c r="J216" s="70"/>
      <c r="K216" s="34" t="s">
        <v>65</v>
      </c>
      <c r="L216" s="77">
        <v>216</v>
      </c>
      <c r="M216" s="77"/>
      <c r="N216" s="72"/>
      <c r="O216" s="79" t="s">
        <v>430</v>
      </c>
      <c r="P216" s="81">
        <v>43508.22231481481</v>
      </c>
      <c r="Q216" s="79" t="s">
        <v>524</v>
      </c>
      <c r="R216" s="79"/>
      <c r="S216" s="79"/>
      <c r="T216" s="79"/>
      <c r="U216" s="79"/>
      <c r="V216" s="83" t="s">
        <v>968</v>
      </c>
      <c r="W216" s="81">
        <v>43508.22231481481</v>
      </c>
      <c r="X216" s="83" t="s">
        <v>1119</v>
      </c>
      <c r="Y216" s="79"/>
      <c r="Z216" s="79"/>
      <c r="AA216" s="85" t="s">
        <v>1413</v>
      </c>
      <c r="AB216" s="85" t="s">
        <v>1552</v>
      </c>
      <c r="AC216" s="79" t="b">
        <v>0</v>
      </c>
      <c r="AD216" s="79">
        <v>0</v>
      </c>
      <c r="AE216" s="85" t="s">
        <v>1641</v>
      </c>
      <c r="AF216" s="79" t="b">
        <v>0</v>
      </c>
      <c r="AG216" s="79" t="s">
        <v>1703</v>
      </c>
      <c r="AH216" s="79"/>
      <c r="AI216" s="85" t="s">
        <v>1632</v>
      </c>
      <c r="AJ216" s="79" t="b">
        <v>0</v>
      </c>
      <c r="AK216" s="79">
        <v>0</v>
      </c>
      <c r="AL216" s="85" t="s">
        <v>1632</v>
      </c>
      <c r="AM216" s="79" t="s">
        <v>1709</v>
      </c>
      <c r="AN216" s="79" t="b">
        <v>0</v>
      </c>
      <c r="AO216" s="85" t="s">
        <v>1552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2</v>
      </c>
      <c r="BC216" s="78" t="str">
        <f>REPLACE(INDEX(GroupVertices[Group],MATCH(Edges[[#This Row],[Vertex 2]],GroupVertices[Vertex],0)),1,1,"")</f>
        <v>1</v>
      </c>
      <c r="BD216" s="48"/>
      <c r="BE216" s="49"/>
      <c r="BF216" s="48"/>
      <c r="BG216" s="49"/>
      <c r="BH216" s="48"/>
      <c r="BI216" s="49"/>
      <c r="BJ216" s="48"/>
      <c r="BK216" s="49"/>
      <c r="BL216" s="48"/>
    </row>
    <row r="217" spans="1:64" ht="15">
      <c r="A217" s="64" t="s">
        <v>295</v>
      </c>
      <c r="B217" s="64" t="s">
        <v>337</v>
      </c>
      <c r="C217" s="65" t="s">
        <v>4305</v>
      </c>
      <c r="D217" s="66">
        <v>3</v>
      </c>
      <c r="E217" s="67" t="s">
        <v>132</v>
      </c>
      <c r="F217" s="68">
        <v>35</v>
      </c>
      <c r="G217" s="65"/>
      <c r="H217" s="69"/>
      <c r="I217" s="70"/>
      <c r="J217" s="70"/>
      <c r="K217" s="34" t="s">
        <v>65</v>
      </c>
      <c r="L217" s="77">
        <v>217</v>
      </c>
      <c r="M217" s="77"/>
      <c r="N217" s="72"/>
      <c r="O217" s="79" t="s">
        <v>431</v>
      </c>
      <c r="P217" s="81">
        <v>43508.22231481481</v>
      </c>
      <c r="Q217" s="79" t="s">
        <v>524</v>
      </c>
      <c r="R217" s="79"/>
      <c r="S217" s="79"/>
      <c r="T217" s="79"/>
      <c r="U217" s="79"/>
      <c r="V217" s="83" t="s">
        <v>968</v>
      </c>
      <c r="W217" s="81">
        <v>43508.22231481481</v>
      </c>
      <c r="X217" s="83" t="s">
        <v>1119</v>
      </c>
      <c r="Y217" s="79"/>
      <c r="Z217" s="79"/>
      <c r="AA217" s="85" t="s">
        <v>1413</v>
      </c>
      <c r="AB217" s="85" t="s">
        <v>1552</v>
      </c>
      <c r="AC217" s="79" t="b">
        <v>0</v>
      </c>
      <c r="AD217" s="79">
        <v>0</v>
      </c>
      <c r="AE217" s="85" t="s">
        <v>1641</v>
      </c>
      <c r="AF217" s="79" t="b">
        <v>0</v>
      </c>
      <c r="AG217" s="79" t="s">
        <v>1703</v>
      </c>
      <c r="AH217" s="79"/>
      <c r="AI217" s="85" t="s">
        <v>1632</v>
      </c>
      <c r="AJ217" s="79" t="b">
        <v>0</v>
      </c>
      <c r="AK217" s="79">
        <v>0</v>
      </c>
      <c r="AL217" s="85" t="s">
        <v>1632</v>
      </c>
      <c r="AM217" s="79" t="s">
        <v>1709</v>
      </c>
      <c r="AN217" s="79" t="b">
        <v>0</v>
      </c>
      <c r="AO217" s="85" t="s">
        <v>1552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2</v>
      </c>
      <c r="BC217" s="78" t="str">
        <f>REPLACE(INDEX(GroupVertices[Group],MATCH(Edges[[#This Row],[Vertex 2]],GroupVertices[Vertex],0)),1,1,"")</f>
        <v>2</v>
      </c>
      <c r="BD217" s="48">
        <v>0</v>
      </c>
      <c r="BE217" s="49">
        <v>0</v>
      </c>
      <c r="BF217" s="48">
        <v>0</v>
      </c>
      <c r="BG217" s="49">
        <v>0</v>
      </c>
      <c r="BH217" s="48">
        <v>0</v>
      </c>
      <c r="BI217" s="49">
        <v>0</v>
      </c>
      <c r="BJ217" s="48">
        <v>3</v>
      </c>
      <c r="BK217" s="49">
        <v>100</v>
      </c>
      <c r="BL217" s="48">
        <v>3</v>
      </c>
    </row>
    <row r="218" spans="1:64" ht="15">
      <c r="A218" s="64" t="s">
        <v>296</v>
      </c>
      <c r="B218" s="64" t="s">
        <v>331</v>
      </c>
      <c r="C218" s="65" t="s">
        <v>4305</v>
      </c>
      <c r="D218" s="66">
        <v>3</v>
      </c>
      <c r="E218" s="67" t="s">
        <v>132</v>
      </c>
      <c r="F218" s="68">
        <v>35</v>
      </c>
      <c r="G218" s="65"/>
      <c r="H218" s="69"/>
      <c r="I218" s="70"/>
      <c r="J218" s="70"/>
      <c r="K218" s="34" t="s">
        <v>65</v>
      </c>
      <c r="L218" s="77">
        <v>218</v>
      </c>
      <c r="M218" s="77"/>
      <c r="N218" s="72"/>
      <c r="O218" s="79" t="s">
        <v>430</v>
      </c>
      <c r="P218" s="81">
        <v>43508.37548611111</v>
      </c>
      <c r="Q218" s="79" t="s">
        <v>525</v>
      </c>
      <c r="R218" s="79"/>
      <c r="S218" s="79"/>
      <c r="T218" s="79"/>
      <c r="U218" s="79"/>
      <c r="V218" s="83" t="s">
        <v>969</v>
      </c>
      <c r="W218" s="81">
        <v>43508.37548611111</v>
      </c>
      <c r="X218" s="83" t="s">
        <v>1120</v>
      </c>
      <c r="Y218" s="79"/>
      <c r="Z218" s="79"/>
      <c r="AA218" s="85" t="s">
        <v>1414</v>
      </c>
      <c r="AB218" s="85" t="s">
        <v>1549</v>
      </c>
      <c r="AC218" s="79" t="b">
        <v>0</v>
      </c>
      <c r="AD218" s="79">
        <v>0</v>
      </c>
      <c r="AE218" s="85" t="s">
        <v>1641</v>
      </c>
      <c r="AF218" s="79" t="b">
        <v>0</v>
      </c>
      <c r="AG218" s="79" t="s">
        <v>1701</v>
      </c>
      <c r="AH218" s="79"/>
      <c r="AI218" s="85" t="s">
        <v>1632</v>
      </c>
      <c r="AJ218" s="79" t="b">
        <v>0</v>
      </c>
      <c r="AK218" s="79">
        <v>0</v>
      </c>
      <c r="AL218" s="85" t="s">
        <v>1632</v>
      </c>
      <c r="AM218" s="79" t="s">
        <v>1708</v>
      </c>
      <c r="AN218" s="79" t="b">
        <v>0</v>
      </c>
      <c r="AO218" s="85" t="s">
        <v>1549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1</v>
      </c>
      <c r="BD218" s="48"/>
      <c r="BE218" s="49"/>
      <c r="BF218" s="48"/>
      <c r="BG218" s="49"/>
      <c r="BH218" s="48"/>
      <c r="BI218" s="49"/>
      <c r="BJ218" s="48"/>
      <c r="BK218" s="49"/>
      <c r="BL218" s="48"/>
    </row>
    <row r="219" spans="1:64" ht="15">
      <c r="A219" s="64" t="s">
        <v>296</v>
      </c>
      <c r="B219" s="64" t="s">
        <v>401</v>
      </c>
      <c r="C219" s="65" t="s">
        <v>4305</v>
      </c>
      <c r="D219" s="66">
        <v>3</v>
      </c>
      <c r="E219" s="67" t="s">
        <v>132</v>
      </c>
      <c r="F219" s="68">
        <v>35</v>
      </c>
      <c r="G219" s="65"/>
      <c r="H219" s="69"/>
      <c r="I219" s="70"/>
      <c r="J219" s="70"/>
      <c r="K219" s="34" t="s">
        <v>65</v>
      </c>
      <c r="L219" s="77">
        <v>219</v>
      </c>
      <c r="M219" s="77"/>
      <c r="N219" s="72"/>
      <c r="O219" s="79" t="s">
        <v>430</v>
      </c>
      <c r="P219" s="81">
        <v>43508.37548611111</v>
      </c>
      <c r="Q219" s="79" t="s">
        <v>525</v>
      </c>
      <c r="R219" s="79"/>
      <c r="S219" s="79"/>
      <c r="T219" s="79"/>
      <c r="U219" s="79"/>
      <c r="V219" s="83" t="s">
        <v>969</v>
      </c>
      <c r="W219" s="81">
        <v>43508.37548611111</v>
      </c>
      <c r="X219" s="83" t="s">
        <v>1120</v>
      </c>
      <c r="Y219" s="79"/>
      <c r="Z219" s="79"/>
      <c r="AA219" s="85" t="s">
        <v>1414</v>
      </c>
      <c r="AB219" s="85" t="s">
        <v>1549</v>
      </c>
      <c r="AC219" s="79" t="b">
        <v>0</v>
      </c>
      <c r="AD219" s="79">
        <v>0</v>
      </c>
      <c r="AE219" s="85" t="s">
        <v>1641</v>
      </c>
      <c r="AF219" s="79" t="b">
        <v>0</v>
      </c>
      <c r="AG219" s="79" t="s">
        <v>1701</v>
      </c>
      <c r="AH219" s="79"/>
      <c r="AI219" s="85" t="s">
        <v>1632</v>
      </c>
      <c r="AJ219" s="79" t="b">
        <v>0</v>
      </c>
      <c r="AK219" s="79">
        <v>0</v>
      </c>
      <c r="AL219" s="85" t="s">
        <v>1632</v>
      </c>
      <c r="AM219" s="79" t="s">
        <v>1708</v>
      </c>
      <c r="AN219" s="79" t="b">
        <v>0</v>
      </c>
      <c r="AO219" s="85" t="s">
        <v>1549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2</v>
      </c>
      <c r="BC219" s="78" t="str">
        <f>REPLACE(INDEX(GroupVertices[Group],MATCH(Edges[[#This Row],[Vertex 2]],GroupVertices[Vertex],0)),1,1,"")</f>
        <v>2</v>
      </c>
      <c r="BD219" s="48"/>
      <c r="BE219" s="49"/>
      <c r="BF219" s="48"/>
      <c r="BG219" s="49"/>
      <c r="BH219" s="48"/>
      <c r="BI219" s="49"/>
      <c r="BJ219" s="48"/>
      <c r="BK219" s="49"/>
      <c r="BL219" s="48"/>
    </row>
    <row r="220" spans="1:64" ht="15">
      <c r="A220" s="64" t="s">
        <v>296</v>
      </c>
      <c r="B220" s="64" t="s">
        <v>337</v>
      </c>
      <c r="C220" s="65" t="s">
        <v>4305</v>
      </c>
      <c r="D220" s="66">
        <v>3</v>
      </c>
      <c r="E220" s="67" t="s">
        <v>132</v>
      </c>
      <c r="F220" s="68">
        <v>35</v>
      </c>
      <c r="G220" s="65"/>
      <c r="H220" s="69"/>
      <c r="I220" s="70"/>
      <c r="J220" s="70"/>
      <c r="K220" s="34" t="s">
        <v>65</v>
      </c>
      <c r="L220" s="77">
        <v>220</v>
      </c>
      <c r="M220" s="77"/>
      <c r="N220" s="72"/>
      <c r="O220" s="79" t="s">
        <v>431</v>
      </c>
      <c r="P220" s="81">
        <v>43508.37548611111</v>
      </c>
      <c r="Q220" s="79" t="s">
        <v>525</v>
      </c>
      <c r="R220" s="79"/>
      <c r="S220" s="79"/>
      <c r="T220" s="79"/>
      <c r="U220" s="79"/>
      <c r="V220" s="83" t="s">
        <v>969</v>
      </c>
      <c r="W220" s="81">
        <v>43508.37548611111</v>
      </c>
      <c r="X220" s="83" t="s">
        <v>1120</v>
      </c>
      <c r="Y220" s="79"/>
      <c r="Z220" s="79"/>
      <c r="AA220" s="85" t="s">
        <v>1414</v>
      </c>
      <c r="AB220" s="85" t="s">
        <v>1549</v>
      </c>
      <c r="AC220" s="79" t="b">
        <v>0</v>
      </c>
      <c r="AD220" s="79">
        <v>0</v>
      </c>
      <c r="AE220" s="85" t="s">
        <v>1641</v>
      </c>
      <c r="AF220" s="79" t="b">
        <v>0</v>
      </c>
      <c r="AG220" s="79" t="s">
        <v>1701</v>
      </c>
      <c r="AH220" s="79"/>
      <c r="AI220" s="85" t="s">
        <v>1632</v>
      </c>
      <c r="AJ220" s="79" t="b">
        <v>0</v>
      </c>
      <c r="AK220" s="79">
        <v>0</v>
      </c>
      <c r="AL220" s="85" t="s">
        <v>1632</v>
      </c>
      <c r="AM220" s="79" t="s">
        <v>1708</v>
      </c>
      <c r="AN220" s="79" t="b">
        <v>0</v>
      </c>
      <c r="AO220" s="85" t="s">
        <v>1549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1</v>
      </c>
      <c r="BE220" s="49">
        <v>3.225806451612903</v>
      </c>
      <c r="BF220" s="48">
        <v>0</v>
      </c>
      <c r="BG220" s="49">
        <v>0</v>
      </c>
      <c r="BH220" s="48">
        <v>0</v>
      </c>
      <c r="BI220" s="49">
        <v>0</v>
      </c>
      <c r="BJ220" s="48">
        <v>30</v>
      </c>
      <c r="BK220" s="49">
        <v>96.7741935483871</v>
      </c>
      <c r="BL220" s="48">
        <v>31</v>
      </c>
    </row>
    <row r="221" spans="1:64" ht="15">
      <c r="A221" s="64" t="s">
        <v>297</v>
      </c>
      <c r="B221" s="64" t="s">
        <v>331</v>
      </c>
      <c r="C221" s="65" t="s">
        <v>4305</v>
      </c>
      <c r="D221" s="66">
        <v>3</v>
      </c>
      <c r="E221" s="67" t="s">
        <v>132</v>
      </c>
      <c r="F221" s="68">
        <v>35</v>
      </c>
      <c r="G221" s="65"/>
      <c r="H221" s="69"/>
      <c r="I221" s="70"/>
      <c r="J221" s="70"/>
      <c r="K221" s="34" t="s">
        <v>65</v>
      </c>
      <c r="L221" s="77">
        <v>221</v>
      </c>
      <c r="M221" s="77"/>
      <c r="N221" s="72"/>
      <c r="O221" s="79" t="s">
        <v>430</v>
      </c>
      <c r="P221" s="81">
        <v>43508.475381944445</v>
      </c>
      <c r="Q221" s="79" t="s">
        <v>526</v>
      </c>
      <c r="R221" s="79"/>
      <c r="S221" s="79"/>
      <c r="T221" s="79"/>
      <c r="U221" s="79"/>
      <c r="V221" s="83" t="s">
        <v>970</v>
      </c>
      <c r="W221" s="81">
        <v>43508.475381944445</v>
      </c>
      <c r="X221" s="83" t="s">
        <v>1121</v>
      </c>
      <c r="Y221" s="79"/>
      <c r="Z221" s="79"/>
      <c r="AA221" s="85" t="s">
        <v>1415</v>
      </c>
      <c r="AB221" s="79"/>
      <c r="AC221" s="79" t="b">
        <v>0</v>
      </c>
      <c r="AD221" s="79">
        <v>0</v>
      </c>
      <c r="AE221" s="85" t="s">
        <v>1632</v>
      </c>
      <c r="AF221" s="79" t="b">
        <v>0</v>
      </c>
      <c r="AG221" s="79" t="s">
        <v>1701</v>
      </c>
      <c r="AH221" s="79"/>
      <c r="AI221" s="85" t="s">
        <v>1632</v>
      </c>
      <c r="AJ221" s="79" t="b">
        <v>0</v>
      </c>
      <c r="AK221" s="79">
        <v>3</v>
      </c>
      <c r="AL221" s="85" t="s">
        <v>1552</v>
      </c>
      <c r="AM221" s="79" t="s">
        <v>1709</v>
      </c>
      <c r="AN221" s="79" t="b">
        <v>0</v>
      </c>
      <c r="AO221" s="85" t="s">
        <v>1552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1</v>
      </c>
      <c r="BD221" s="48"/>
      <c r="BE221" s="49"/>
      <c r="BF221" s="48"/>
      <c r="BG221" s="49"/>
      <c r="BH221" s="48"/>
      <c r="BI221" s="49"/>
      <c r="BJ221" s="48"/>
      <c r="BK221" s="49"/>
      <c r="BL221" s="48"/>
    </row>
    <row r="222" spans="1:64" ht="15">
      <c r="A222" s="64" t="s">
        <v>297</v>
      </c>
      <c r="B222" s="64" t="s">
        <v>337</v>
      </c>
      <c r="C222" s="65" t="s">
        <v>4305</v>
      </c>
      <c r="D222" s="66">
        <v>3</v>
      </c>
      <c r="E222" s="67" t="s">
        <v>132</v>
      </c>
      <c r="F222" s="68">
        <v>35</v>
      </c>
      <c r="G222" s="65"/>
      <c r="H222" s="69"/>
      <c r="I222" s="70"/>
      <c r="J222" s="70"/>
      <c r="K222" s="34" t="s">
        <v>65</v>
      </c>
      <c r="L222" s="77">
        <v>222</v>
      </c>
      <c r="M222" s="77"/>
      <c r="N222" s="72"/>
      <c r="O222" s="79" t="s">
        <v>430</v>
      </c>
      <c r="P222" s="81">
        <v>43508.475381944445</v>
      </c>
      <c r="Q222" s="79" t="s">
        <v>526</v>
      </c>
      <c r="R222" s="79"/>
      <c r="S222" s="79"/>
      <c r="T222" s="79"/>
      <c r="U222" s="79"/>
      <c r="V222" s="83" t="s">
        <v>970</v>
      </c>
      <c r="W222" s="81">
        <v>43508.475381944445</v>
      </c>
      <c r="X222" s="83" t="s">
        <v>1121</v>
      </c>
      <c r="Y222" s="79"/>
      <c r="Z222" s="79"/>
      <c r="AA222" s="85" t="s">
        <v>1415</v>
      </c>
      <c r="AB222" s="79"/>
      <c r="AC222" s="79" t="b">
        <v>0</v>
      </c>
      <c r="AD222" s="79">
        <v>0</v>
      </c>
      <c r="AE222" s="85" t="s">
        <v>1632</v>
      </c>
      <c r="AF222" s="79" t="b">
        <v>0</v>
      </c>
      <c r="AG222" s="79" t="s">
        <v>1701</v>
      </c>
      <c r="AH222" s="79"/>
      <c r="AI222" s="85" t="s">
        <v>1632</v>
      </c>
      <c r="AJ222" s="79" t="b">
        <v>0</v>
      </c>
      <c r="AK222" s="79">
        <v>3</v>
      </c>
      <c r="AL222" s="85" t="s">
        <v>1552</v>
      </c>
      <c r="AM222" s="79" t="s">
        <v>1709</v>
      </c>
      <c r="AN222" s="79" t="b">
        <v>0</v>
      </c>
      <c r="AO222" s="85" t="s">
        <v>1552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2</v>
      </c>
      <c r="BC222" s="78" t="str">
        <f>REPLACE(INDEX(GroupVertices[Group],MATCH(Edges[[#This Row],[Vertex 2]],GroupVertices[Vertex],0)),1,1,"")</f>
        <v>2</v>
      </c>
      <c r="BD222" s="48">
        <v>0</v>
      </c>
      <c r="BE222" s="49">
        <v>0</v>
      </c>
      <c r="BF222" s="48">
        <v>0</v>
      </c>
      <c r="BG222" s="49">
        <v>0</v>
      </c>
      <c r="BH222" s="48">
        <v>0</v>
      </c>
      <c r="BI222" s="49">
        <v>0</v>
      </c>
      <c r="BJ222" s="48">
        <v>19</v>
      </c>
      <c r="BK222" s="49">
        <v>100</v>
      </c>
      <c r="BL222" s="48">
        <v>19</v>
      </c>
    </row>
    <row r="223" spans="1:64" ht="15">
      <c r="A223" s="64" t="s">
        <v>298</v>
      </c>
      <c r="B223" s="64" t="s">
        <v>331</v>
      </c>
      <c r="C223" s="65" t="s">
        <v>4305</v>
      </c>
      <c r="D223" s="66">
        <v>3</v>
      </c>
      <c r="E223" s="67" t="s">
        <v>132</v>
      </c>
      <c r="F223" s="68">
        <v>35</v>
      </c>
      <c r="G223" s="65"/>
      <c r="H223" s="69"/>
      <c r="I223" s="70"/>
      <c r="J223" s="70"/>
      <c r="K223" s="34" t="s">
        <v>65</v>
      </c>
      <c r="L223" s="77">
        <v>223</v>
      </c>
      <c r="M223" s="77"/>
      <c r="N223" s="72"/>
      <c r="O223" s="79" t="s">
        <v>431</v>
      </c>
      <c r="P223" s="81">
        <v>43508.49424768519</v>
      </c>
      <c r="Q223" s="79" t="s">
        <v>527</v>
      </c>
      <c r="R223" s="83" t="s">
        <v>737</v>
      </c>
      <c r="S223" s="79" t="s">
        <v>796</v>
      </c>
      <c r="T223" s="79"/>
      <c r="U223" s="79"/>
      <c r="V223" s="83" t="s">
        <v>971</v>
      </c>
      <c r="W223" s="81">
        <v>43508.49424768519</v>
      </c>
      <c r="X223" s="83" t="s">
        <v>1122</v>
      </c>
      <c r="Y223" s="79"/>
      <c r="Z223" s="79"/>
      <c r="AA223" s="85" t="s">
        <v>1416</v>
      </c>
      <c r="AB223" s="79"/>
      <c r="AC223" s="79" t="b">
        <v>0</v>
      </c>
      <c r="AD223" s="79">
        <v>0</v>
      </c>
      <c r="AE223" s="85" t="s">
        <v>1634</v>
      </c>
      <c r="AF223" s="79" t="b">
        <v>0</v>
      </c>
      <c r="AG223" s="79" t="s">
        <v>1701</v>
      </c>
      <c r="AH223" s="79"/>
      <c r="AI223" s="85" t="s">
        <v>1632</v>
      </c>
      <c r="AJ223" s="79" t="b">
        <v>0</v>
      </c>
      <c r="AK223" s="79">
        <v>0</v>
      </c>
      <c r="AL223" s="85" t="s">
        <v>1632</v>
      </c>
      <c r="AM223" s="79" t="s">
        <v>1708</v>
      </c>
      <c r="AN223" s="79" t="b">
        <v>1</v>
      </c>
      <c r="AO223" s="85" t="s">
        <v>1416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19</v>
      </c>
      <c r="BK223" s="49">
        <v>100</v>
      </c>
      <c r="BL223" s="48">
        <v>19</v>
      </c>
    </row>
    <row r="224" spans="1:64" ht="15">
      <c r="A224" s="64" t="s">
        <v>299</v>
      </c>
      <c r="B224" s="64" t="s">
        <v>331</v>
      </c>
      <c r="C224" s="65" t="s">
        <v>4306</v>
      </c>
      <c r="D224" s="66">
        <v>4.4</v>
      </c>
      <c r="E224" s="67" t="s">
        <v>136</v>
      </c>
      <c r="F224" s="68">
        <v>30.4</v>
      </c>
      <c r="G224" s="65"/>
      <c r="H224" s="69"/>
      <c r="I224" s="70"/>
      <c r="J224" s="70"/>
      <c r="K224" s="34" t="s">
        <v>65</v>
      </c>
      <c r="L224" s="77">
        <v>224</v>
      </c>
      <c r="M224" s="77"/>
      <c r="N224" s="72"/>
      <c r="O224" s="79" t="s">
        <v>430</v>
      </c>
      <c r="P224" s="81">
        <v>43508.17350694445</v>
      </c>
      <c r="Q224" s="79" t="s">
        <v>526</v>
      </c>
      <c r="R224" s="79"/>
      <c r="S224" s="79"/>
      <c r="T224" s="79"/>
      <c r="U224" s="79"/>
      <c r="V224" s="83" t="s">
        <v>972</v>
      </c>
      <c r="W224" s="81">
        <v>43508.17350694445</v>
      </c>
      <c r="X224" s="83" t="s">
        <v>1123</v>
      </c>
      <c r="Y224" s="79"/>
      <c r="Z224" s="79"/>
      <c r="AA224" s="85" t="s">
        <v>1417</v>
      </c>
      <c r="AB224" s="79"/>
      <c r="AC224" s="79" t="b">
        <v>0</v>
      </c>
      <c r="AD224" s="79">
        <v>0</v>
      </c>
      <c r="AE224" s="85" t="s">
        <v>1632</v>
      </c>
      <c r="AF224" s="79" t="b">
        <v>0</v>
      </c>
      <c r="AG224" s="79" t="s">
        <v>1701</v>
      </c>
      <c r="AH224" s="79"/>
      <c r="AI224" s="85" t="s">
        <v>1632</v>
      </c>
      <c r="AJ224" s="79" t="b">
        <v>0</v>
      </c>
      <c r="AK224" s="79">
        <v>0</v>
      </c>
      <c r="AL224" s="85" t="s">
        <v>1552</v>
      </c>
      <c r="AM224" s="79" t="s">
        <v>1710</v>
      </c>
      <c r="AN224" s="79" t="b">
        <v>0</v>
      </c>
      <c r="AO224" s="85" t="s">
        <v>1552</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2</v>
      </c>
      <c r="BC224" s="78" t="str">
        <f>REPLACE(INDEX(GroupVertices[Group],MATCH(Edges[[#This Row],[Vertex 2]],GroupVertices[Vertex],0)),1,1,"")</f>
        <v>1</v>
      </c>
      <c r="BD224" s="48"/>
      <c r="BE224" s="49"/>
      <c r="BF224" s="48"/>
      <c r="BG224" s="49"/>
      <c r="BH224" s="48"/>
      <c r="BI224" s="49"/>
      <c r="BJ224" s="48"/>
      <c r="BK224" s="49"/>
      <c r="BL224" s="48"/>
    </row>
    <row r="225" spans="1:64" ht="15">
      <c r="A225" s="64" t="s">
        <v>299</v>
      </c>
      <c r="B225" s="64" t="s">
        <v>337</v>
      </c>
      <c r="C225" s="65" t="s">
        <v>4306</v>
      </c>
      <c r="D225" s="66">
        <v>4.4</v>
      </c>
      <c r="E225" s="67" t="s">
        <v>136</v>
      </c>
      <c r="F225" s="68">
        <v>30.4</v>
      </c>
      <c r="G225" s="65"/>
      <c r="H225" s="69"/>
      <c r="I225" s="70"/>
      <c r="J225" s="70"/>
      <c r="K225" s="34" t="s">
        <v>65</v>
      </c>
      <c r="L225" s="77">
        <v>225</v>
      </c>
      <c r="M225" s="77"/>
      <c r="N225" s="72"/>
      <c r="O225" s="79" t="s">
        <v>430</v>
      </c>
      <c r="P225" s="81">
        <v>43508.17350694445</v>
      </c>
      <c r="Q225" s="79" t="s">
        <v>526</v>
      </c>
      <c r="R225" s="79"/>
      <c r="S225" s="79"/>
      <c r="T225" s="79"/>
      <c r="U225" s="79"/>
      <c r="V225" s="83" t="s">
        <v>972</v>
      </c>
      <c r="W225" s="81">
        <v>43508.17350694445</v>
      </c>
      <c r="X225" s="83" t="s">
        <v>1123</v>
      </c>
      <c r="Y225" s="79"/>
      <c r="Z225" s="79"/>
      <c r="AA225" s="85" t="s">
        <v>1417</v>
      </c>
      <c r="AB225" s="79"/>
      <c r="AC225" s="79" t="b">
        <v>0</v>
      </c>
      <c r="AD225" s="79">
        <v>0</v>
      </c>
      <c r="AE225" s="85" t="s">
        <v>1632</v>
      </c>
      <c r="AF225" s="79" t="b">
        <v>0</v>
      </c>
      <c r="AG225" s="79" t="s">
        <v>1701</v>
      </c>
      <c r="AH225" s="79"/>
      <c r="AI225" s="85" t="s">
        <v>1632</v>
      </c>
      <c r="AJ225" s="79" t="b">
        <v>0</v>
      </c>
      <c r="AK225" s="79">
        <v>0</v>
      </c>
      <c r="AL225" s="85" t="s">
        <v>1552</v>
      </c>
      <c r="AM225" s="79" t="s">
        <v>1710</v>
      </c>
      <c r="AN225" s="79" t="b">
        <v>0</v>
      </c>
      <c r="AO225" s="85" t="s">
        <v>1552</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19</v>
      </c>
      <c r="BK225" s="49">
        <v>100</v>
      </c>
      <c r="BL225" s="48">
        <v>19</v>
      </c>
    </row>
    <row r="226" spans="1:64" ht="15">
      <c r="A226" s="64" t="s">
        <v>299</v>
      </c>
      <c r="B226" s="64" t="s">
        <v>331</v>
      </c>
      <c r="C226" s="65" t="s">
        <v>4306</v>
      </c>
      <c r="D226" s="66">
        <v>4.4</v>
      </c>
      <c r="E226" s="67" t="s">
        <v>136</v>
      </c>
      <c r="F226" s="68">
        <v>30.4</v>
      </c>
      <c r="G226" s="65"/>
      <c r="H226" s="69"/>
      <c r="I226" s="70"/>
      <c r="J226" s="70"/>
      <c r="K226" s="34" t="s">
        <v>65</v>
      </c>
      <c r="L226" s="77">
        <v>226</v>
      </c>
      <c r="M226" s="77"/>
      <c r="N226" s="72"/>
      <c r="O226" s="79" t="s">
        <v>430</v>
      </c>
      <c r="P226" s="81">
        <v>43508.17407407407</v>
      </c>
      <c r="Q226" s="79" t="s">
        <v>517</v>
      </c>
      <c r="R226" s="79"/>
      <c r="S226" s="79"/>
      <c r="T226" s="79"/>
      <c r="U226" s="79"/>
      <c r="V226" s="83" t="s">
        <v>972</v>
      </c>
      <c r="W226" s="81">
        <v>43508.17407407407</v>
      </c>
      <c r="X226" s="83" t="s">
        <v>1124</v>
      </c>
      <c r="Y226" s="79"/>
      <c r="Z226" s="79"/>
      <c r="AA226" s="85" t="s">
        <v>1418</v>
      </c>
      <c r="AB226" s="79"/>
      <c r="AC226" s="79" t="b">
        <v>0</v>
      </c>
      <c r="AD226" s="79">
        <v>0</v>
      </c>
      <c r="AE226" s="85" t="s">
        <v>1632</v>
      </c>
      <c r="AF226" s="79" t="b">
        <v>0</v>
      </c>
      <c r="AG226" s="79" t="s">
        <v>1701</v>
      </c>
      <c r="AH226" s="79"/>
      <c r="AI226" s="85" t="s">
        <v>1632</v>
      </c>
      <c r="AJ226" s="79" t="b">
        <v>0</v>
      </c>
      <c r="AK226" s="79">
        <v>0</v>
      </c>
      <c r="AL226" s="85" t="s">
        <v>1549</v>
      </c>
      <c r="AM226" s="79" t="s">
        <v>1710</v>
      </c>
      <c r="AN226" s="79" t="b">
        <v>0</v>
      </c>
      <c r="AO226" s="85" t="s">
        <v>1549</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2</v>
      </c>
      <c r="BC226" s="78" t="str">
        <f>REPLACE(INDEX(GroupVertices[Group],MATCH(Edges[[#This Row],[Vertex 2]],GroupVertices[Vertex],0)),1,1,"")</f>
        <v>1</v>
      </c>
      <c r="BD226" s="48"/>
      <c r="BE226" s="49"/>
      <c r="BF226" s="48"/>
      <c r="BG226" s="49"/>
      <c r="BH226" s="48"/>
      <c r="BI226" s="49"/>
      <c r="BJ226" s="48"/>
      <c r="BK226" s="49"/>
      <c r="BL226" s="48"/>
    </row>
    <row r="227" spans="1:64" ht="15">
      <c r="A227" s="64" t="s">
        <v>299</v>
      </c>
      <c r="B227" s="64" t="s">
        <v>401</v>
      </c>
      <c r="C227" s="65" t="s">
        <v>4305</v>
      </c>
      <c r="D227" s="66">
        <v>3</v>
      </c>
      <c r="E227" s="67" t="s">
        <v>132</v>
      </c>
      <c r="F227" s="68">
        <v>35</v>
      </c>
      <c r="G227" s="65"/>
      <c r="H227" s="69"/>
      <c r="I227" s="70"/>
      <c r="J227" s="70"/>
      <c r="K227" s="34" t="s">
        <v>65</v>
      </c>
      <c r="L227" s="77">
        <v>227</v>
      </c>
      <c r="M227" s="77"/>
      <c r="N227" s="72"/>
      <c r="O227" s="79" t="s">
        <v>430</v>
      </c>
      <c r="P227" s="81">
        <v>43508.17407407407</v>
      </c>
      <c r="Q227" s="79" t="s">
        <v>517</v>
      </c>
      <c r="R227" s="79"/>
      <c r="S227" s="79"/>
      <c r="T227" s="79"/>
      <c r="U227" s="79"/>
      <c r="V227" s="83" t="s">
        <v>972</v>
      </c>
      <c r="W227" s="81">
        <v>43508.17407407407</v>
      </c>
      <c r="X227" s="83" t="s">
        <v>1124</v>
      </c>
      <c r="Y227" s="79"/>
      <c r="Z227" s="79"/>
      <c r="AA227" s="85" t="s">
        <v>1418</v>
      </c>
      <c r="AB227" s="79"/>
      <c r="AC227" s="79" t="b">
        <v>0</v>
      </c>
      <c r="AD227" s="79">
        <v>0</v>
      </c>
      <c r="AE227" s="85" t="s">
        <v>1632</v>
      </c>
      <c r="AF227" s="79" t="b">
        <v>0</v>
      </c>
      <c r="AG227" s="79" t="s">
        <v>1701</v>
      </c>
      <c r="AH227" s="79"/>
      <c r="AI227" s="85" t="s">
        <v>1632</v>
      </c>
      <c r="AJ227" s="79" t="b">
        <v>0</v>
      </c>
      <c r="AK227" s="79">
        <v>0</v>
      </c>
      <c r="AL227" s="85" t="s">
        <v>1549</v>
      </c>
      <c r="AM227" s="79" t="s">
        <v>1710</v>
      </c>
      <c r="AN227" s="79" t="b">
        <v>0</v>
      </c>
      <c r="AO227" s="85" t="s">
        <v>1549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2</v>
      </c>
      <c r="BC227" s="78" t="str">
        <f>REPLACE(INDEX(GroupVertices[Group],MATCH(Edges[[#This Row],[Vertex 2]],GroupVertices[Vertex],0)),1,1,"")</f>
        <v>2</v>
      </c>
      <c r="BD227" s="48"/>
      <c r="BE227" s="49"/>
      <c r="BF227" s="48"/>
      <c r="BG227" s="49"/>
      <c r="BH227" s="48"/>
      <c r="BI227" s="49"/>
      <c r="BJ227" s="48"/>
      <c r="BK227" s="49"/>
      <c r="BL227" s="48"/>
    </row>
    <row r="228" spans="1:64" ht="15">
      <c r="A228" s="64" t="s">
        <v>299</v>
      </c>
      <c r="B228" s="64" t="s">
        <v>337</v>
      </c>
      <c r="C228" s="65" t="s">
        <v>4306</v>
      </c>
      <c r="D228" s="66">
        <v>4.4</v>
      </c>
      <c r="E228" s="67" t="s">
        <v>136</v>
      </c>
      <c r="F228" s="68">
        <v>30.4</v>
      </c>
      <c r="G228" s="65"/>
      <c r="H228" s="69"/>
      <c r="I228" s="70"/>
      <c r="J228" s="70"/>
      <c r="K228" s="34" t="s">
        <v>65</v>
      </c>
      <c r="L228" s="77">
        <v>228</v>
      </c>
      <c r="M228" s="77"/>
      <c r="N228" s="72"/>
      <c r="O228" s="79" t="s">
        <v>430</v>
      </c>
      <c r="P228" s="81">
        <v>43508.17407407407</v>
      </c>
      <c r="Q228" s="79" t="s">
        <v>517</v>
      </c>
      <c r="R228" s="79"/>
      <c r="S228" s="79"/>
      <c r="T228" s="79"/>
      <c r="U228" s="79"/>
      <c r="V228" s="83" t="s">
        <v>972</v>
      </c>
      <c r="W228" s="81">
        <v>43508.17407407407</v>
      </c>
      <c r="X228" s="83" t="s">
        <v>1124</v>
      </c>
      <c r="Y228" s="79"/>
      <c r="Z228" s="79"/>
      <c r="AA228" s="85" t="s">
        <v>1418</v>
      </c>
      <c r="AB228" s="79"/>
      <c r="AC228" s="79" t="b">
        <v>0</v>
      </c>
      <c r="AD228" s="79">
        <v>0</v>
      </c>
      <c r="AE228" s="85" t="s">
        <v>1632</v>
      </c>
      <c r="AF228" s="79" t="b">
        <v>0</v>
      </c>
      <c r="AG228" s="79" t="s">
        <v>1701</v>
      </c>
      <c r="AH228" s="79"/>
      <c r="AI228" s="85" t="s">
        <v>1632</v>
      </c>
      <c r="AJ228" s="79" t="b">
        <v>0</v>
      </c>
      <c r="AK228" s="79">
        <v>0</v>
      </c>
      <c r="AL228" s="85" t="s">
        <v>1549</v>
      </c>
      <c r="AM228" s="79" t="s">
        <v>1710</v>
      </c>
      <c r="AN228" s="79" t="b">
        <v>0</v>
      </c>
      <c r="AO228" s="85" t="s">
        <v>1549</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2</v>
      </c>
      <c r="BC228" s="78" t="str">
        <f>REPLACE(INDEX(GroupVertices[Group],MATCH(Edges[[#This Row],[Vertex 2]],GroupVertices[Vertex],0)),1,1,"")</f>
        <v>2</v>
      </c>
      <c r="BD228" s="48">
        <v>0</v>
      </c>
      <c r="BE228" s="49">
        <v>0</v>
      </c>
      <c r="BF228" s="48">
        <v>1</v>
      </c>
      <c r="BG228" s="49">
        <v>5.555555555555555</v>
      </c>
      <c r="BH228" s="48">
        <v>0</v>
      </c>
      <c r="BI228" s="49">
        <v>0</v>
      </c>
      <c r="BJ228" s="48">
        <v>17</v>
      </c>
      <c r="BK228" s="49">
        <v>94.44444444444444</v>
      </c>
      <c r="BL228" s="48">
        <v>18</v>
      </c>
    </row>
    <row r="229" spans="1:64" ht="15">
      <c r="A229" s="64" t="s">
        <v>300</v>
      </c>
      <c r="B229" s="64" t="s">
        <v>299</v>
      </c>
      <c r="C229" s="65" t="s">
        <v>4305</v>
      </c>
      <c r="D229" s="66">
        <v>3</v>
      </c>
      <c r="E229" s="67" t="s">
        <v>132</v>
      </c>
      <c r="F229" s="68">
        <v>35</v>
      </c>
      <c r="G229" s="65"/>
      <c r="H229" s="69"/>
      <c r="I229" s="70"/>
      <c r="J229" s="70"/>
      <c r="K229" s="34" t="s">
        <v>65</v>
      </c>
      <c r="L229" s="77">
        <v>229</v>
      </c>
      <c r="M229" s="77"/>
      <c r="N229" s="72"/>
      <c r="O229" s="79" t="s">
        <v>430</v>
      </c>
      <c r="P229" s="81">
        <v>43508.224803240744</v>
      </c>
      <c r="Q229" s="79" t="s">
        <v>528</v>
      </c>
      <c r="R229" s="79"/>
      <c r="S229" s="79"/>
      <c r="T229" s="79" t="s">
        <v>812</v>
      </c>
      <c r="U229" s="79"/>
      <c r="V229" s="83" t="s">
        <v>973</v>
      </c>
      <c r="W229" s="81">
        <v>43508.224803240744</v>
      </c>
      <c r="X229" s="83" t="s">
        <v>1125</v>
      </c>
      <c r="Y229" s="79"/>
      <c r="Z229" s="79"/>
      <c r="AA229" s="85" t="s">
        <v>1419</v>
      </c>
      <c r="AB229" s="85" t="s">
        <v>1552</v>
      </c>
      <c r="AC229" s="79" t="b">
        <v>0</v>
      </c>
      <c r="AD229" s="79">
        <v>0</v>
      </c>
      <c r="AE229" s="85" t="s">
        <v>1641</v>
      </c>
      <c r="AF229" s="79" t="b">
        <v>0</v>
      </c>
      <c r="AG229" s="79" t="s">
        <v>1701</v>
      </c>
      <c r="AH229" s="79"/>
      <c r="AI229" s="85" t="s">
        <v>1632</v>
      </c>
      <c r="AJ229" s="79" t="b">
        <v>0</v>
      </c>
      <c r="AK229" s="79">
        <v>0</v>
      </c>
      <c r="AL229" s="85" t="s">
        <v>1632</v>
      </c>
      <c r="AM229" s="79" t="s">
        <v>1710</v>
      </c>
      <c r="AN229" s="79" t="b">
        <v>0</v>
      </c>
      <c r="AO229" s="85" t="s">
        <v>1552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301</v>
      </c>
      <c r="B230" s="64" t="s">
        <v>299</v>
      </c>
      <c r="C230" s="65" t="s">
        <v>4305</v>
      </c>
      <c r="D230" s="66">
        <v>3</v>
      </c>
      <c r="E230" s="67" t="s">
        <v>132</v>
      </c>
      <c r="F230" s="68">
        <v>35</v>
      </c>
      <c r="G230" s="65"/>
      <c r="H230" s="69"/>
      <c r="I230" s="70"/>
      <c r="J230" s="70"/>
      <c r="K230" s="34" t="s">
        <v>65</v>
      </c>
      <c r="L230" s="77">
        <v>230</v>
      </c>
      <c r="M230" s="77"/>
      <c r="N230" s="72"/>
      <c r="O230" s="79" t="s">
        <v>430</v>
      </c>
      <c r="P230" s="81">
        <v>43508.56784722222</v>
      </c>
      <c r="Q230" s="79" t="s">
        <v>529</v>
      </c>
      <c r="R230" s="79"/>
      <c r="S230" s="79"/>
      <c r="T230" s="79"/>
      <c r="U230" s="79"/>
      <c r="V230" s="83" t="s">
        <v>974</v>
      </c>
      <c r="W230" s="81">
        <v>43508.56784722222</v>
      </c>
      <c r="X230" s="83" t="s">
        <v>1126</v>
      </c>
      <c r="Y230" s="79"/>
      <c r="Z230" s="79"/>
      <c r="AA230" s="85" t="s">
        <v>1420</v>
      </c>
      <c r="AB230" s="85" t="s">
        <v>1419</v>
      </c>
      <c r="AC230" s="79" t="b">
        <v>0</v>
      </c>
      <c r="AD230" s="79">
        <v>0</v>
      </c>
      <c r="AE230" s="85" t="s">
        <v>1658</v>
      </c>
      <c r="AF230" s="79" t="b">
        <v>0</v>
      </c>
      <c r="AG230" s="79" t="s">
        <v>1701</v>
      </c>
      <c r="AH230" s="79"/>
      <c r="AI230" s="85" t="s">
        <v>1632</v>
      </c>
      <c r="AJ230" s="79" t="b">
        <v>0</v>
      </c>
      <c r="AK230" s="79">
        <v>0</v>
      </c>
      <c r="AL230" s="85" t="s">
        <v>1632</v>
      </c>
      <c r="AM230" s="79" t="s">
        <v>1709</v>
      </c>
      <c r="AN230" s="79" t="b">
        <v>0</v>
      </c>
      <c r="AO230" s="85" t="s">
        <v>1419</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300</v>
      </c>
      <c r="B231" s="64" t="s">
        <v>331</v>
      </c>
      <c r="C231" s="65" t="s">
        <v>4305</v>
      </c>
      <c r="D231" s="66">
        <v>3</v>
      </c>
      <c r="E231" s="67" t="s">
        <v>132</v>
      </c>
      <c r="F231" s="68">
        <v>35</v>
      </c>
      <c r="G231" s="65"/>
      <c r="H231" s="69"/>
      <c r="I231" s="70"/>
      <c r="J231" s="70"/>
      <c r="K231" s="34" t="s">
        <v>65</v>
      </c>
      <c r="L231" s="77">
        <v>231</v>
      </c>
      <c r="M231" s="77"/>
      <c r="N231" s="72"/>
      <c r="O231" s="79" t="s">
        <v>430</v>
      </c>
      <c r="P231" s="81">
        <v>43508.224803240744</v>
      </c>
      <c r="Q231" s="79" t="s">
        <v>528</v>
      </c>
      <c r="R231" s="79"/>
      <c r="S231" s="79"/>
      <c r="T231" s="79" t="s">
        <v>812</v>
      </c>
      <c r="U231" s="79"/>
      <c r="V231" s="83" t="s">
        <v>973</v>
      </c>
      <c r="W231" s="81">
        <v>43508.224803240744</v>
      </c>
      <c r="X231" s="83" t="s">
        <v>1125</v>
      </c>
      <c r="Y231" s="79"/>
      <c r="Z231" s="79"/>
      <c r="AA231" s="85" t="s">
        <v>1419</v>
      </c>
      <c r="AB231" s="85" t="s">
        <v>1552</v>
      </c>
      <c r="AC231" s="79" t="b">
        <v>0</v>
      </c>
      <c r="AD231" s="79">
        <v>0</v>
      </c>
      <c r="AE231" s="85" t="s">
        <v>1641</v>
      </c>
      <c r="AF231" s="79" t="b">
        <v>0</v>
      </c>
      <c r="AG231" s="79" t="s">
        <v>1701</v>
      </c>
      <c r="AH231" s="79"/>
      <c r="AI231" s="85" t="s">
        <v>1632</v>
      </c>
      <c r="AJ231" s="79" t="b">
        <v>0</v>
      </c>
      <c r="AK231" s="79">
        <v>0</v>
      </c>
      <c r="AL231" s="85" t="s">
        <v>1632</v>
      </c>
      <c r="AM231" s="79" t="s">
        <v>1710</v>
      </c>
      <c r="AN231" s="79" t="b">
        <v>0</v>
      </c>
      <c r="AO231" s="85" t="s">
        <v>1552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1</v>
      </c>
      <c r="BD231" s="48"/>
      <c r="BE231" s="49"/>
      <c r="BF231" s="48"/>
      <c r="BG231" s="49"/>
      <c r="BH231" s="48"/>
      <c r="BI231" s="49"/>
      <c r="BJ231" s="48"/>
      <c r="BK231" s="49"/>
      <c r="BL231" s="48"/>
    </row>
    <row r="232" spans="1:64" ht="15">
      <c r="A232" s="64" t="s">
        <v>300</v>
      </c>
      <c r="B232" s="64" t="s">
        <v>337</v>
      </c>
      <c r="C232" s="65" t="s">
        <v>4305</v>
      </c>
      <c r="D232" s="66">
        <v>3</v>
      </c>
      <c r="E232" s="67" t="s">
        <v>132</v>
      </c>
      <c r="F232" s="68">
        <v>35</v>
      </c>
      <c r="G232" s="65"/>
      <c r="H232" s="69"/>
      <c r="I232" s="70"/>
      <c r="J232" s="70"/>
      <c r="K232" s="34" t="s">
        <v>65</v>
      </c>
      <c r="L232" s="77">
        <v>232</v>
      </c>
      <c r="M232" s="77"/>
      <c r="N232" s="72"/>
      <c r="O232" s="79" t="s">
        <v>431</v>
      </c>
      <c r="P232" s="81">
        <v>43508.224803240744</v>
      </c>
      <c r="Q232" s="79" t="s">
        <v>528</v>
      </c>
      <c r="R232" s="79"/>
      <c r="S232" s="79"/>
      <c r="T232" s="79" t="s">
        <v>812</v>
      </c>
      <c r="U232" s="79"/>
      <c r="V232" s="83" t="s">
        <v>973</v>
      </c>
      <c r="W232" s="81">
        <v>43508.224803240744</v>
      </c>
      <c r="X232" s="83" t="s">
        <v>1125</v>
      </c>
      <c r="Y232" s="79"/>
      <c r="Z232" s="79"/>
      <c r="AA232" s="85" t="s">
        <v>1419</v>
      </c>
      <c r="AB232" s="85" t="s">
        <v>1552</v>
      </c>
      <c r="AC232" s="79" t="b">
        <v>0</v>
      </c>
      <c r="AD232" s="79">
        <v>0</v>
      </c>
      <c r="AE232" s="85" t="s">
        <v>1641</v>
      </c>
      <c r="AF232" s="79" t="b">
        <v>0</v>
      </c>
      <c r="AG232" s="79" t="s">
        <v>1701</v>
      </c>
      <c r="AH232" s="79"/>
      <c r="AI232" s="85" t="s">
        <v>1632</v>
      </c>
      <c r="AJ232" s="79" t="b">
        <v>0</v>
      </c>
      <c r="AK232" s="79">
        <v>0</v>
      </c>
      <c r="AL232" s="85" t="s">
        <v>1632</v>
      </c>
      <c r="AM232" s="79" t="s">
        <v>1710</v>
      </c>
      <c r="AN232" s="79" t="b">
        <v>0</v>
      </c>
      <c r="AO232" s="85" t="s">
        <v>1552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2</v>
      </c>
      <c r="BD232" s="48">
        <v>1</v>
      </c>
      <c r="BE232" s="49">
        <v>5</v>
      </c>
      <c r="BF232" s="48">
        <v>1</v>
      </c>
      <c r="BG232" s="49">
        <v>5</v>
      </c>
      <c r="BH232" s="48">
        <v>0</v>
      </c>
      <c r="BI232" s="49">
        <v>0</v>
      </c>
      <c r="BJ232" s="48">
        <v>18</v>
      </c>
      <c r="BK232" s="49">
        <v>90</v>
      </c>
      <c r="BL232" s="48">
        <v>20</v>
      </c>
    </row>
    <row r="233" spans="1:64" ht="15">
      <c r="A233" s="64" t="s">
        <v>301</v>
      </c>
      <c r="B233" s="64" t="s">
        <v>300</v>
      </c>
      <c r="C233" s="65" t="s">
        <v>4305</v>
      </c>
      <c r="D233" s="66">
        <v>3</v>
      </c>
      <c r="E233" s="67" t="s">
        <v>132</v>
      </c>
      <c r="F233" s="68">
        <v>35</v>
      </c>
      <c r="G233" s="65"/>
      <c r="H233" s="69"/>
      <c r="I233" s="70"/>
      <c r="J233" s="70"/>
      <c r="K233" s="34" t="s">
        <v>65</v>
      </c>
      <c r="L233" s="77">
        <v>233</v>
      </c>
      <c r="M233" s="77"/>
      <c r="N233" s="72"/>
      <c r="O233" s="79" t="s">
        <v>431</v>
      </c>
      <c r="P233" s="81">
        <v>43508.56784722222</v>
      </c>
      <c r="Q233" s="79" t="s">
        <v>529</v>
      </c>
      <c r="R233" s="79"/>
      <c r="S233" s="79"/>
      <c r="T233" s="79"/>
      <c r="U233" s="79"/>
      <c r="V233" s="83" t="s">
        <v>974</v>
      </c>
      <c r="W233" s="81">
        <v>43508.56784722222</v>
      </c>
      <c r="X233" s="83" t="s">
        <v>1126</v>
      </c>
      <c r="Y233" s="79"/>
      <c r="Z233" s="79"/>
      <c r="AA233" s="85" t="s">
        <v>1420</v>
      </c>
      <c r="AB233" s="85" t="s">
        <v>1419</v>
      </c>
      <c r="AC233" s="79" t="b">
        <v>0</v>
      </c>
      <c r="AD233" s="79">
        <v>0</v>
      </c>
      <c r="AE233" s="85" t="s">
        <v>1658</v>
      </c>
      <c r="AF233" s="79" t="b">
        <v>0</v>
      </c>
      <c r="AG233" s="79" t="s">
        <v>1701</v>
      </c>
      <c r="AH233" s="79"/>
      <c r="AI233" s="85" t="s">
        <v>1632</v>
      </c>
      <c r="AJ233" s="79" t="b">
        <v>0</v>
      </c>
      <c r="AK233" s="79">
        <v>0</v>
      </c>
      <c r="AL233" s="85" t="s">
        <v>1632</v>
      </c>
      <c r="AM233" s="79" t="s">
        <v>1709</v>
      </c>
      <c r="AN233" s="79" t="b">
        <v>0</v>
      </c>
      <c r="AO233" s="85" t="s">
        <v>1419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301</v>
      </c>
      <c r="B234" s="64" t="s">
        <v>331</v>
      </c>
      <c r="C234" s="65" t="s">
        <v>4305</v>
      </c>
      <c r="D234" s="66">
        <v>3</v>
      </c>
      <c r="E234" s="67" t="s">
        <v>132</v>
      </c>
      <c r="F234" s="68">
        <v>35</v>
      </c>
      <c r="G234" s="65"/>
      <c r="H234" s="69"/>
      <c r="I234" s="70"/>
      <c r="J234" s="70"/>
      <c r="K234" s="34" t="s">
        <v>65</v>
      </c>
      <c r="L234" s="77">
        <v>234</v>
      </c>
      <c r="M234" s="77"/>
      <c r="N234" s="72"/>
      <c r="O234" s="79" t="s">
        <v>430</v>
      </c>
      <c r="P234" s="81">
        <v>43508.56784722222</v>
      </c>
      <c r="Q234" s="79" t="s">
        <v>529</v>
      </c>
      <c r="R234" s="79"/>
      <c r="S234" s="79"/>
      <c r="T234" s="79"/>
      <c r="U234" s="79"/>
      <c r="V234" s="83" t="s">
        <v>974</v>
      </c>
      <c r="W234" s="81">
        <v>43508.56784722222</v>
      </c>
      <c r="X234" s="83" t="s">
        <v>1126</v>
      </c>
      <c r="Y234" s="79"/>
      <c r="Z234" s="79"/>
      <c r="AA234" s="85" t="s">
        <v>1420</v>
      </c>
      <c r="AB234" s="85" t="s">
        <v>1419</v>
      </c>
      <c r="AC234" s="79" t="b">
        <v>0</v>
      </c>
      <c r="AD234" s="79">
        <v>0</v>
      </c>
      <c r="AE234" s="85" t="s">
        <v>1658</v>
      </c>
      <c r="AF234" s="79" t="b">
        <v>0</v>
      </c>
      <c r="AG234" s="79" t="s">
        <v>1701</v>
      </c>
      <c r="AH234" s="79"/>
      <c r="AI234" s="85" t="s">
        <v>1632</v>
      </c>
      <c r="AJ234" s="79" t="b">
        <v>0</v>
      </c>
      <c r="AK234" s="79">
        <v>0</v>
      </c>
      <c r="AL234" s="85" t="s">
        <v>1632</v>
      </c>
      <c r="AM234" s="79" t="s">
        <v>1709</v>
      </c>
      <c r="AN234" s="79" t="b">
        <v>0</v>
      </c>
      <c r="AO234" s="85" t="s">
        <v>1419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1</v>
      </c>
      <c r="BD234" s="48"/>
      <c r="BE234" s="49"/>
      <c r="BF234" s="48"/>
      <c r="BG234" s="49"/>
      <c r="BH234" s="48"/>
      <c r="BI234" s="49"/>
      <c r="BJ234" s="48"/>
      <c r="BK234" s="49"/>
      <c r="BL234" s="48"/>
    </row>
    <row r="235" spans="1:64" ht="15">
      <c r="A235" s="64" t="s">
        <v>301</v>
      </c>
      <c r="B235" s="64" t="s">
        <v>337</v>
      </c>
      <c r="C235" s="65" t="s">
        <v>4305</v>
      </c>
      <c r="D235" s="66">
        <v>3</v>
      </c>
      <c r="E235" s="67" t="s">
        <v>132</v>
      </c>
      <c r="F235" s="68">
        <v>35</v>
      </c>
      <c r="G235" s="65"/>
      <c r="H235" s="69"/>
      <c r="I235" s="70"/>
      <c r="J235" s="70"/>
      <c r="K235" s="34" t="s">
        <v>65</v>
      </c>
      <c r="L235" s="77">
        <v>235</v>
      </c>
      <c r="M235" s="77"/>
      <c r="N235" s="72"/>
      <c r="O235" s="79" t="s">
        <v>430</v>
      </c>
      <c r="P235" s="81">
        <v>43508.56784722222</v>
      </c>
      <c r="Q235" s="79" t="s">
        <v>529</v>
      </c>
      <c r="R235" s="79"/>
      <c r="S235" s="79"/>
      <c r="T235" s="79"/>
      <c r="U235" s="79"/>
      <c r="V235" s="83" t="s">
        <v>974</v>
      </c>
      <c r="W235" s="81">
        <v>43508.56784722222</v>
      </c>
      <c r="X235" s="83" t="s">
        <v>1126</v>
      </c>
      <c r="Y235" s="79"/>
      <c r="Z235" s="79"/>
      <c r="AA235" s="85" t="s">
        <v>1420</v>
      </c>
      <c r="AB235" s="85" t="s">
        <v>1419</v>
      </c>
      <c r="AC235" s="79" t="b">
        <v>0</v>
      </c>
      <c r="AD235" s="79">
        <v>0</v>
      </c>
      <c r="AE235" s="85" t="s">
        <v>1658</v>
      </c>
      <c r="AF235" s="79" t="b">
        <v>0</v>
      </c>
      <c r="AG235" s="79" t="s">
        <v>1701</v>
      </c>
      <c r="AH235" s="79"/>
      <c r="AI235" s="85" t="s">
        <v>1632</v>
      </c>
      <c r="AJ235" s="79" t="b">
        <v>0</v>
      </c>
      <c r="AK235" s="79">
        <v>0</v>
      </c>
      <c r="AL235" s="85" t="s">
        <v>1632</v>
      </c>
      <c r="AM235" s="79" t="s">
        <v>1709</v>
      </c>
      <c r="AN235" s="79" t="b">
        <v>0</v>
      </c>
      <c r="AO235" s="85" t="s">
        <v>1419</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v>0</v>
      </c>
      <c r="BE235" s="49">
        <v>0</v>
      </c>
      <c r="BF235" s="48">
        <v>1</v>
      </c>
      <c r="BG235" s="49">
        <v>14.285714285714286</v>
      </c>
      <c r="BH235" s="48">
        <v>0</v>
      </c>
      <c r="BI235" s="49">
        <v>0</v>
      </c>
      <c r="BJ235" s="48">
        <v>6</v>
      </c>
      <c r="BK235" s="49">
        <v>85.71428571428571</v>
      </c>
      <c r="BL235" s="48">
        <v>7</v>
      </c>
    </row>
    <row r="236" spans="1:64" ht="15">
      <c r="A236" s="64" t="s">
        <v>302</v>
      </c>
      <c r="B236" s="64" t="s">
        <v>331</v>
      </c>
      <c r="C236" s="65" t="s">
        <v>4305</v>
      </c>
      <c r="D236" s="66">
        <v>3</v>
      </c>
      <c r="E236" s="67" t="s">
        <v>132</v>
      </c>
      <c r="F236" s="68">
        <v>35</v>
      </c>
      <c r="G236" s="65"/>
      <c r="H236" s="69"/>
      <c r="I236" s="70"/>
      <c r="J236" s="70"/>
      <c r="K236" s="34" t="s">
        <v>65</v>
      </c>
      <c r="L236" s="77">
        <v>236</v>
      </c>
      <c r="M236" s="77"/>
      <c r="N236" s="72"/>
      <c r="O236" s="79" t="s">
        <v>430</v>
      </c>
      <c r="P236" s="81">
        <v>43508.574791666666</v>
      </c>
      <c r="Q236" s="79" t="s">
        <v>530</v>
      </c>
      <c r="R236" s="83" t="s">
        <v>738</v>
      </c>
      <c r="S236" s="79" t="s">
        <v>797</v>
      </c>
      <c r="T236" s="79"/>
      <c r="U236" s="79"/>
      <c r="V236" s="83" t="s">
        <v>975</v>
      </c>
      <c r="W236" s="81">
        <v>43508.574791666666</v>
      </c>
      <c r="X236" s="83" t="s">
        <v>1127</v>
      </c>
      <c r="Y236" s="79">
        <v>42.57200905</v>
      </c>
      <c r="Z236" s="79">
        <v>-71.27832994</v>
      </c>
      <c r="AA236" s="85" t="s">
        <v>1421</v>
      </c>
      <c r="AB236" s="79"/>
      <c r="AC236" s="79" t="b">
        <v>0</v>
      </c>
      <c r="AD236" s="79">
        <v>0</v>
      </c>
      <c r="AE236" s="85" t="s">
        <v>1632</v>
      </c>
      <c r="AF236" s="79" t="b">
        <v>0</v>
      </c>
      <c r="AG236" s="79" t="s">
        <v>1701</v>
      </c>
      <c r="AH236" s="79"/>
      <c r="AI236" s="85" t="s">
        <v>1632</v>
      </c>
      <c r="AJ236" s="79" t="b">
        <v>0</v>
      </c>
      <c r="AK236" s="79">
        <v>0</v>
      </c>
      <c r="AL236" s="85" t="s">
        <v>1632</v>
      </c>
      <c r="AM236" s="79" t="s">
        <v>1712</v>
      </c>
      <c r="AN236" s="79" t="b">
        <v>0</v>
      </c>
      <c r="AO236" s="85" t="s">
        <v>1421</v>
      </c>
      <c r="AP236" s="79" t="s">
        <v>176</v>
      </c>
      <c r="AQ236" s="79">
        <v>0</v>
      </c>
      <c r="AR236" s="79">
        <v>0</v>
      </c>
      <c r="AS236" s="79" t="s">
        <v>1729</v>
      </c>
      <c r="AT236" s="79" t="s">
        <v>1740</v>
      </c>
      <c r="AU236" s="79" t="s">
        <v>1741</v>
      </c>
      <c r="AV236" s="79" t="s">
        <v>1748</v>
      </c>
      <c r="AW236" s="79" t="s">
        <v>1762</v>
      </c>
      <c r="AX236" s="79" t="s">
        <v>1776</v>
      </c>
      <c r="AY236" s="79" t="s">
        <v>1784</v>
      </c>
      <c r="AZ236" s="83" t="s">
        <v>1791</v>
      </c>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7</v>
      </c>
      <c r="BK236" s="49">
        <v>100</v>
      </c>
      <c r="BL236" s="48">
        <v>7</v>
      </c>
    </row>
    <row r="237" spans="1:64" ht="15">
      <c r="A237" s="64" t="s">
        <v>303</v>
      </c>
      <c r="B237" s="64" t="s">
        <v>331</v>
      </c>
      <c r="C237" s="65" t="s">
        <v>4305</v>
      </c>
      <c r="D237" s="66">
        <v>3</v>
      </c>
      <c r="E237" s="67" t="s">
        <v>132</v>
      </c>
      <c r="F237" s="68">
        <v>35</v>
      </c>
      <c r="G237" s="65"/>
      <c r="H237" s="69"/>
      <c r="I237" s="70"/>
      <c r="J237" s="70"/>
      <c r="K237" s="34" t="s">
        <v>65</v>
      </c>
      <c r="L237" s="77">
        <v>237</v>
      </c>
      <c r="M237" s="77"/>
      <c r="N237" s="72"/>
      <c r="O237" s="79" t="s">
        <v>430</v>
      </c>
      <c r="P237" s="81">
        <v>43508.58314814815</v>
      </c>
      <c r="Q237" s="79" t="s">
        <v>531</v>
      </c>
      <c r="R237" s="79"/>
      <c r="S237" s="79"/>
      <c r="T237" s="79"/>
      <c r="U237" s="79"/>
      <c r="V237" s="83" t="s">
        <v>976</v>
      </c>
      <c r="W237" s="81">
        <v>43508.58314814815</v>
      </c>
      <c r="X237" s="83" t="s">
        <v>1128</v>
      </c>
      <c r="Y237" s="79"/>
      <c r="Z237" s="79"/>
      <c r="AA237" s="85" t="s">
        <v>1422</v>
      </c>
      <c r="AB237" s="85" t="s">
        <v>1552</v>
      </c>
      <c r="AC237" s="79" t="b">
        <v>0</v>
      </c>
      <c r="AD237" s="79">
        <v>0</v>
      </c>
      <c r="AE237" s="85" t="s">
        <v>1641</v>
      </c>
      <c r="AF237" s="79" t="b">
        <v>0</v>
      </c>
      <c r="AG237" s="79" t="s">
        <v>1701</v>
      </c>
      <c r="AH237" s="79"/>
      <c r="AI237" s="85" t="s">
        <v>1632</v>
      </c>
      <c r="AJ237" s="79" t="b">
        <v>0</v>
      </c>
      <c r="AK237" s="79">
        <v>0</v>
      </c>
      <c r="AL237" s="85" t="s">
        <v>1632</v>
      </c>
      <c r="AM237" s="79" t="s">
        <v>1708</v>
      </c>
      <c r="AN237" s="79" t="b">
        <v>0</v>
      </c>
      <c r="AO237" s="85" t="s">
        <v>1552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1</v>
      </c>
      <c r="BD237" s="48"/>
      <c r="BE237" s="49"/>
      <c r="BF237" s="48"/>
      <c r="BG237" s="49"/>
      <c r="BH237" s="48"/>
      <c r="BI237" s="49"/>
      <c r="BJ237" s="48"/>
      <c r="BK237" s="49"/>
      <c r="BL237" s="48"/>
    </row>
    <row r="238" spans="1:64" ht="15">
      <c r="A238" s="64" t="s">
        <v>303</v>
      </c>
      <c r="B238" s="64" t="s">
        <v>337</v>
      </c>
      <c r="C238" s="65" t="s">
        <v>4305</v>
      </c>
      <c r="D238" s="66">
        <v>3</v>
      </c>
      <c r="E238" s="67" t="s">
        <v>132</v>
      </c>
      <c r="F238" s="68">
        <v>35</v>
      </c>
      <c r="G238" s="65"/>
      <c r="H238" s="69"/>
      <c r="I238" s="70"/>
      <c r="J238" s="70"/>
      <c r="K238" s="34" t="s">
        <v>65</v>
      </c>
      <c r="L238" s="77">
        <v>238</v>
      </c>
      <c r="M238" s="77"/>
      <c r="N238" s="72"/>
      <c r="O238" s="79" t="s">
        <v>431</v>
      </c>
      <c r="P238" s="81">
        <v>43508.58314814815</v>
      </c>
      <c r="Q238" s="79" t="s">
        <v>531</v>
      </c>
      <c r="R238" s="79"/>
      <c r="S238" s="79"/>
      <c r="T238" s="79"/>
      <c r="U238" s="79"/>
      <c r="V238" s="83" t="s">
        <v>976</v>
      </c>
      <c r="W238" s="81">
        <v>43508.58314814815</v>
      </c>
      <c r="X238" s="83" t="s">
        <v>1128</v>
      </c>
      <c r="Y238" s="79"/>
      <c r="Z238" s="79"/>
      <c r="AA238" s="85" t="s">
        <v>1422</v>
      </c>
      <c r="AB238" s="85" t="s">
        <v>1552</v>
      </c>
      <c r="AC238" s="79" t="b">
        <v>0</v>
      </c>
      <c r="AD238" s="79">
        <v>0</v>
      </c>
      <c r="AE238" s="85" t="s">
        <v>1641</v>
      </c>
      <c r="AF238" s="79" t="b">
        <v>0</v>
      </c>
      <c r="AG238" s="79" t="s">
        <v>1701</v>
      </c>
      <c r="AH238" s="79"/>
      <c r="AI238" s="85" t="s">
        <v>1632</v>
      </c>
      <c r="AJ238" s="79" t="b">
        <v>0</v>
      </c>
      <c r="AK238" s="79">
        <v>0</v>
      </c>
      <c r="AL238" s="85" t="s">
        <v>1632</v>
      </c>
      <c r="AM238" s="79" t="s">
        <v>1708</v>
      </c>
      <c r="AN238" s="79" t="b">
        <v>0</v>
      </c>
      <c r="AO238" s="85" t="s">
        <v>1552</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14</v>
      </c>
      <c r="BK238" s="49">
        <v>100</v>
      </c>
      <c r="BL238" s="48">
        <v>14</v>
      </c>
    </row>
    <row r="239" spans="1:64" ht="15">
      <c r="A239" s="64" t="s">
        <v>304</v>
      </c>
      <c r="B239" s="64" t="s">
        <v>331</v>
      </c>
      <c r="C239" s="65" t="s">
        <v>4305</v>
      </c>
      <c r="D239" s="66">
        <v>3</v>
      </c>
      <c r="E239" s="67" t="s">
        <v>132</v>
      </c>
      <c r="F239" s="68">
        <v>35</v>
      </c>
      <c r="G239" s="65"/>
      <c r="H239" s="69"/>
      <c r="I239" s="70"/>
      <c r="J239" s="70"/>
      <c r="K239" s="34" t="s">
        <v>65</v>
      </c>
      <c r="L239" s="77">
        <v>239</v>
      </c>
      <c r="M239" s="77"/>
      <c r="N239" s="72"/>
      <c r="O239" s="79" t="s">
        <v>430</v>
      </c>
      <c r="P239" s="81">
        <v>43508.58752314815</v>
      </c>
      <c r="Q239" s="79" t="s">
        <v>532</v>
      </c>
      <c r="R239" s="83" t="s">
        <v>739</v>
      </c>
      <c r="S239" s="79" t="s">
        <v>797</v>
      </c>
      <c r="T239" s="79"/>
      <c r="U239" s="83" t="s">
        <v>859</v>
      </c>
      <c r="V239" s="83" t="s">
        <v>859</v>
      </c>
      <c r="W239" s="81">
        <v>43508.58752314815</v>
      </c>
      <c r="X239" s="83" t="s">
        <v>1129</v>
      </c>
      <c r="Y239" s="79">
        <v>42.56627561</v>
      </c>
      <c r="Z239" s="79">
        <v>-71.42314106</v>
      </c>
      <c r="AA239" s="85" t="s">
        <v>1423</v>
      </c>
      <c r="AB239" s="79"/>
      <c r="AC239" s="79" t="b">
        <v>0</v>
      </c>
      <c r="AD239" s="79">
        <v>0</v>
      </c>
      <c r="AE239" s="85" t="s">
        <v>1632</v>
      </c>
      <c r="AF239" s="79" t="b">
        <v>0</v>
      </c>
      <c r="AG239" s="79" t="s">
        <v>1701</v>
      </c>
      <c r="AH239" s="79"/>
      <c r="AI239" s="85" t="s">
        <v>1632</v>
      </c>
      <c r="AJ239" s="79" t="b">
        <v>0</v>
      </c>
      <c r="AK239" s="79">
        <v>0</v>
      </c>
      <c r="AL239" s="85" t="s">
        <v>1632</v>
      </c>
      <c r="AM239" s="79" t="s">
        <v>1712</v>
      </c>
      <c r="AN239" s="79" t="b">
        <v>0</v>
      </c>
      <c r="AO239" s="85" t="s">
        <v>1423</v>
      </c>
      <c r="AP239" s="79" t="s">
        <v>176</v>
      </c>
      <c r="AQ239" s="79">
        <v>0</v>
      </c>
      <c r="AR239" s="79">
        <v>0</v>
      </c>
      <c r="AS239" s="79" t="s">
        <v>1730</v>
      </c>
      <c r="AT239" s="79" t="s">
        <v>1740</v>
      </c>
      <c r="AU239" s="79" t="s">
        <v>1741</v>
      </c>
      <c r="AV239" s="79" t="s">
        <v>1749</v>
      </c>
      <c r="AW239" s="79" t="s">
        <v>1763</v>
      </c>
      <c r="AX239" s="79" t="s">
        <v>1777</v>
      </c>
      <c r="AY239" s="79" t="s">
        <v>1784</v>
      </c>
      <c r="AZ239" s="83" t="s">
        <v>1792</v>
      </c>
      <c r="BA239">
        <v>1</v>
      </c>
      <c r="BB239" s="78" t="str">
        <f>REPLACE(INDEX(GroupVertices[Group],MATCH(Edges[[#This Row],[Vertex 1]],GroupVertices[Vertex],0)),1,1,"")</f>
        <v>1</v>
      </c>
      <c r="BC239" s="78" t="str">
        <f>REPLACE(INDEX(GroupVertices[Group],MATCH(Edges[[#This Row],[Vertex 2]],GroupVertices[Vertex],0)),1,1,"")</f>
        <v>1</v>
      </c>
      <c r="BD239" s="48">
        <v>1</v>
      </c>
      <c r="BE239" s="49">
        <v>9.090909090909092</v>
      </c>
      <c r="BF239" s="48">
        <v>0</v>
      </c>
      <c r="BG239" s="49">
        <v>0</v>
      </c>
      <c r="BH239" s="48">
        <v>0</v>
      </c>
      <c r="BI239" s="49">
        <v>0</v>
      </c>
      <c r="BJ239" s="48">
        <v>10</v>
      </c>
      <c r="BK239" s="49">
        <v>90.9090909090909</v>
      </c>
      <c r="BL239" s="48">
        <v>11</v>
      </c>
    </row>
    <row r="240" spans="1:64" ht="15">
      <c r="A240" s="64" t="s">
        <v>305</v>
      </c>
      <c r="B240" s="64" t="s">
        <v>331</v>
      </c>
      <c r="C240" s="65" t="s">
        <v>4305</v>
      </c>
      <c r="D240" s="66">
        <v>3</v>
      </c>
      <c r="E240" s="67" t="s">
        <v>132</v>
      </c>
      <c r="F240" s="68">
        <v>35</v>
      </c>
      <c r="G240" s="65"/>
      <c r="H240" s="69"/>
      <c r="I240" s="70"/>
      <c r="J240" s="70"/>
      <c r="K240" s="34" t="s">
        <v>65</v>
      </c>
      <c r="L240" s="77">
        <v>240</v>
      </c>
      <c r="M240" s="77"/>
      <c r="N240" s="72"/>
      <c r="O240" s="79" t="s">
        <v>430</v>
      </c>
      <c r="P240" s="81">
        <v>43508.61565972222</v>
      </c>
      <c r="Q240" s="79" t="s">
        <v>517</v>
      </c>
      <c r="R240" s="79"/>
      <c r="S240" s="79"/>
      <c r="T240" s="79"/>
      <c r="U240" s="79"/>
      <c r="V240" s="83" t="s">
        <v>977</v>
      </c>
      <c r="W240" s="81">
        <v>43508.61565972222</v>
      </c>
      <c r="X240" s="83" t="s">
        <v>1130</v>
      </c>
      <c r="Y240" s="79"/>
      <c r="Z240" s="79"/>
      <c r="AA240" s="85" t="s">
        <v>1424</v>
      </c>
      <c r="AB240" s="79"/>
      <c r="AC240" s="79" t="b">
        <v>0</v>
      </c>
      <c r="AD240" s="79">
        <v>0</v>
      </c>
      <c r="AE240" s="85" t="s">
        <v>1632</v>
      </c>
      <c r="AF240" s="79" t="b">
        <v>0</v>
      </c>
      <c r="AG240" s="79" t="s">
        <v>1701</v>
      </c>
      <c r="AH240" s="79"/>
      <c r="AI240" s="85" t="s">
        <v>1632</v>
      </c>
      <c r="AJ240" s="79" t="b">
        <v>0</v>
      </c>
      <c r="AK240" s="79">
        <v>0</v>
      </c>
      <c r="AL240" s="85" t="s">
        <v>1549</v>
      </c>
      <c r="AM240" s="79" t="s">
        <v>1708</v>
      </c>
      <c r="AN240" s="79" t="b">
        <v>0</v>
      </c>
      <c r="AO240" s="85" t="s">
        <v>1549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c r="BE240" s="49"/>
      <c r="BF240" s="48"/>
      <c r="BG240" s="49"/>
      <c r="BH240" s="48"/>
      <c r="BI240" s="49"/>
      <c r="BJ240" s="48"/>
      <c r="BK240" s="49"/>
      <c r="BL240" s="48"/>
    </row>
    <row r="241" spans="1:64" ht="15">
      <c r="A241" s="64" t="s">
        <v>305</v>
      </c>
      <c r="B241" s="64" t="s">
        <v>401</v>
      </c>
      <c r="C241" s="65" t="s">
        <v>4305</v>
      </c>
      <c r="D241" s="66">
        <v>3</v>
      </c>
      <c r="E241" s="67" t="s">
        <v>132</v>
      </c>
      <c r="F241" s="68">
        <v>35</v>
      </c>
      <c r="G241" s="65"/>
      <c r="H241" s="69"/>
      <c r="I241" s="70"/>
      <c r="J241" s="70"/>
      <c r="K241" s="34" t="s">
        <v>65</v>
      </c>
      <c r="L241" s="77">
        <v>241</v>
      </c>
      <c r="M241" s="77"/>
      <c r="N241" s="72"/>
      <c r="O241" s="79" t="s">
        <v>430</v>
      </c>
      <c r="P241" s="81">
        <v>43508.61565972222</v>
      </c>
      <c r="Q241" s="79" t="s">
        <v>517</v>
      </c>
      <c r="R241" s="79"/>
      <c r="S241" s="79"/>
      <c r="T241" s="79"/>
      <c r="U241" s="79"/>
      <c r="V241" s="83" t="s">
        <v>977</v>
      </c>
      <c r="W241" s="81">
        <v>43508.61565972222</v>
      </c>
      <c r="X241" s="83" t="s">
        <v>1130</v>
      </c>
      <c r="Y241" s="79"/>
      <c r="Z241" s="79"/>
      <c r="AA241" s="85" t="s">
        <v>1424</v>
      </c>
      <c r="AB241" s="79"/>
      <c r="AC241" s="79" t="b">
        <v>0</v>
      </c>
      <c r="AD241" s="79">
        <v>0</v>
      </c>
      <c r="AE241" s="85" t="s">
        <v>1632</v>
      </c>
      <c r="AF241" s="79" t="b">
        <v>0</v>
      </c>
      <c r="AG241" s="79" t="s">
        <v>1701</v>
      </c>
      <c r="AH241" s="79"/>
      <c r="AI241" s="85" t="s">
        <v>1632</v>
      </c>
      <c r="AJ241" s="79" t="b">
        <v>0</v>
      </c>
      <c r="AK241" s="79">
        <v>0</v>
      </c>
      <c r="AL241" s="85" t="s">
        <v>1549</v>
      </c>
      <c r="AM241" s="79" t="s">
        <v>1708</v>
      </c>
      <c r="AN241" s="79" t="b">
        <v>0</v>
      </c>
      <c r="AO241" s="85" t="s">
        <v>1549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305</v>
      </c>
      <c r="B242" s="64" t="s">
        <v>337</v>
      </c>
      <c r="C242" s="65" t="s">
        <v>4305</v>
      </c>
      <c r="D242" s="66">
        <v>3</v>
      </c>
      <c r="E242" s="67" t="s">
        <v>132</v>
      </c>
      <c r="F242" s="68">
        <v>35</v>
      </c>
      <c r="G242" s="65"/>
      <c r="H242" s="69"/>
      <c r="I242" s="70"/>
      <c r="J242" s="70"/>
      <c r="K242" s="34" t="s">
        <v>65</v>
      </c>
      <c r="L242" s="77">
        <v>242</v>
      </c>
      <c r="M242" s="77"/>
      <c r="N242" s="72"/>
      <c r="O242" s="79" t="s">
        <v>430</v>
      </c>
      <c r="P242" s="81">
        <v>43508.61565972222</v>
      </c>
      <c r="Q242" s="79" t="s">
        <v>517</v>
      </c>
      <c r="R242" s="79"/>
      <c r="S242" s="79"/>
      <c r="T242" s="79"/>
      <c r="U242" s="79"/>
      <c r="V242" s="83" t="s">
        <v>977</v>
      </c>
      <c r="W242" s="81">
        <v>43508.61565972222</v>
      </c>
      <c r="X242" s="83" t="s">
        <v>1130</v>
      </c>
      <c r="Y242" s="79"/>
      <c r="Z242" s="79"/>
      <c r="AA242" s="85" t="s">
        <v>1424</v>
      </c>
      <c r="AB242" s="79"/>
      <c r="AC242" s="79" t="b">
        <v>0</v>
      </c>
      <c r="AD242" s="79">
        <v>0</v>
      </c>
      <c r="AE242" s="85" t="s">
        <v>1632</v>
      </c>
      <c r="AF242" s="79" t="b">
        <v>0</v>
      </c>
      <c r="AG242" s="79" t="s">
        <v>1701</v>
      </c>
      <c r="AH242" s="79"/>
      <c r="AI242" s="85" t="s">
        <v>1632</v>
      </c>
      <c r="AJ242" s="79" t="b">
        <v>0</v>
      </c>
      <c r="AK242" s="79">
        <v>0</v>
      </c>
      <c r="AL242" s="85" t="s">
        <v>1549</v>
      </c>
      <c r="AM242" s="79" t="s">
        <v>1708</v>
      </c>
      <c r="AN242" s="79" t="b">
        <v>0</v>
      </c>
      <c r="AO242" s="85" t="s">
        <v>1549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0</v>
      </c>
      <c r="BE242" s="49">
        <v>0</v>
      </c>
      <c r="BF242" s="48">
        <v>1</v>
      </c>
      <c r="BG242" s="49">
        <v>5.555555555555555</v>
      </c>
      <c r="BH242" s="48">
        <v>0</v>
      </c>
      <c r="BI242" s="49">
        <v>0</v>
      </c>
      <c r="BJ242" s="48">
        <v>17</v>
      </c>
      <c r="BK242" s="49">
        <v>94.44444444444444</v>
      </c>
      <c r="BL242" s="48">
        <v>18</v>
      </c>
    </row>
    <row r="243" spans="1:64" ht="15">
      <c r="A243" s="64" t="s">
        <v>306</v>
      </c>
      <c r="B243" s="64" t="s">
        <v>402</v>
      </c>
      <c r="C243" s="65" t="s">
        <v>4305</v>
      </c>
      <c r="D243" s="66">
        <v>3</v>
      </c>
      <c r="E243" s="67" t="s">
        <v>132</v>
      </c>
      <c r="F243" s="68">
        <v>35</v>
      </c>
      <c r="G243" s="65"/>
      <c r="H243" s="69"/>
      <c r="I243" s="70"/>
      <c r="J243" s="70"/>
      <c r="K243" s="34" t="s">
        <v>65</v>
      </c>
      <c r="L243" s="77">
        <v>243</v>
      </c>
      <c r="M243" s="77"/>
      <c r="N243" s="72"/>
      <c r="O243" s="79" t="s">
        <v>431</v>
      </c>
      <c r="P243" s="81">
        <v>43508.60965277778</v>
      </c>
      <c r="Q243" s="79" t="s">
        <v>533</v>
      </c>
      <c r="R243" s="79"/>
      <c r="S243" s="79"/>
      <c r="T243" s="79"/>
      <c r="U243" s="79"/>
      <c r="V243" s="83" t="s">
        <v>978</v>
      </c>
      <c r="W243" s="81">
        <v>43508.60965277778</v>
      </c>
      <c r="X243" s="83" t="s">
        <v>1131</v>
      </c>
      <c r="Y243" s="79"/>
      <c r="Z243" s="79"/>
      <c r="AA243" s="85" t="s">
        <v>1425</v>
      </c>
      <c r="AB243" s="85" t="s">
        <v>1623</v>
      </c>
      <c r="AC243" s="79" t="b">
        <v>0</v>
      </c>
      <c r="AD243" s="79">
        <v>1</v>
      </c>
      <c r="AE243" s="85" t="s">
        <v>1659</v>
      </c>
      <c r="AF243" s="79" t="b">
        <v>0</v>
      </c>
      <c r="AG243" s="79" t="s">
        <v>1701</v>
      </c>
      <c r="AH243" s="79"/>
      <c r="AI243" s="85" t="s">
        <v>1632</v>
      </c>
      <c r="AJ243" s="79" t="b">
        <v>0</v>
      </c>
      <c r="AK243" s="79">
        <v>0</v>
      </c>
      <c r="AL243" s="85" t="s">
        <v>1632</v>
      </c>
      <c r="AM243" s="79" t="s">
        <v>1709</v>
      </c>
      <c r="AN243" s="79" t="b">
        <v>0</v>
      </c>
      <c r="AO243" s="85" t="s">
        <v>1623</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18</v>
      </c>
      <c r="BC243" s="78" t="str">
        <f>REPLACE(INDEX(GroupVertices[Group],MATCH(Edges[[#This Row],[Vertex 2]],GroupVertices[Vertex],0)),1,1,"")</f>
        <v>18</v>
      </c>
      <c r="BD243" s="48">
        <v>1</v>
      </c>
      <c r="BE243" s="49">
        <v>5</v>
      </c>
      <c r="BF243" s="48">
        <v>1</v>
      </c>
      <c r="BG243" s="49">
        <v>5</v>
      </c>
      <c r="BH243" s="48">
        <v>0</v>
      </c>
      <c r="BI243" s="49">
        <v>0</v>
      </c>
      <c r="BJ243" s="48">
        <v>18</v>
      </c>
      <c r="BK243" s="49">
        <v>90</v>
      </c>
      <c r="BL243" s="48">
        <v>20</v>
      </c>
    </row>
    <row r="244" spans="1:64" ht="15">
      <c r="A244" s="64" t="s">
        <v>283</v>
      </c>
      <c r="B244" s="64" t="s">
        <v>331</v>
      </c>
      <c r="C244" s="65" t="s">
        <v>4306</v>
      </c>
      <c r="D244" s="66">
        <v>4.4</v>
      </c>
      <c r="E244" s="67" t="s">
        <v>136</v>
      </c>
      <c r="F244" s="68">
        <v>30.4</v>
      </c>
      <c r="G244" s="65"/>
      <c r="H244" s="69"/>
      <c r="I244" s="70"/>
      <c r="J244" s="70"/>
      <c r="K244" s="34" t="s">
        <v>65</v>
      </c>
      <c r="L244" s="77">
        <v>244</v>
      </c>
      <c r="M244" s="77"/>
      <c r="N244" s="72"/>
      <c r="O244" s="79" t="s">
        <v>430</v>
      </c>
      <c r="P244" s="81">
        <v>43507.793333333335</v>
      </c>
      <c r="Q244" s="79" t="s">
        <v>534</v>
      </c>
      <c r="R244" s="83" t="s">
        <v>740</v>
      </c>
      <c r="S244" s="79" t="s">
        <v>796</v>
      </c>
      <c r="T244" s="79"/>
      <c r="U244" s="79"/>
      <c r="V244" s="83" t="s">
        <v>959</v>
      </c>
      <c r="W244" s="81">
        <v>43507.793333333335</v>
      </c>
      <c r="X244" s="83" t="s">
        <v>1132</v>
      </c>
      <c r="Y244" s="79">
        <v>42.56169234</v>
      </c>
      <c r="Z244" s="79">
        <v>-70.97806031</v>
      </c>
      <c r="AA244" s="85" t="s">
        <v>1426</v>
      </c>
      <c r="AB244" s="79"/>
      <c r="AC244" s="79" t="b">
        <v>0</v>
      </c>
      <c r="AD244" s="79">
        <v>0</v>
      </c>
      <c r="AE244" s="85" t="s">
        <v>1632</v>
      </c>
      <c r="AF244" s="79" t="b">
        <v>0</v>
      </c>
      <c r="AG244" s="79" t="s">
        <v>1701</v>
      </c>
      <c r="AH244" s="79"/>
      <c r="AI244" s="85" t="s">
        <v>1632</v>
      </c>
      <c r="AJ244" s="79" t="b">
        <v>0</v>
      </c>
      <c r="AK244" s="79">
        <v>0</v>
      </c>
      <c r="AL244" s="85" t="s">
        <v>1632</v>
      </c>
      <c r="AM244" s="79" t="s">
        <v>1717</v>
      </c>
      <c r="AN244" s="79" t="b">
        <v>1</v>
      </c>
      <c r="AO244" s="85" t="s">
        <v>1426</v>
      </c>
      <c r="AP244" s="79" t="s">
        <v>176</v>
      </c>
      <c r="AQ244" s="79">
        <v>0</v>
      </c>
      <c r="AR244" s="79">
        <v>0</v>
      </c>
      <c r="AS244" s="79" t="s">
        <v>1731</v>
      </c>
      <c r="AT244" s="79" t="s">
        <v>1740</v>
      </c>
      <c r="AU244" s="79" t="s">
        <v>1741</v>
      </c>
      <c r="AV244" s="79" t="s">
        <v>1746</v>
      </c>
      <c r="AW244" s="79" t="s">
        <v>1760</v>
      </c>
      <c r="AX244" s="79" t="s">
        <v>1774</v>
      </c>
      <c r="AY244" s="79" t="s">
        <v>1784</v>
      </c>
      <c r="AZ244" s="83" t="s">
        <v>1789</v>
      </c>
      <c r="BA244">
        <v>2</v>
      </c>
      <c r="BB244" s="78" t="str">
        <f>REPLACE(INDEX(GroupVertices[Group],MATCH(Edges[[#This Row],[Vertex 1]],GroupVertices[Vertex],0)),1,1,"")</f>
        <v>12</v>
      </c>
      <c r="BC244" s="78" t="str">
        <f>REPLACE(INDEX(GroupVertices[Group],MATCH(Edges[[#This Row],[Vertex 2]],GroupVertices[Vertex],0)),1,1,"")</f>
        <v>1</v>
      </c>
      <c r="BD244" s="48">
        <v>0</v>
      </c>
      <c r="BE244" s="49">
        <v>0</v>
      </c>
      <c r="BF244" s="48">
        <v>1</v>
      </c>
      <c r="BG244" s="49">
        <v>5</v>
      </c>
      <c r="BH244" s="48">
        <v>0</v>
      </c>
      <c r="BI244" s="49">
        <v>0</v>
      </c>
      <c r="BJ244" s="48">
        <v>19</v>
      </c>
      <c r="BK244" s="49">
        <v>95</v>
      </c>
      <c r="BL244" s="48">
        <v>20</v>
      </c>
    </row>
    <row r="245" spans="1:64" ht="15">
      <c r="A245" s="64" t="s">
        <v>283</v>
      </c>
      <c r="B245" s="64" t="s">
        <v>331</v>
      </c>
      <c r="C245" s="65" t="s">
        <v>4306</v>
      </c>
      <c r="D245" s="66">
        <v>4.4</v>
      </c>
      <c r="E245" s="67" t="s">
        <v>136</v>
      </c>
      <c r="F245" s="68">
        <v>30.4</v>
      </c>
      <c r="G245" s="65"/>
      <c r="H245" s="69"/>
      <c r="I245" s="70"/>
      <c r="J245" s="70"/>
      <c r="K245" s="34" t="s">
        <v>65</v>
      </c>
      <c r="L245" s="77">
        <v>245</v>
      </c>
      <c r="M245" s="77"/>
      <c r="N245" s="72"/>
      <c r="O245" s="79" t="s">
        <v>430</v>
      </c>
      <c r="P245" s="81">
        <v>43507.79436342593</v>
      </c>
      <c r="Q245" s="79" t="s">
        <v>512</v>
      </c>
      <c r="R245" s="83" t="s">
        <v>732</v>
      </c>
      <c r="S245" s="79" t="s">
        <v>800</v>
      </c>
      <c r="T245" s="79"/>
      <c r="U245" s="79"/>
      <c r="V245" s="83" t="s">
        <v>959</v>
      </c>
      <c r="W245" s="81">
        <v>43507.79436342593</v>
      </c>
      <c r="X245" s="83" t="s">
        <v>1106</v>
      </c>
      <c r="Y245" s="79">
        <v>42.56169234</v>
      </c>
      <c r="Z245" s="79">
        <v>-70.97806031</v>
      </c>
      <c r="AA245" s="85" t="s">
        <v>1400</v>
      </c>
      <c r="AB245" s="79"/>
      <c r="AC245" s="79" t="b">
        <v>0</v>
      </c>
      <c r="AD245" s="79">
        <v>0</v>
      </c>
      <c r="AE245" s="85" t="s">
        <v>1632</v>
      </c>
      <c r="AF245" s="79" t="b">
        <v>0</v>
      </c>
      <c r="AG245" s="79" t="s">
        <v>1701</v>
      </c>
      <c r="AH245" s="79"/>
      <c r="AI245" s="85" t="s">
        <v>1632</v>
      </c>
      <c r="AJ245" s="79" t="b">
        <v>0</v>
      </c>
      <c r="AK245" s="79">
        <v>2</v>
      </c>
      <c r="AL245" s="85" t="s">
        <v>1632</v>
      </c>
      <c r="AM245" s="79" t="s">
        <v>1717</v>
      </c>
      <c r="AN245" s="79" t="b">
        <v>0</v>
      </c>
      <c r="AO245" s="85" t="s">
        <v>1400</v>
      </c>
      <c r="AP245" s="79" t="s">
        <v>176</v>
      </c>
      <c r="AQ245" s="79">
        <v>0</v>
      </c>
      <c r="AR245" s="79">
        <v>0</v>
      </c>
      <c r="AS245" s="79" t="s">
        <v>1727</v>
      </c>
      <c r="AT245" s="79" t="s">
        <v>1740</v>
      </c>
      <c r="AU245" s="79" t="s">
        <v>1741</v>
      </c>
      <c r="AV245" s="79" t="s">
        <v>1746</v>
      </c>
      <c r="AW245" s="79" t="s">
        <v>1760</v>
      </c>
      <c r="AX245" s="79" t="s">
        <v>1774</v>
      </c>
      <c r="AY245" s="79" t="s">
        <v>1784</v>
      </c>
      <c r="AZ245" s="83" t="s">
        <v>1789</v>
      </c>
      <c r="BA245">
        <v>2</v>
      </c>
      <c r="BB245" s="78" t="str">
        <f>REPLACE(INDEX(GroupVertices[Group],MATCH(Edges[[#This Row],[Vertex 1]],GroupVertices[Vertex],0)),1,1,"")</f>
        <v>12</v>
      </c>
      <c r="BC245" s="78" t="str">
        <f>REPLACE(INDEX(GroupVertices[Group],MATCH(Edges[[#This Row],[Vertex 2]],GroupVertices[Vertex],0)),1,1,"")</f>
        <v>1</v>
      </c>
      <c r="BD245" s="48"/>
      <c r="BE245" s="49"/>
      <c r="BF245" s="48"/>
      <c r="BG245" s="49"/>
      <c r="BH245" s="48"/>
      <c r="BI245" s="49"/>
      <c r="BJ245" s="48"/>
      <c r="BK245" s="49"/>
      <c r="BL245" s="48"/>
    </row>
    <row r="246" spans="1:64" ht="15">
      <c r="A246" s="64" t="s">
        <v>307</v>
      </c>
      <c r="B246" s="64" t="s">
        <v>283</v>
      </c>
      <c r="C246" s="65" t="s">
        <v>4305</v>
      </c>
      <c r="D246" s="66">
        <v>3</v>
      </c>
      <c r="E246" s="67" t="s">
        <v>132</v>
      </c>
      <c r="F246" s="68">
        <v>35</v>
      </c>
      <c r="G246" s="65"/>
      <c r="H246" s="69"/>
      <c r="I246" s="70"/>
      <c r="J246" s="70"/>
      <c r="K246" s="34" t="s">
        <v>65</v>
      </c>
      <c r="L246" s="77">
        <v>246</v>
      </c>
      <c r="M246" s="77"/>
      <c r="N246" s="72"/>
      <c r="O246" s="79" t="s">
        <v>430</v>
      </c>
      <c r="P246" s="81">
        <v>43508.66673611111</v>
      </c>
      <c r="Q246" s="79" t="s">
        <v>514</v>
      </c>
      <c r="R246" s="79"/>
      <c r="S246" s="79"/>
      <c r="T246" s="79"/>
      <c r="U246" s="79"/>
      <c r="V246" s="83" t="s">
        <v>979</v>
      </c>
      <c r="W246" s="81">
        <v>43508.66673611111</v>
      </c>
      <c r="X246" s="83" t="s">
        <v>1133</v>
      </c>
      <c r="Y246" s="79"/>
      <c r="Z246" s="79"/>
      <c r="AA246" s="85" t="s">
        <v>1427</v>
      </c>
      <c r="AB246" s="79"/>
      <c r="AC246" s="79" t="b">
        <v>0</v>
      </c>
      <c r="AD246" s="79">
        <v>0</v>
      </c>
      <c r="AE246" s="85" t="s">
        <v>1632</v>
      </c>
      <c r="AF246" s="79" t="b">
        <v>0</v>
      </c>
      <c r="AG246" s="79" t="s">
        <v>1701</v>
      </c>
      <c r="AH246" s="79"/>
      <c r="AI246" s="85" t="s">
        <v>1632</v>
      </c>
      <c r="AJ246" s="79" t="b">
        <v>0</v>
      </c>
      <c r="AK246" s="79">
        <v>0</v>
      </c>
      <c r="AL246" s="85" t="s">
        <v>1400</v>
      </c>
      <c r="AM246" s="79" t="s">
        <v>1716</v>
      </c>
      <c r="AN246" s="79" t="b">
        <v>0</v>
      </c>
      <c r="AO246" s="85" t="s">
        <v>1400</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12</v>
      </c>
      <c r="BC246" s="78" t="str">
        <f>REPLACE(INDEX(GroupVertices[Group],MATCH(Edges[[#This Row],[Vertex 2]],GroupVertices[Vertex],0)),1,1,"")</f>
        <v>12</v>
      </c>
      <c r="BD246" s="48"/>
      <c r="BE246" s="49"/>
      <c r="BF246" s="48"/>
      <c r="BG246" s="49"/>
      <c r="BH246" s="48"/>
      <c r="BI246" s="49"/>
      <c r="BJ246" s="48"/>
      <c r="BK246" s="49"/>
      <c r="BL246" s="48"/>
    </row>
    <row r="247" spans="1:64" ht="15">
      <c r="A247" s="64" t="s">
        <v>307</v>
      </c>
      <c r="B247" s="64" t="s">
        <v>331</v>
      </c>
      <c r="C247" s="65" t="s">
        <v>4305</v>
      </c>
      <c r="D247" s="66">
        <v>3</v>
      </c>
      <c r="E247" s="67" t="s">
        <v>132</v>
      </c>
      <c r="F247" s="68">
        <v>35</v>
      </c>
      <c r="G247" s="65"/>
      <c r="H247" s="69"/>
      <c r="I247" s="70"/>
      <c r="J247" s="70"/>
      <c r="K247" s="34" t="s">
        <v>65</v>
      </c>
      <c r="L247" s="77">
        <v>247</v>
      </c>
      <c r="M247" s="77"/>
      <c r="N247" s="72"/>
      <c r="O247" s="79" t="s">
        <v>430</v>
      </c>
      <c r="P247" s="81">
        <v>43508.66673611111</v>
      </c>
      <c r="Q247" s="79" t="s">
        <v>514</v>
      </c>
      <c r="R247" s="79"/>
      <c r="S247" s="79"/>
      <c r="T247" s="79"/>
      <c r="U247" s="79"/>
      <c r="V247" s="83" t="s">
        <v>979</v>
      </c>
      <c r="W247" s="81">
        <v>43508.66673611111</v>
      </c>
      <c r="X247" s="83" t="s">
        <v>1133</v>
      </c>
      <c r="Y247" s="79"/>
      <c r="Z247" s="79"/>
      <c r="AA247" s="85" t="s">
        <v>1427</v>
      </c>
      <c r="AB247" s="79"/>
      <c r="AC247" s="79" t="b">
        <v>0</v>
      </c>
      <c r="AD247" s="79">
        <v>0</v>
      </c>
      <c r="AE247" s="85" t="s">
        <v>1632</v>
      </c>
      <c r="AF247" s="79" t="b">
        <v>0</v>
      </c>
      <c r="AG247" s="79" t="s">
        <v>1701</v>
      </c>
      <c r="AH247" s="79"/>
      <c r="AI247" s="85" t="s">
        <v>1632</v>
      </c>
      <c r="AJ247" s="79" t="b">
        <v>0</v>
      </c>
      <c r="AK247" s="79">
        <v>0</v>
      </c>
      <c r="AL247" s="85" t="s">
        <v>1400</v>
      </c>
      <c r="AM247" s="79" t="s">
        <v>1716</v>
      </c>
      <c r="AN247" s="79" t="b">
        <v>0</v>
      </c>
      <c r="AO247" s="85" t="s">
        <v>1400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12</v>
      </c>
      <c r="BC247" s="78" t="str">
        <f>REPLACE(INDEX(GroupVertices[Group],MATCH(Edges[[#This Row],[Vertex 2]],GroupVertices[Vertex],0)),1,1,"")</f>
        <v>1</v>
      </c>
      <c r="BD247" s="48">
        <v>0</v>
      </c>
      <c r="BE247" s="49">
        <v>0</v>
      </c>
      <c r="BF247" s="48">
        <v>2</v>
      </c>
      <c r="BG247" s="49">
        <v>8.695652173913043</v>
      </c>
      <c r="BH247" s="48">
        <v>0</v>
      </c>
      <c r="BI247" s="49">
        <v>0</v>
      </c>
      <c r="BJ247" s="48">
        <v>21</v>
      </c>
      <c r="BK247" s="49">
        <v>91.30434782608695</v>
      </c>
      <c r="BL247" s="48">
        <v>23</v>
      </c>
    </row>
    <row r="248" spans="1:64" ht="15">
      <c r="A248" s="64" t="s">
        <v>308</v>
      </c>
      <c r="B248" s="64" t="s">
        <v>308</v>
      </c>
      <c r="C248" s="65" t="s">
        <v>4305</v>
      </c>
      <c r="D248" s="66">
        <v>3</v>
      </c>
      <c r="E248" s="67" t="s">
        <v>132</v>
      </c>
      <c r="F248" s="68">
        <v>35</v>
      </c>
      <c r="G248" s="65"/>
      <c r="H248" s="69"/>
      <c r="I248" s="70"/>
      <c r="J248" s="70"/>
      <c r="K248" s="34" t="s">
        <v>65</v>
      </c>
      <c r="L248" s="77">
        <v>248</v>
      </c>
      <c r="M248" s="77"/>
      <c r="N248" s="72"/>
      <c r="O248" s="79" t="s">
        <v>176</v>
      </c>
      <c r="P248" s="81">
        <v>43508.7668287037</v>
      </c>
      <c r="Q248" s="79" t="s">
        <v>535</v>
      </c>
      <c r="R248" s="83" t="s">
        <v>741</v>
      </c>
      <c r="S248" s="79" t="s">
        <v>801</v>
      </c>
      <c r="T248" s="79" t="s">
        <v>813</v>
      </c>
      <c r="U248" s="79"/>
      <c r="V248" s="83" t="s">
        <v>980</v>
      </c>
      <c r="W248" s="81">
        <v>43508.7668287037</v>
      </c>
      <c r="X248" s="83" t="s">
        <v>1134</v>
      </c>
      <c r="Y248" s="79"/>
      <c r="Z248" s="79"/>
      <c r="AA248" s="85" t="s">
        <v>1428</v>
      </c>
      <c r="AB248" s="79"/>
      <c r="AC248" s="79" t="b">
        <v>0</v>
      </c>
      <c r="AD248" s="79">
        <v>0</v>
      </c>
      <c r="AE248" s="85" t="s">
        <v>1632</v>
      </c>
      <c r="AF248" s="79" t="b">
        <v>0</v>
      </c>
      <c r="AG248" s="79" t="s">
        <v>1701</v>
      </c>
      <c r="AH248" s="79"/>
      <c r="AI248" s="85" t="s">
        <v>1632</v>
      </c>
      <c r="AJ248" s="79" t="b">
        <v>0</v>
      </c>
      <c r="AK248" s="79">
        <v>0</v>
      </c>
      <c r="AL248" s="85" t="s">
        <v>1632</v>
      </c>
      <c r="AM248" s="79" t="s">
        <v>1710</v>
      </c>
      <c r="AN248" s="79" t="b">
        <v>0</v>
      </c>
      <c r="AO248" s="85" t="s">
        <v>1428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10</v>
      </c>
      <c r="BC248" s="78" t="str">
        <f>REPLACE(INDEX(GroupVertices[Group],MATCH(Edges[[#This Row],[Vertex 2]],GroupVertices[Vertex],0)),1,1,"")</f>
        <v>10</v>
      </c>
      <c r="BD248" s="48">
        <v>1</v>
      </c>
      <c r="BE248" s="49">
        <v>7.142857142857143</v>
      </c>
      <c r="BF248" s="48">
        <v>0</v>
      </c>
      <c r="BG248" s="49">
        <v>0</v>
      </c>
      <c r="BH248" s="48">
        <v>0</v>
      </c>
      <c r="BI248" s="49">
        <v>0</v>
      </c>
      <c r="BJ248" s="48">
        <v>13</v>
      </c>
      <c r="BK248" s="49">
        <v>92.85714285714286</v>
      </c>
      <c r="BL248" s="48">
        <v>14</v>
      </c>
    </row>
    <row r="249" spans="1:64" ht="15">
      <c r="A249" s="64" t="s">
        <v>309</v>
      </c>
      <c r="B249" s="64" t="s">
        <v>403</v>
      </c>
      <c r="C249" s="65" t="s">
        <v>4305</v>
      </c>
      <c r="D249" s="66">
        <v>3</v>
      </c>
      <c r="E249" s="67" t="s">
        <v>132</v>
      </c>
      <c r="F249" s="68">
        <v>35</v>
      </c>
      <c r="G249" s="65"/>
      <c r="H249" s="69"/>
      <c r="I249" s="70"/>
      <c r="J249" s="70"/>
      <c r="K249" s="34" t="s">
        <v>65</v>
      </c>
      <c r="L249" s="77">
        <v>249</v>
      </c>
      <c r="M249" s="77"/>
      <c r="N249" s="72"/>
      <c r="O249" s="79" t="s">
        <v>430</v>
      </c>
      <c r="P249" s="81">
        <v>43508.77079861111</v>
      </c>
      <c r="Q249" s="79" t="s">
        <v>536</v>
      </c>
      <c r="R249" s="79"/>
      <c r="S249" s="79"/>
      <c r="T249" s="79" t="s">
        <v>814</v>
      </c>
      <c r="U249" s="83" t="s">
        <v>860</v>
      </c>
      <c r="V249" s="83" t="s">
        <v>860</v>
      </c>
      <c r="W249" s="81">
        <v>43508.77079861111</v>
      </c>
      <c r="X249" s="83" t="s">
        <v>1135</v>
      </c>
      <c r="Y249" s="79"/>
      <c r="Z249" s="79"/>
      <c r="AA249" s="85" t="s">
        <v>1429</v>
      </c>
      <c r="AB249" s="85" t="s">
        <v>1430</v>
      </c>
      <c r="AC249" s="79" t="b">
        <v>0</v>
      </c>
      <c r="AD249" s="79">
        <v>2</v>
      </c>
      <c r="AE249" s="85" t="s">
        <v>1660</v>
      </c>
      <c r="AF249" s="79" t="b">
        <v>0</v>
      </c>
      <c r="AG249" s="79" t="s">
        <v>1701</v>
      </c>
      <c r="AH249" s="79"/>
      <c r="AI249" s="85" t="s">
        <v>1632</v>
      </c>
      <c r="AJ249" s="79" t="b">
        <v>0</v>
      </c>
      <c r="AK249" s="79">
        <v>0</v>
      </c>
      <c r="AL249" s="85" t="s">
        <v>1632</v>
      </c>
      <c r="AM249" s="79" t="s">
        <v>1710</v>
      </c>
      <c r="AN249" s="79" t="b">
        <v>0</v>
      </c>
      <c r="AO249" s="85" t="s">
        <v>1430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309</v>
      </c>
      <c r="B250" s="64" t="s">
        <v>404</v>
      </c>
      <c r="C250" s="65" t="s">
        <v>4305</v>
      </c>
      <c r="D250" s="66">
        <v>3</v>
      </c>
      <c r="E250" s="67" t="s">
        <v>132</v>
      </c>
      <c r="F250" s="68">
        <v>35</v>
      </c>
      <c r="G250" s="65"/>
      <c r="H250" s="69"/>
      <c r="I250" s="70"/>
      <c r="J250" s="70"/>
      <c r="K250" s="34" t="s">
        <v>65</v>
      </c>
      <c r="L250" s="77">
        <v>250</v>
      </c>
      <c r="M250" s="77"/>
      <c r="N250" s="72"/>
      <c r="O250" s="79" t="s">
        <v>430</v>
      </c>
      <c r="P250" s="81">
        <v>43508.77079861111</v>
      </c>
      <c r="Q250" s="79" t="s">
        <v>536</v>
      </c>
      <c r="R250" s="79"/>
      <c r="S250" s="79"/>
      <c r="T250" s="79" t="s">
        <v>814</v>
      </c>
      <c r="U250" s="83" t="s">
        <v>860</v>
      </c>
      <c r="V250" s="83" t="s">
        <v>860</v>
      </c>
      <c r="W250" s="81">
        <v>43508.77079861111</v>
      </c>
      <c r="X250" s="83" t="s">
        <v>1135</v>
      </c>
      <c r="Y250" s="79"/>
      <c r="Z250" s="79"/>
      <c r="AA250" s="85" t="s">
        <v>1429</v>
      </c>
      <c r="AB250" s="85" t="s">
        <v>1430</v>
      </c>
      <c r="AC250" s="79" t="b">
        <v>0</v>
      </c>
      <c r="AD250" s="79">
        <v>2</v>
      </c>
      <c r="AE250" s="85" t="s">
        <v>1660</v>
      </c>
      <c r="AF250" s="79" t="b">
        <v>0</v>
      </c>
      <c r="AG250" s="79" t="s">
        <v>1701</v>
      </c>
      <c r="AH250" s="79"/>
      <c r="AI250" s="85" t="s">
        <v>1632</v>
      </c>
      <c r="AJ250" s="79" t="b">
        <v>0</v>
      </c>
      <c r="AK250" s="79">
        <v>0</v>
      </c>
      <c r="AL250" s="85" t="s">
        <v>1632</v>
      </c>
      <c r="AM250" s="79" t="s">
        <v>1710</v>
      </c>
      <c r="AN250" s="79" t="b">
        <v>0</v>
      </c>
      <c r="AO250" s="85" t="s">
        <v>1430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309</v>
      </c>
      <c r="B251" s="64" t="s">
        <v>405</v>
      </c>
      <c r="C251" s="65" t="s">
        <v>4305</v>
      </c>
      <c r="D251" s="66">
        <v>3</v>
      </c>
      <c r="E251" s="67" t="s">
        <v>132</v>
      </c>
      <c r="F251" s="68">
        <v>35</v>
      </c>
      <c r="G251" s="65"/>
      <c r="H251" s="69"/>
      <c r="I251" s="70"/>
      <c r="J251" s="70"/>
      <c r="K251" s="34" t="s">
        <v>65</v>
      </c>
      <c r="L251" s="77">
        <v>251</v>
      </c>
      <c r="M251" s="77"/>
      <c r="N251" s="72"/>
      <c r="O251" s="79" t="s">
        <v>430</v>
      </c>
      <c r="P251" s="81">
        <v>43508.77079861111</v>
      </c>
      <c r="Q251" s="79" t="s">
        <v>536</v>
      </c>
      <c r="R251" s="79"/>
      <c r="S251" s="79"/>
      <c r="T251" s="79" t="s">
        <v>814</v>
      </c>
      <c r="U251" s="83" t="s">
        <v>860</v>
      </c>
      <c r="V251" s="83" t="s">
        <v>860</v>
      </c>
      <c r="W251" s="81">
        <v>43508.77079861111</v>
      </c>
      <c r="X251" s="83" t="s">
        <v>1135</v>
      </c>
      <c r="Y251" s="79"/>
      <c r="Z251" s="79"/>
      <c r="AA251" s="85" t="s">
        <v>1429</v>
      </c>
      <c r="AB251" s="85" t="s">
        <v>1430</v>
      </c>
      <c r="AC251" s="79" t="b">
        <v>0</v>
      </c>
      <c r="AD251" s="79">
        <v>2</v>
      </c>
      <c r="AE251" s="85" t="s">
        <v>1660</v>
      </c>
      <c r="AF251" s="79" t="b">
        <v>0</v>
      </c>
      <c r="AG251" s="79" t="s">
        <v>1701</v>
      </c>
      <c r="AH251" s="79"/>
      <c r="AI251" s="85" t="s">
        <v>1632</v>
      </c>
      <c r="AJ251" s="79" t="b">
        <v>0</v>
      </c>
      <c r="AK251" s="79">
        <v>0</v>
      </c>
      <c r="AL251" s="85" t="s">
        <v>1632</v>
      </c>
      <c r="AM251" s="79" t="s">
        <v>1710</v>
      </c>
      <c r="AN251" s="79" t="b">
        <v>0</v>
      </c>
      <c r="AO251" s="85" t="s">
        <v>1430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3</v>
      </c>
      <c r="BD251" s="48"/>
      <c r="BE251" s="49"/>
      <c r="BF251" s="48"/>
      <c r="BG251" s="49"/>
      <c r="BH251" s="48"/>
      <c r="BI251" s="49"/>
      <c r="BJ251" s="48"/>
      <c r="BK251" s="49"/>
      <c r="BL251" s="48"/>
    </row>
    <row r="252" spans="1:64" ht="15">
      <c r="A252" s="64" t="s">
        <v>309</v>
      </c>
      <c r="B252" s="64" t="s">
        <v>406</v>
      </c>
      <c r="C252" s="65" t="s">
        <v>4305</v>
      </c>
      <c r="D252" s="66">
        <v>3</v>
      </c>
      <c r="E252" s="67" t="s">
        <v>132</v>
      </c>
      <c r="F252" s="68">
        <v>35</v>
      </c>
      <c r="G252" s="65"/>
      <c r="H252" s="69"/>
      <c r="I252" s="70"/>
      <c r="J252" s="70"/>
      <c r="K252" s="34" t="s">
        <v>65</v>
      </c>
      <c r="L252" s="77">
        <v>252</v>
      </c>
      <c r="M252" s="77"/>
      <c r="N252" s="72"/>
      <c r="O252" s="79" t="s">
        <v>430</v>
      </c>
      <c r="P252" s="81">
        <v>43508.77079861111</v>
      </c>
      <c r="Q252" s="79" t="s">
        <v>536</v>
      </c>
      <c r="R252" s="79"/>
      <c r="S252" s="79"/>
      <c r="T252" s="79" t="s">
        <v>814</v>
      </c>
      <c r="U252" s="83" t="s">
        <v>860</v>
      </c>
      <c r="V252" s="83" t="s">
        <v>860</v>
      </c>
      <c r="W252" s="81">
        <v>43508.77079861111</v>
      </c>
      <c r="X252" s="83" t="s">
        <v>1135</v>
      </c>
      <c r="Y252" s="79"/>
      <c r="Z252" s="79"/>
      <c r="AA252" s="85" t="s">
        <v>1429</v>
      </c>
      <c r="AB252" s="85" t="s">
        <v>1430</v>
      </c>
      <c r="AC252" s="79" t="b">
        <v>0</v>
      </c>
      <c r="AD252" s="79">
        <v>2</v>
      </c>
      <c r="AE252" s="85" t="s">
        <v>1660</v>
      </c>
      <c r="AF252" s="79" t="b">
        <v>0</v>
      </c>
      <c r="AG252" s="79" t="s">
        <v>1701</v>
      </c>
      <c r="AH252" s="79"/>
      <c r="AI252" s="85" t="s">
        <v>1632</v>
      </c>
      <c r="AJ252" s="79" t="b">
        <v>0</v>
      </c>
      <c r="AK252" s="79">
        <v>0</v>
      </c>
      <c r="AL252" s="85" t="s">
        <v>1632</v>
      </c>
      <c r="AM252" s="79" t="s">
        <v>1710</v>
      </c>
      <c r="AN252" s="79" t="b">
        <v>0</v>
      </c>
      <c r="AO252" s="85" t="s">
        <v>1430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309</v>
      </c>
      <c r="B253" s="64" t="s">
        <v>407</v>
      </c>
      <c r="C253" s="65" t="s">
        <v>4305</v>
      </c>
      <c r="D253" s="66">
        <v>3</v>
      </c>
      <c r="E253" s="67" t="s">
        <v>132</v>
      </c>
      <c r="F253" s="68">
        <v>35</v>
      </c>
      <c r="G253" s="65"/>
      <c r="H253" s="69"/>
      <c r="I253" s="70"/>
      <c r="J253" s="70"/>
      <c r="K253" s="34" t="s">
        <v>65</v>
      </c>
      <c r="L253" s="77">
        <v>253</v>
      </c>
      <c r="M253" s="77"/>
      <c r="N253" s="72"/>
      <c r="O253" s="79" t="s">
        <v>430</v>
      </c>
      <c r="P253" s="81">
        <v>43508.77079861111</v>
      </c>
      <c r="Q253" s="79" t="s">
        <v>536</v>
      </c>
      <c r="R253" s="79"/>
      <c r="S253" s="79"/>
      <c r="T253" s="79" t="s">
        <v>814</v>
      </c>
      <c r="U253" s="83" t="s">
        <v>860</v>
      </c>
      <c r="V253" s="83" t="s">
        <v>860</v>
      </c>
      <c r="W253" s="81">
        <v>43508.77079861111</v>
      </c>
      <c r="X253" s="83" t="s">
        <v>1135</v>
      </c>
      <c r="Y253" s="79"/>
      <c r="Z253" s="79"/>
      <c r="AA253" s="85" t="s">
        <v>1429</v>
      </c>
      <c r="AB253" s="85" t="s">
        <v>1430</v>
      </c>
      <c r="AC253" s="79" t="b">
        <v>0</v>
      </c>
      <c r="AD253" s="79">
        <v>2</v>
      </c>
      <c r="AE253" s="85" t="s">
        <v>1660</v>
      </c>
      <c r="AF253" s="79" t="b">
        <v>0</v>
      </c>
      <c r="AG253" s="79" t="s">
        <v>1701</v>
      </c>
      <c r="AH253" s="79"/>
      <c r="AI253" s="85" t="s">
        <v>1632</v>
      </c>
      <c r="AJ253" s="79" t="b">
        <v>0</v>
      </c>
      <c r="AK253" s="79">
        <v>0</v>
      </c>
      <c r="AL253" s="85" t="s">
        <v>1632</v>
      </c>
      <c r="AM253" s="79" t="s">
        <v>1710</v>
      </c>
      <c r="AN253" s="79" t="b">
        <v>0</v>
      </c>
      <c r="AO253" s="85" t="s">
        <v>1430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c r="BE253" s="49"/>
      <c r="BF253" s="48"/>
      <c r="BG253" s="49"/>
      <c r="BH253" s="48"/>
      <c r="BI253" s="49"/>
      <c r="BJ253" s="48"/>
      <c r="BK253" s="49"/>
      <c r="BL253" s="48"/>
    </row>
    <row r="254" spans="1:64" ht="15">
      <c r="A254" s="64" t="s">
        <v>309</v>
      </c>
      <c r="B254" s="64" t="s">
        <v>408</v>
      </c>
      <c r="C254" s="65" t="s">
        <v>4305</v>
      </c>
      <c r="D254" s="66">
        <v>3</v>
      </c>
      <c r="E254" s="67" t="s">
        <v>132</v>
      </c>
      <c r="F254" s="68">
        <v>35</v>
      </c>
      <c r="G254" s="65"/>
      <c r="H254" s="69"/>
      <c r="I254" s="70"/>
      <c r="J254" s="70"/>
      <c r="K254" s="34" t="s">
        <v>65</v>
      </c>
      <c r="L254" s="77">
        <v>254</v>
      </c>
      <c r="M254" s="77"/>
      <c r="N254" s="72"/>
      <c r="O254" s="79" t="s">
        <v>430</v>
      </c>
      <c r="P254" s="81">
        <v>43508.77079861111</v>
      </c>
      <c r="Q254" s="79" t="s">
        <v>536</v>
      </c>
      <c r="R254" s="79"/>
      <c r="S254" s="79"/>
      <c r="T254" s="79" t="s">
        <v>814</v>
      </c>
      <c r="U254" s="83" t="s">
        <v>860</v>
      </c>
      <c r="V254" s="83" t="s">
        <v>860</v>
      </c>
      <c r="W254" s="81">
        <v>43508.77079861111</v>
      </c>
      <c r="X254" s="83" t="s">
        <v>1135</v>
      </c>
      <c r="Y254" s="79"/>
      <c r="Z254" s="79"/>
      <c r="AA254" s="85" t="s">
        <v>1429</v>
      </c>
      <c r="AB254" s="85" t="s">
        <v>1430</v>
      </c>
      <c r="AC254" s="79" t="b">
        <v>0</v>
      </c>
      <c r="AD254" s="79">
        <v>2</v>
      </c>
      <c r="AE254" s="85" t="s">
        <v>1660</v>
      </c>
      <c r="AF254" s="79" t="b">
        <v>0</v>
      </c>
      <c r="AG254" s="79" t="s">
        <v>1701</v>
      </c>
      <c r="AH254" s="79"/>
      <c r="AI254" s="85" t="s">
        <v>1632</v>
      </c>
      <c r="AJ254" s="79" t="b">
        <v>0</v>
      </c>
      <c r="AK254" s="79">
        <v>0</v>
      </c>
      <c r="AL254" s="85" t="s">
        <v>1632</v>
      </c>
      <c r="AM254" s="79" t="s">
        <v>1710</v>
      </c>
      <c r="AN254" s="79" t="b">
        <v>0</v>
      </c>
      <c r="AO254" s="85" t="s">
        <v>1430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3</v>
      </c>
      <c r="BC254" s="78" t="str">
        <f>REPLACE(INDEX(GroupVertices[Group],MATCH(Edges[[#This Row],[Vertex 2]],GroupVertices[Vertex],0)),1,1,"")</f>
        <v>3</v>
      </c>
      <c r="BD254" s="48"/>
      <c r="BE254" s="49"/>
      <c r="BF254" s="48"/>
      <c r="BG254" s="49"/>
      <c r="BH254" s="48"/>
      <c r="BI254" s="49"/>
      <c r="BJ254" s="48"/>
      <c r="BK254" s="49"/>
      <c r="BL254" s="48"/>
    </row>
    <row r="255" spans="1:64" ht="15">
      <c r="A255" s="64" t="s">
        <v>309</v>
      </c>
      <c r="B255" s="64" t="s">
        <v>409</v>
      </c>
      <c r="C255" s="65" t="s">
        <v>4305</v>
      </c>
      <c r="D255" s="66">
        <v>3</v>
      </c>
      <c r="E255" s="67" t="s">
        <v>132</v>
      </c>
      <c r="F255" s="68">
        <v>35</v>
      </c>
      <c r="G255" s="65"/>
      <c r="H255" s="69"/>
      <c r="I255" s="70"/>
      <c r="J255" s="70"/>
      <c r="K255" s="34" t="s">
        <v>65</v>
      </c>
      <c r="L255" s="77">
        <v>255</v>
      </c>
      <c r="M255" s="77"/>
      <c r="N255" s="72"/>
      <c r="O255" s="79" t="s">
        <v>430</v>
      </c>
      <c r="P255" s="81">
        <v>43508.77079861111</v>
      </c>
      <c r="Q255" s="79" t="s">
        <v>536</v>
      </c>
      <c r="R255" s="79"/>
      <c r="S255" s="79"/>
      <c r="T255" s="79" t="s">
        <v>814</v>
      </c>
      <c r="U255" s="83" t="s">
        <v>860</v>
      </c>
      <c r="V255" s="83" t="s">
        <v>860</v>
      </c>
      <c r="W255" s="81">
        <v>43508.77079861111</v>
      </c>
      <c r="X255" s="83" t="s">
        <v>1135</v>
      </c>
      <c r="Y255" s="79"/>
      <c r="Z255" s="79"/>
      <c r="AA255" s="85" t="s">
        <v>1429</v>
      </c>
      <c r="AB255" s="85" t="s">
        <v>1430</v>
      </c>
      <c r="AC255" s="79" t="b">
        <v>0</v>
      </c>
      <c r="AD255" s="79">
        <v>2</v>
      </c>
      <c r="AE255" s="85" t="s">
        <v>1660</v>
      </c>
      <c r="AF255" s="79" t="b">
        <v>0</v>
      </c>
      <c r="AG255" s="79" t="s">
        <v>1701</v>
      </c>
      <c r="AH255" s="79"/>
      <c r="AI255" s="85" t="s">
        <v>1632</v>
      </c>
      <c r="AJ255" s="79" t="b">
        <v>0</v>
      </c>
      <c r="AK255" s="79">
        <v>0</v>
      </c>
      <c r="AL255" s="85" t="s">
        <v>1632</v>
      </c>
      <c r="AM255" s="79" t="s">
        <v>1710</v>
      </c>
      <c r="AN255" s="79" t="b">
        <v>0</v>
      </c>
      <c r="AO255" s="85" t="s">
        <v>1430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3</v>
      </c>
      <c r="BC255" s="78" t="str">
        <f>REPLACE(INDEX(GroupVertices[Group],MATCH(Edges[[#This Row],[Vertex 2]],GroupVertices[Vertex],0)),1,1,"")</f>
        <v>3</v>
      </c>
      <c r="BD255" s="48"/>
      <c r="BE255" s="49"/>
      <c r="BF255" s="48"/>
      <c r="BG255" s="49"/>
      <c r="BH255" s="48"/>
      <c r="BI255" s="49"/>
      <c r="BJ255" s="48"/>
      <c r="BK255" s="49"/>
      <c r="BL255" s="48"/>
    </row>
    <row r="256" spans="1:64" ht="15">
      <c r="A256" s="64" t="s">
        <v>309</v>
      </c>
      <c r="B256" s="64" t="s">
        <v>410</v>
      </c>
      <c r="C256" s="65" t="s">
        <v>4305</v>
      </c>
      <c r="D256" s="66">
        <v>3</v>
      </c>
      <c r="E256" s="67" t="s">
        <v>132</v>
      </c>
      <c r="F256" s="68">
        <v>35</v>
      </c>
      <c r="G256" s="65"/>
      <c r="H256" s="69"/>
      <c r="I256" s="70"/>
      <c r="J256" s="70"/>
      <c r="K256" s="34" t="s">
        <v>65</v>
      </c>
      <c r="L256" s="77">
        <v>256</v>
      </c>
      <c r="M256" s="77"/>
      <c r="N256" s="72"/>
      <c r="O256" s="79" t="s">
        <v>430</v>
      </c>
      <c r="P256" s="81">
        <v>43508.77079861111</v>
      </c>
      <c r="Q256" s="79" t="s">
        <v>536</v>
      </c>
      <c r="R256" s="79"/>
      <c r="S256" s="79"/>
      <c r="T256" s="79" t="s">
        <v>814</v>
      </c>
      <c r="U256" s="83" t="s">
        <v>860</v>
      </c>
      <c r="V256" s="83" t="s">
        <v>860</v>
      </c>
      <c r="W256" s="81">
        <v>43508.77079861111</v>
      </c>
      <c r="X256" s="83" t="s">
        <v>1135</v>
      </c>
      <c r="Y256" s="79"/>
      <c r="Z256" s="79"/>
      <c r="AA256" s="85" t="s">
        <v>1429</v>
      </c>
      <c r="AB256" s="85" t="s">
        <v>1430</v>
      </c>
      <c r="AC256" s="79" t="b">
        <v>0</v>
      </c>
      <c r="AD256" s="79">
        <v>2</v>
      </c>
      <c r="AE256" s="85" t="s">
        <v>1660</v>
      </c>
      <c r="AF256" s="79" t="b">
        <v>0</v>
      </c>
      <c r="AG256" s="79" t="s">
        <v>1701</v>
      </c>
      <c r="AH256" s="79"/>
      <c r="AI256" s="85" t="s">
        <v>1632</v>
      </c>
      <c r="AJ256" s="79" t="b">
        <v>0</v>
      </c>
      <c r="AK256" s="79">
        <v>0</v>
      </c>
      <c r="AL256" s="85" t="s">
        <v>1632</v>
      </c>
      <c r="AM256" s="79" t="s">
        <v>1710</v>
      </c>
      <c r="AN256" s="79" t="b">
        <v>0</v>
      </c>
      <c r="AO256" s="85" t="s">
        <v>1430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c r="BE256" s="49"/>
      <c r="BF256" s="48"/>
      <c r="BG256" s="49"/>
      <c r="BH256" s="48"/>
      <c r="BI256" s="49"/>
      <c r="BJ256" s="48"/>
      <c r="BK256" s="49"/>
      <c r="BL256" s="48"/>
    </row>
    <row r="257" spans="1:64" ht="15">
      <c r="A257" s="64" t="s">
        <v>309</v>
      </c>
      <c r="B257" s="64" t="s">
        <v>411</v>
      </c>
      <c r="C257" s="65" t="s">
        <v>4305</v>
      </c>
      <c r="D257" s="66">
        <v>3</v>
      </c>
      <c r="E257" s="67" t="s">
        <v>132</v>
      </c>
      <c r="F257" s="68">
        <v>35</v>
      </c>
      <c r="G257" s="65"/>
      <c r="H257" s="69"/>
      <c r="I257" s="70"/>
      <c r="J257" s="70"/>
      <c r="K257" s="34" t="s">
        <v>65</v>
      </c>
      <c r="L257" s="77">
        <v>257</v>
      </c>
      <c r="M257" s="77"/>
      <c r="N257" s="72"/>
      <c r="O257" s="79" t="s">
        <v>430</v>
      </c>
      <c r="P257" s="81">
        <v>43508.77079861111</v>
      </c>
      <c r="Q257" s="79" t="s">
        <v>536</v>
      </c>
      <c r="R257" s="79"/>
      <c r="S257" s="79"/>
      <c r="T257" s="79" t="s">
        <v>814</v>
      </c>
      <c r="U257" s="83" t="s">
        <v>860</v>
      </c>
      <c r="V257" s="83" t="s">
        <v>860</v>
      </c>
      <c r="W257" s="81">
        <v>43508.77079861111</v>
      </c>
      <c r="X257" s="83" t="s">
        <v>1135</v>
      </c>
      <c r="Y257" s="79"/>
      <c r="Z257" s="79"/>
      <c r="AA257" s="85" t="s">
        <v>1429</v>
      </c>
      <c r="AB257" s="85" t="s">
        <v>1430</v>
      </c>
      <c r="AC257" s="79" t="b">
        <v>0</v>
      </c>
      <c r="AD257" s="79">
        <v>2</v>
      </c>
      <c r="AE257" s="85" t="s">
        <v>1660</v>
      </c>
      <c r="AF257" s="79" t="b">
        <v>0</v>
      </c>
      <c r="AG257" s="79" t="s">
        <v>1701</v>
      </c>
      <c r="AH257" s="79"/>
      <c r="AI257" s="85" t="s">
        <v>1632</v>
      </c>
      <c r="AJ257" s="79" t="b">
        <v>0</v>
      </c>
      <c r="AK257" s="79">
        <v>0</v>
      </c>
      <c r="AL257" s="85" t="s">
        <v>1632</v>
      </c>
      <c r="AM257" s="79" t="s">
        <v>1710</v>
      </c>
      <c r="AN257" s="79" t="b">
        <v>0</v>
      </c>
      <c r="AO257" s="85" t="s">
        <v>1430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c r="BE257" s="49"/>
      <c r="BF257" s="48"/>
      <c r="BG257" s="49"/>
      <c r="BH257" s="48"/>
      <c r="BI257" s="49"/>
      <c r="BJ257" s="48"/>
      <c r="BK257" s="49"/>
      <c r="BL257" s="48"/>
    </row>
    <row r="258" spans="1:64" ht="15">
      <c r="A258" s="64" t="s">
        <v>310</v>
      </c>
      <c r="B258" s="64" t="s">
        <v>411</v>
      </c>
      <c r="C258" s="65" t="s">
        <v>4305</v>
      </c>
      <c r="D258" s="66">
        <v>3</v>
      </c>
      <c r="E258" s="67" t="s">
        <v>132</v>
      </c>
      <c r="F258" s="68">
        <v>35</v>
      </c>
      <c r="G258" s="65"/>
      <c r="H258" s="69"/>
      <c r="I258" s="70"/>
      <c r="J258" s="70"/>
      <c r="K258" s="34" t="s">
        <v>65</v>
      </c>
      <c r="L258" s="77">
        <v>258</v>
      </c>
      <c r="M258" s="77"/>
      <c r="N258" s="72"/>
      <c r="O258" s="79" t="s">
        <v>430</v>
      </c>
      <c r="P258" s="81">
        <v>43508.65008101852</v>
      </c>
      <c r="Q258" s="79" t="s">
        <v>537</v>
      </c>
      <c r="R258" s="83" t="s">
        <v>742</v>
      </c>
      <c r="S258" s="79" t="s">
        <v>796</v>
      </c>
      <c r="T258" s="79"/>
      <c r="U258" s="79"/>
      <c r="V258" s="83" t="s">
        <v>981</v>
      </c>
      <c r="W258" s="81">
        <v>43508.65008101852</v>
      </c>
      <c r="X258" s="83" t="s">
        <v>1136</v>
      </c>
      <c r="Y258" s="79"/>
      <c r="Z258" s="79"/>
      <c r="AA258" s="85" t="s">
        <v>1430</v>
      </c>
      <c r="AB258" s="79"/>
      <c r="AC258" s="79" t="b">
        <v>0</v>
      </c>
      <c r="AD258" s="79">
        <v>0</v>
      </c>
      <c r="AE258" s="85" t="s">
        <v>1661</v>
      </c>
      <c r="AF258" s="79" t="b">
        <v>0</v>
      </c>
      <c r="AG258" s="79" t="s">
        <v>1701</v>
      </c>
      <c r="AH258" s="79"/>
      <c r="AI258" s="85" t="s">
        <v>1632</v>
      </c>
      <c r="AJ258" s="79" t="b">
        <v>0</v>
      </c>
      <c r="AK258" s="79">
        <v>0</v>
      </c>
      <c r="AL258" s="85" t="s">
        <v>1632</v>
      </c>
      <c r="AM258" s="79" t="s">
        <v>1710</v>
      </c>
      <c r="AN258" s="79" t="b">
        <v>1</v>
      </c>
      <c r="AO258" s="85" t="s">
        <v>1430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309</v>
      </c>
      <c r="B259" s="64" t="s">
        <v>412</v>
      </c>
      <c r="C259" s="65" t="s">
        <v>4305</v>
      </c>
      <c r="D259" s="66">
        <v>3</v>
      </c>
      <c r="E259" s="67" t="s">
        <v>132</v>
      </c>
      <c r="F259" s="68">
        <v>35</v>
      </c>
      <c r="G259" s="65"/>
      <c r="H259" s="69"/>
      <c r="I259" s="70"/>
      <c r="J259" s="70"/>
      <c r="K259" s="34" t="s">
        <v>65</v>
      </c>
      <c r="L259" s="77">
        <v>259</v>
      </c>
      <c r="M259" s="77"/>
      <c r="N259" s="72"/>
      <c r="O259" s="79" t="s">
        <v>430</v>
      </c>
      <c r="P259" s="81">
        <v>43508.77079861111</v>
      </c>
      <c r="Q259" s="79" t="s">
        <v>536</v>
      </c>
      <c r="R259" s="79"/>
      <c r="S259" s="79"/>
      <c r="T259" s="79" t="s">
        <v>814</v>
      </c>
      <c r="U259" s="83" t="s">
        <v>860</v>
      </c>
      <c r="V259" s="83" t="s">
        <v>860</v>
      </c>
      <c r="W259" s="81">
        <v>43508.77079861111</v>
      </c>
      <c r="X259" s="83" t="s">
        <v>1135</v>
      </c>
      <c r="Y259" s="79"/>
      <c r="Z259" s="79"/>
      <c r="AA259" s="85" t="s">
        <v>1429</v>
      </c>
      <c r="AB259" s="85" t="s">
        <v>1430</v>
      </c>
      <c r="AC259" s="79" t="b">
        <v>0</v>
      </c>
      <c r="AD259" s="79">
        <v>2</v>
      </c>
      <c r="AE259" s="85" t="s">
        <v>1660</v>
      </c>
      <c r="AF259" s="79" t="b">
        <v>0</v>
      </c>
      <c r="AG259" s="79" t="s">
        <v>1701</v>
      </c>
      <c r="AH259" s="79"/>
      <c r="AI259" s="85" t="s">
        <v>1632</v>
      </c>
      <c r="AJ259" s="79" t="b">
        <v>0</v>
      </c>
      <c r="AK259" s="79">
        <v>0</v>
      </c>
      <c r="AL259" s="85" t="s">
        <v>1632</v>
      </c>
      <c r="AM259" s="79" t="s">
        <v>1710</v>
      </c>
      <c r="AN259" s="79" t="b">
        <v>0</v>
      </c>
      <c r="AO259" s="85" t="s">
        <v>1430</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3</v>
      </c>
      <c r="BD259" s="48"/>
      <c r="BE259" s="49"/>
      <c r="BF259" s="48"/>
      <c r="BG259" s="49"/>
      <c r="BH259" s="48"/>
      <c r="BI259" s="49"/>
      <c r="BJ259" s="48"/>
      <c r="BK259" s="49"/>
      <c r="BL259" s="48"/>
    </row>
    <row r="260" spans="1:64" ht="15">
      <c r="A260" s="64" t="s">
        <v>310</v>
      </c>
      <c r="B260" s="64" t="s">
        <v>412</v>
      </c>
      <c r="C260" s="65" t="s">
        <v>4306</v>
      </c>
      <c r="D260" s="66">
        <v>4.4</v>
      </c>
      <c r="E260" s="67" t="s">
        <v>136</v>
      </c>
      <c r="F260" s="68">
        <v>30.4</v>
      </c>
      <c r="G260" s="65"/>
      <c r="H260" s="69"/>
      <c r="I260" s="70"/>
      <c r="J260" s="70"/>
      <c r="K260" s="34" t="s">
        <v>65</v>
      </c>
      <c r="L260" s="77">
        <v>260</v>
      </c>
      <c r="M260" s="77"/>
      <c r="N260" s="72"/>
      <c r="O260" s="79" t="s">
        <v>430</v>
      </c>
      <c r="P260" s="81">
        <v>43508.65008101852</v>
      </c>
      <c r="Q260" s="79" t="s">
        <v>537</v>
      </c>
      <c r="R260" s="83" t="s">
        <v>742</v>
      </c>
      <c r="S260" s="79" t="s">
        <v>796</v>
      </c>
      <c r="T260" s="79"/>
      <c r="U260" s="79"/>
      <c r="V260" s="83" t="s">
        <v>981</v>
      </c>
      <c r="W260" s="81">
        <v>43508.65008101852</v>
      </c>
      <c r="X260" s="83" t="s">
        <v>1136</v>
      </c>
      <c r="Y260" s="79"/>
      <c r="Z260" s="79"/>
      <c r="AA260" s="85" t="s">
        <v>1430</v>
      </c>
      <c r="AB260" s="79"/>
      <c r="AC260" s="79" t="b">
        <v>0</v>
      </c>
      <c r="AD260" s="79">
        <v>0</v>
      </c>
      <c r="AE260" s="85" t="s">
        <v>1661</v>
      </c>
      <c r="AF260" s="79" t="b">
        <v>0</v>
      </c>
      <c r="AG260" s="79" t="s">
        <v>1701</v>
      </c>
      <c r="AH260" s="79"/>
      <c r="AI260" s="85" t="s">
        <v>1632</v>
      </c>
      <c r="AJ260" s="79" t="b">
        <v>0</v>
      </c>
      <c r="AK260" s="79">
        <v>0</v>
      </c>
      <c r="AL260" s="85" t="s">
        <v>1632</v>
      </c>
      <c r="AM260" s="79" t="s">
        <v>1710</v>
      </c>
      <c r="AN260" s="79" t="b">
        <v>1</v>
      </c>
      <c r="AO260" s="85" t="s">
        <v>1430</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310</v>
      </c>
      <c r="B261" s="64" t="s">
        <v>412</v>
      </c>
      <c r="C261" s="65" t="s">
        <v>4306</v>
      </c>
      <c r="D261" s="66">
        <v>4.4</v>
      </c>
      <c r="E261" s="67" t="s">
        <v>136</v>
      </c>
      <c r="F261" s="68">
        <v>30.4</v>
      </c>
      <c r="G261" s="65"/>
      <c r="H261" s="69"/>
      <c r="I261" s="70"/>
      <c r="J261" s="70"/>
      <c r="K261" s="34" t="s">
        <v>65</v>
      </c>
      <c r="L261" s="77">
        <v>261</v>
      </c>
      <c r="M261" s="77"/>
      <c r="N261" s="72"/>
      <c r="O261" s="79" t="s">
        <v>430</v>
      </c>
      <c r="P261" s="81">
        <v>43508.78555555556</v>
      </c>
      <c r="Q261" s="79" t="s">
        <v>538</v>
      </c>
      <c r="R261" s="83" t="s">
        <v>743</v>
      </c>
      <c r="S261" s="79" t="s">
        <v>796</v>
      </c>
      <c r="T261" s="79"/>
      <c r="U261" s="79"/>
      <c r="V261" s="83" t="s">
        <v>981</v>
      </c>
      <c r="W261" s="81">
        <v>43508.78555555556</v>
      </c>
      <c r="X261" s="83" t="s">
        <v>1137</v>
      </c>
      <c r="Y261" s="79"/>
      <c r="Z261" s="79"/>
      <c r="AA261" s="85" t="s">
        <v>1431</v>
      </c>
      <c r="AB261" s="85" t="s">
        <v>1429</v>
      </c>
      <c r="AC261" s="79" t="b">
        <v>0</v>
      </c>
      <c r="AD261" s="79">
        <v>0</v>
      </c>
      <c r="AE261" s="85" t="s">
        <v>1662</v>
      </c>
      <c r="AF261" s="79" t="b">
        <v>0</v>
      </c>
      <c r="AG261" s="79" t="s">
        <v>1701</v>
      </c>
      <c r="AH261" s="79"/>
      <c r="AI261" s="85" t="s">
        <v>1632</v>
      </c>
      <c r="AJ261" s="79" t="b">
        <v>0</v>
      </c>
      <c r="AK261" s="79">
        <v>0</v>
      </c>
      <c r="AL261" s="85" t="s">
        <v>1632</v>
      </c>
      <c r="AM261" s="79" t="s">
        <v>1710</v>
      </c>
      <c r="AN261" s="79" t="b">
        <v>1</v>
      </c>
      <c r="AO261" s="85" t="s">
        <v>1429</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309</v>
      </c>
      <c r="B262" s="64" t="s">
        <v>413</v>
      </c>
      <c r="C262" s="65" t="s">
        <v>4305</v>
      </c>
      <c r="D262" s="66">
        <v>3</v>
      </c>
      <c r="E262" s="67" t="s">
        <v>132</v>
      </c>
      <c r="F262" s="68">
        <v>35</v>
      </c>
      <c r="G262" s="65"/>
      <c r="H262" s="69"/>
      <c r="I262" s="70"/>
      <c r="J262" s="70"/>
      <c r="K262" s="34" t="s">
        <v>65</v>
      </c>
      <c r="L262" s="77">
        <v>262</v>
      </c>
      <c r="M262" s="77"/>
      <c r="N262" s="72"/>
      <c r="O262" s="79" t="s">
        <v>430</v>
      </c>
      <c r="P262" s="81">
        <v>43508.77079861111</v>
      </c>
      <c r="Q262" s="79" t="s">
        <v>536</v>
      </c>
      <c r="R262" s="79"/>
      <c r="S262" s="79"/>
      <c r="T262" s="79" t="s">
        <v>814</v>
      </c>
      <c r="U262" s="83" t="s">
        <v>860</v>
      </c>
      <c r="V262" s="83" t="s">
        <v>860</v>
      </c>
      <c r="W262" s="81">
        <v>43508.77079861111</v>
      </c>
      <c r="X262" s="83" t="s">
        <v>1135</v>
      </c>
      <c r="Y262" s="79"/>
      <c r="Z262" s="79"/>
      <c r="AA262" s="85" t="s">
        <v>1429</v>
      </c>
      <c r="AB262" s="85" t="s">
        <v>1430</v>
      </c>
      <c r="AC262" s="79" t="b">
        <v>0</v>
      </c>
      <c r="AD262" s="79">
        <v>2</v>
      </c>
      <c r="AE262" s="85" t="s">
        <v>1660</v>
      </c>
      <c r="AF262" s="79" t="b">
        <v>0</v>
      </c>
      <c r="AG262" s="79" t="s">
        <v>1701</v>
      </c>
      <c r="AH262" s="79"/>
      <c r="AI262" s="85" t="s">
        <v>1632</v>
      </c>
      <c r="AJ262" s="79" t="b">
        <v>0</v>
      </c>
      <c r="AK262" s="79">
        <v>0</v>
      </c>
      <c r="AL262" s="85" t="s">
        <v>1632</v>
      </c>
      <c r="AM262" s="79" t="s">
        <v>1710</v>
      </c>
      <c r="AN262" s="79" t="b">
        <v>0</v>
      </c>
      <c r="AO262" s="85" t="s">
        <v>1430</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310</v>
      </c>
      <c r="B263" s="64" t="s">
        <v>413</v>
      </c>
      <c r="C263" s="65" t="s">
        <v>4306</v>
      </c>
      <c r="D263" s="66">
        <v>4.4</v>
      </c>
      <c r="E263" s="67" t="s">
        <v>136</v>
      </c>
      <c r="F263" s="68">
        <v>30.4</v>
      </c>
      <c r="G263" s="65"/>
      <c r="H263" s="69"/>
      <c r="I263" s="70"/>
      <c r="J263" s="70"/>
      <c r="K263" s="34" t="s">
        <v>65</v>
      </c>
      <c r="L263" s="77">
        <v>263</v>
      </c>
      <c r="M263" s="77"/>
      <c r="N263" s="72"/>
      <c r="O263" s="79" t="s">
        <v>430</v>
      </c>
      <c r="P263" s="81">
        <v>43508.65008101852</v>
      </c>
      <c r="Q263" s="79" t="s">
        <v>537</v>
      </c>
      <c r="R263" s="83" t="s">
        <v>742</v>
      </c>
      <c r="S263" s="79" t="s">
        <v>796</v>
      </c>
      <c r="T263" s="79"/>
      <c r="U263" s="79"/>
      <c r="V263" s="83" t="s">
        <v>981</v>
      </c>
      <c r="W263" s="81">
        <v>43508.65008101852</v>
      </c>
      <c r="X263" s="83" t="s">
        <v>1136</v>
      </c>
      <c r="Y263" s="79"/>
      <c r="Z263" s="79"/>
      <c r="AA263" s="85" t="s">
        <v>1430</v>
      </c>
      <c r="AB263" s="79"/>
      <c r="AC263" s="79" t="b">
        <v>0</v>
      </c>
      <c r="AD263" s="79">
        <v>0</v>
      </c>
      <c r="AE263" s="85" t="s">
        <v>1661</v>
      </c>
      <c r="AF263" s="79" t="b">
        <v>0</v>
      </c>
      <c r="AG263" s="79" t="s">
        <v>1701</v>
      </c>
      <c r="AH263" s="79"/>
      <c r="AI263" s="85" t="s">
        <v>1632</v>
      </c>
      <c r="AJ263" s="79" t="b">
        <v>0</v>
      </c>
      <c r="AK263" s="79">
        <v>0</v>
      </c>
      <c r="AL263" s="85" t="s">
        <v>1632</v>
      </c>
      <c r="AM263" s="79" t="s">
        <v>1710</v>
      </c>
      <c r="AN263" s="79" t="b">
        <v>1</v>
      </c>
      <c r="AO263" s="85" t="s">
        <v>1430</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3</v>
      </c>
      <c r="BC263" s="78" t="str">
        <f>REPLACE(INDEX(GroupVertices[Group],MATCH(Edges[[#This Row],[Vertex 2]],GroupVertices[Vertex],0)),1,1,"")</f>
        <v>3</v>
      </c>
      <c r="BD263" s="48"/>
      <c r="BE263" s="49"/>
      <c r="BF263" s="48"/>
      <c r="BG263" s="49"/>
      <c r="BH263" s="48"/>
      <c r="BI263" s="49"/>
      <c r="BJ263" s="48"/>
      <c r="BK263" s="49"/>
      <c r="BL263" s="48"/>
    </row>
    <row r="264" spans="1:64" ht="15">
      <c r="A264" s="64" t="s">
        <v>310</v>
      </c>
      <c r="B264" s="64" t="s">
        <v>413</v>
      </c>
      <c r="C264" s="65" t="s">
        <v>4306</v>
      </c>
      <c r="D264" s="66">
        <v>4.4</v>
      </c>
      <c r="E264" s="67" t="s">
        <v>136</v>
      </c>
      <c r="F264" s="68">
        <v>30.4</v>
      </c>
      <c r="G264" s="65"/>
      <c r="H264" s="69"/>
      <c r="I264" s="70"/>
      <c r="J264" s="70"/>
      <c r="K264" s="34" t="s">
        <v>65</v>
      </c>
      <c r="L264" s="77">
        <v>264</v>
      </c>
      <c r="M264" s="77"/>
      <c r="N264" s="72"/>
      <c r="O264" s="79" t="s">
        <v>430</v>
      </c>
      <c r="P264" s="81">
        <v>43508.78555555556</v>
      </c>
      <c r="Q264" s="79" t="s">
        <v>538</v>
      </c>
      <c r="R264" s="83" t="s">
        <v>743</v>
      </c>
      <c r="S264" s="79" t="s">
        <v>796</v>
      </c>
      <c r="T264" s="79"/>
      <c r="U264" s="79"/>
      <c r="V264" s="83" t="s">
        <v>981</v>
      </c>
      <c r="W264" s="81">
        <v>43508.78555555556</v>
      </c>
      <c r="X264" s="83" t="s">
        <v>1137</v>
      </c>
      <c r="Y264" s="79"/>
      <c r="Z264" s="79"/>
      <c r="AA264" s="85" t="s">
        <v>1431</v>
      </c>
      <c r="AB264" s="85" t="s">
        <v>1429</v>
      </c>
      <c r="AC264" s="79" t="b">
        <v>0</v>
      </c>
      <c r="AD264" s="79">
        <v>0</v>
      </c>
      <c r="AE264" s="85" t="s">
        <v>1662</v>
      </c>
      <c r="AF264" s="79" t="b">
        <v>0</v>
      </c>
      <c r="AG264" s="79" t="s">
        <v>1701</v>
      </c>
      <c r="AH264" s="79"/>
      <c r="AI264" s="85" t="s">
        <v>1632</v>
      </c>
      <c r="AJ264" s="79" t="b">
        <v>0</v>
      </c>
      <c r="AK264" s="79">
        <v>0</v>
      </c>
      <c r="AL264" s="85" t="s">
        <v>1632</v>
      </c>
      <c r="AM264" s="79" t="s">
        <v>1710</v>
      </c>
      <c r="AN264" s="79" t="b">
        <v>1</v>
      </c>
      <c r="AO264" s="85" t="s">
        <v>1429</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3</v>
      </c>
      <c r="BC264" s="78" t="str">
        <f>REPLACE(INDEX(GroupVertices[Group],MATCH(Edges[[#This Row],[Vertex 2]],GroupVertices[Vertex],0)),1,1,"")</f>
        <v>3</v>
      </c>
      <c r="BD264" s="48"/>
      <c r="BE264" s="49"/>
      <c r="BF264" s="48"/>
      <c r="BG264" s="49"/>
      <c r="BH264" s="48"/>
      <c r="BI264" s="49"/>
      <c r="BJ264" s="48"/>
      <c r="BK264" s="49"/>
      <c r="BL264" s="48"/>
    </row>
    <row r="265" spans="1:64" ht="15">
      <c r="A265" s="64" t="s">
        <v>309</v>
      </c>
      <c r="B265" s="64" t="s">
        <v>414</v>
      </c>
      <c r="C265" s="65" t="s">
        <v>4305</v>
      </c>
      <c r="D265" s="66">
        <v>3</v>
      </c>
      <c r="E265" s="67" t="s">
        <v>132</v>
      </c>
      <c r="F265" s="68">
        <v>35</v>
      </c>
      <c r="G265" s="65"/>
      <c r="H265" s="69"/>
      <c r="I265" s="70"/>
      <c r="J265" s="70"/>
      <c r="K265" s="34" t="s">
        <v>65</v>
      </c>
      <c r="L265" s="77">
        <v>265</v>
      </c>
      <c r="M265" s="77"/>
      <c r="N265" s="72"/>
      <c r="O265" s="79" t="s">
        <v>430</v>
      </c>
      <c r="P265" s="81">
        <v>43508.77079861111</v>
      </c>
      <c r="Q265" s="79" t="s">
        <v>536</v>
      </c>
      <c r="R265" s="79"/>
      <c r="S265" s="79"/>
      <c r="T265" s="79" t="s">
        <v>814</v>
      </c>
      <c r="U265" s="83" t="s">
        <v>860</v>
      </c>
      <c r="V265" s="83" t="s">
        <v>860</v>
      </c>
      <c r="W265" s="81">
        <v>43508.77079861111</v>
      </c>
      <c r="X265" s="83" t="s">
        <v>1135</v>
      </c>
      <c r="Y265" s="79"/>
      <c r="Z265" s="79"/>
      <c r="AA265" s="85" t="s">
        <v>1429</v>
      </c>
      <c r="AB265" s="85" t="s">
        <v>1430</v>
      </c>
      <c r="AC265" s="79" t="b">
        <v>0</v>
      </c>
      <c r="AD265" s="79">
        <v>2</v>
      </c>
      <c r="AE265" s="85" t="s">
        <v>1660</v>
      </c>
      <c r="AF265" s="79" t="b">
        <v>0</v>
      </c>
      <c r="AG265" s="79" t="s">
        <v>1701</v>
      </c>
      <c r="AH265" s="79"/>
      <c r="AI265" s="85" t="s">
        <v>1632</v>
      </c>
      <c r="AJ265" s="79" t="b">
        <v>0</v>
      </c>
      <c r="AK265" s="79">
        <v>0</v>
      </c>
      <c r="AL265" s="85" t="s">
        <v>1632</v>
      </c>
      <c r="AM265" s="79" t="s">
        <v>1710</v>
      </c>
      <c r="AN265" s="79" t="b">
        <v>0</v>
      </c>
      <c r="AO265" s="85" t="s">
        <v>1430</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310</v>
      </c>
      <c r="B266" s="64" t="s">
        <v>414</v>
      </c>
      <c r="C266" s="65" t="s">
        <v>4306</v>
      </c>
      <c r="D266" s="66">
        <v>4.4</v>
      </c>
      <c r="E266" s="67" t="s">
        <v>136</v>
      </c>
      <c r="F266" s="68">
        <v>30.4</v>
      </c>
      <c r="G266" s="65"/>
      <c r="H266" s="69"/>
      <c r="I266" s="70"/>
      <c r="J266" s="70"/>
      <c r="K266" s="34" t="s">
        <v>65</v>
      </c>
      <c r="L266" s="77">
        <v>266</v>
      </c>
      <c r="M266" s="77"/>
      <c r="N266" s="72"/>
      <c r="O266" s="79" t="s">
        <v>430</v>
      </c>
      <c r="P266" s="81">
        <v>43508.65008101852</v>
      </c>
      <c r="Q266" s="79" t="s">
        <v>537</v>
      </c>
      <c r="R266" s="83" t="s">
        <v>742</v>
      </c>
      <c r="S266" s="79" t="s">
        <v>796</v>
      </c>
      <c r="T266" s="79"/>
      <c r="U266" s="79"/>
      <c r="V266" s="83" t="s">
        <v>981</v>
      </c>
      <c r="W266" s="81">
        <v>43508.65008101852</v>
      </c>
      <c r="X266" s="83" t="s">
        <v>1136</v>
      </c>
      <c r="Y266" s="79"/>
      <c r="Z266" s="79"/>
      <c r="AA266" s="85" t="s">
        <v>1430</v>
      </c>
      <c r="AB266" s="79"/>
      <c r="AC266" s="79" t="b">
        <v>0</v>
      </c>
      <c r="AD266" s="79">
        <v>0</v>
      </c>
      <c r="AE266" s="85" t="s">
        <v>1661</v>
      </c>
      <c r="AF266" s="79" t="b">
        <v>0</v>
      </c>
      <c r="AG266" s="79" t="s">
        <v>1701</v>
      </c>
      <c r="AH266" s="79"/>
      <c r="AI266" s="85" t="s">
        <v>1632</v>
      </c>
      <c r="AJ266" s="79" t="b">
        <v>0</v>
      </c>
      <c r="AK266" s="79">
        <v>0</v>
      </c>
      <c r="AL266" s="85" t="s">
        <v>1632</v>
      </c>
      <c r="AM266" s="79" t="s">
        <v>1710</v>
      </c>
      <c r="AN266" s="79" t="b">
        <v>1</v>
      </c>
      <c r="AO266" s="85" t="s">
        <v>1430</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310</v>
      </c>
      <c r="B267" s="64" t="s">
        <v>414</v>
      </c>
      <c r="C267" s="65" t="s">
        <v>4306</v>
      </c>
      <c r="D267" s="66">
        <v>4.4</v>
      </c>
      <c r="E267" s="67" t="s">
        <v>136</v>
      </c>
      <c r="F267" s="68">
        <v>30.4</v>
      </c>
      <c r="G267" s="65"/>
      <c r="H267" s="69"/>
      <c r="I267" s="70"/>
      <c r="J267" s="70"/>
      <c r="K267" s="34" t="s">
        <v>65</v>
      </c>
      <c r="L267" s="77">
        <v>267</v>
      </c>
      <c r="M267" s="77"/>
      <c r="N267" s="72"/>
      <c r="O267" s="79" t="s">
        <v>430</v>
      </c>
      <c r="P267" s="81">
        <v>43508.78555555556</v>
      </c>
      <c r="Q267" s="79" t="s">
        <v>538</v>
      </c>
      <c r="R267" s="83" t="s">
        <v>743</v>
      </c>
      <c r="S267" s="79" t="s">
        <v>796</v>
      </c>
      <c r="T267" s="79"/>
      <c r="U267" s="79"/>
      <c r="V267" s="83" t="s">
        <v>981</v>
      </c>
      <c r="W267" s="81">
        <v>43508.78555555556</v>
      </c>
      <c r="X267" s="83" t="s">
        <v>1137</v>
      </c>
      <c r="Y267" s="79"/>
      <c r="Z267" s="79"/>
      <c r="AA267" s="85" t="s">
        <v>1431</v>
      </c>
      <c r="AB267" s="85" t="s">
        <v>1429</v>
      </c>
      <c r="AC267" s="79" t="b">
        <v>0</v>
      </c>
      <c r="AD267" s="79">
        <v>0</v>
      </c>
      <c r="AE267" s="85" t="s">
        <v>1662</v>
      </c>
      <c r="AF267" s="79" t="b">
        <v>0</v>
      </c>
      <c r="AG267" s="79" t="s">
        <v>1701</v>
      </c>
      <c r="AH267" s="79"/>
      <c r="AI267" s="85" t="s">
        <v>1632</v>
      </c>
      <c r="AJ267" s="79" t="b">
        <v>0</v>
      </c>
      <c r="AK267" s="79">
        <v>0</v>
      </c>
      <c r="AL267" s="85" t="s">
        <v>1632</v>
      </c>
      <c r="AM267" s="79" t="s">
        <v>1710</v>
      </c>
      <c r="AN267" s="79" t="b">
        <v>1</v>
      </c>
      <c r="AO267" s="85" t="s">
        <v>1429</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309</v>
      </c>
      <c r="B268" s="64" t="s">
        <v>415</v>
      </c>
      <c r="C268" s="65" t="s">
        <v>4305</v>
      </c>
      <c r="D268" s="66">
        <v>3</v>
      </c>
      <c r="E268" s="67" t="s">
        <v>132</v>
      </c>
      <c r="F268" s="68">
        <v>35</v>
      </c>
      <c r="G268" s="65"/>
      <c r="H268" s="69"/>
      <c r="I268" s="70"/>
      <c r="J268" s="70"/>
      <c r="K268" s="34" t="s">
        <v>65</v>
      </c>
      <c r="L268" s="77">
        <v>268</v>
      </c>
      <c r="M268" s="77"/>
      <c r="N268" s="72"/>
      <c r="O268" s="79" t="s">
        <v>430</v>
      </c>
      <c r="P268" s="81">
        <v>43508.77079861111</v>
      </c>
      <c r="Q268" s="79" t="s">
        <v>536</v>
      </c>
      <c r="R268" s="79"/>
      <c r="S268" s="79"/>
      <c r="T268" s="79" t="s">
        <v>814</v>
      </c>
      <c r="U268" s="83" t="s">
        <v>860</v>
      </c>
      <c r="V268" s="83" t="s">
        <v>860</v>
      </c>
      <c r="W268" s="81">
        <v>43508.77079861111</v>
      </c>
      <c r="X268" s="83" t="s">
        <v>1135</v>
      </c>
      <c r="Y268" s="79"/>
      <c r="Z268" s="79"/>
      <c r="AA268" s="85" t="s">
        <v>1429</v>
      </c>
      <c r="AB268" s="85" t="s">
        <v>1430</v>
      </c>
      <c r="AC268" s="79" t="b">
        <v>0</v>
      </c>
      <c r="AD268" s="79">
        <v>2</v>
      </c>
      <c r="AE268" s="85" t="s">
        <v>1660</v>
      </c>
      <c r="AF268" s="79" t="b">
        <v>0</v>
      </c>
      <c r="AG268" s="79" t="s">
        <v>1701</v>
      </c>
      <c r="AH268" s="79"/>
      <c r="AI268" s="85" t="s">
        <v>1632</v>
      </c>
      <c r="AJ268" s="79" t="b">
        <v>0</v>
      </c>
      <c r="AK268" s="79">
        <v>0</v>
      </c>
      <c r="AL268" s="85" t="s">
        <v>1632</v>
      </c>
      <c r="AM268" s="79" t="s">
        <v>1710</v>
      </c>
      <c r="AN268" s="79" t="b">
        <v>0</v>
      </c>
      <c r="AO268" s="85" t="s">
        <v>1430</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3</v>
      </c>
      <c r="BC268" s="78" t="str">
        <f>REPLACE(INDEX(GroupVertices[Group],MATCH(Edges[[#This Row],[Vertex 2]],GroupVertices[Vertex],0)),1,1,"")</f>
        <v>3</v>
      </c>
      <c r="BD268" s="48"/>
      <c r="BE268" s="49"/>
      <c r="BF268" s="48"/>
      <c r="BG268" s="49"/>
      <c r="BH268" s="48"/>
      <c r="BI268" s="49"/>
      <c r="BJ268" s="48"/>
      <c r="BK268" s="49"/>
      <c r="BL268" s="48"/>
    </row>
    <row r="269" spans="1:64" ht="15">
      <c r="A269" s="64" t="s">
        <v>310</v>
      </c>
      <c r="B269" s="64" t="s">
        <v>415</v>
      </c>
      <c r="C269" s="65" t="s">
        <v>4306</v>
      </c>
      <c r="D269" s="66">
        <v>4.4</v>
      </c>
      <c r="E269" s="67" t="s">
        <v>136</v>
      </c>
      <c r="F269" s="68">
        <v>30.4</v>
      </c>
      <c r="G269" s="65"/>
      <c r="H269" s="69"/>
      <c r="I269" s="70"/>
      <c r="J269" s="70"/>
      <c r="K269" s="34" t="s">
        <v>65</v>
      </c>
      <c r="L269" s="77">
        <v>269</v>
      </c>
      <c r="M269" s="77"/>
      <c r="N269" s="72"/>
      <c r="O269" s="79" t="s">
        <v>430</v>
      </c>
      <c r="P269" s="81">
        <v>43508.65008101852</v>
      </c>
      <c r="Q269" s="79" t="s">
        <v>537</v>
      </c>
      <c r="R269" s="83" t="s">
        <v>742</v>
      </c>
      <c r="S269" s="79" t="s">
        <v>796</v>
      </c>
      <c r="T269" s="79"/>
      <c r="U269" s="79"/>
      <c r="V269" s="83" t="s">
        <v>981</v>
      </c>
      <c r="W269" s="81">
        <v>43508.65008101852</v>
      </c>
      <c r="X269" s="83" t="s">
        <v>1136</v>
      </c>
      <c r="Y269" s="79"/>
      <c r="Z269" s="79"/>
      <c r="AA269" s="85" t="s">
        <v>1430</v>
      </c>
      <c r="AB269" s="79"/>
      <c r="AC269" s="79" t="b">
        <v>0</v>
      </c>
      <c r="AD269" s="79">
        <v>0</v>
      </c>
      <c r="AE269" s="85" t="s">
        <v>1661</v>
      </c>
      <c r="AF269" s="79" t="b">
        <v>0</v>
      </c>
      <c r="AG269" s="79" t="s">
        <v>1701</v>
      </c>
      <c r="AH269" s="79"/>
      <c r="AI269" s="85" t="s">
        <v>1632</v>
      </c>
      <c r="AJ269" s="79" t="b">
        <v>0</v>
      </c>
      <c r="AK269" s="79">
        <v>0</v>
      </c>
      <c r="AL269" s="85" t="s">
        <v>1632</v>
      </c>
      <c r="AM269" s="79" t="s">
        <v>1710</v>
      </c>
      <c r="AN269" s="79" t="b">
        <v>1</v>
      </c>
      <c r="AO269" s="85" t="s">
        <v>1430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3</v>
      </c>
      <c r="BC269" s="78" t="str">
        <f>REPLACE(INDEX(GroupVertices[Group],MATCH(Edges[[#This Row],[Vertex 2]],GroupVertices[Vertex],0)),1,1,"")</f>
        <v>3</v>
      </c>
      <c r="BD269" s="48"/>
      <c r="BE269" s="49"/>
      <c r="BF269" s="48"/>
      <c r="BG269" s="49"/>
      <c r="BH269" s="48"/>
      <c r="BI269" s="49"/>
      <c r="BJ269" s="48"/>
      <c r="BK269" s="49"/>
      <c r="BL269" s="48"/>
    </row>
    <row r="270" spans="1:64" ht="15">
      <c r="A270" s="64" t="s">
        <v>310</v>
      </c>
      <c r="B270" s="64" t="s">
        <v>415</v>
      </c>
      <c r="C270" s="65" t="s">
        <v>4306</v>
      </c>
      <c r="D270" s="66">
        <v>4.4</v>
      </c>
      <c r="E270" s="67" t="s">
        <v>136</v>
      </c>
      <c r="F270" s="68">
        <v>30.4</v>
      </c>
      <c r="G270" s="65"/>
      <c r="H270" s="69"/>
      <c r="I270" s="70"/>
      <c r="J270" s="70"/>
      <c r="K270" s="34" t="s">
        <v>65</v>
      </c>
      <c r="L270" s="77">
        <v>270</v>
      </c>
      <c r="M270" s="77"/>
      <c r="N270" s="72"/>
      <c r="O270" s="79" t="s">
        <v>430</v>
      </c>
      <c r="P270" s="81">
        <v>43508.78555555556</v>
      </c>
      <c r="Q270" s="79" t="s">
        <v>538</v>
      </c>
      <c r="R270" s="83" t="s">
        <v>743</v>
      </c>
      <c r="S270" s="79" t="s">
        <v>796</v>
      </c>
      <c r="T270" s="79"/>
      <c r="U270" s="79"/>
      <c r="V270" s="83" t="s">
        <v>981</v>
      </c>
      <c r="W270" s="81">
        <v>43508.78555555556</v>
      </c>
      <c r="X270" s="83" t="s">
        <v>1137</v>
      </c>
      <c r="Y270" s="79"/>
      <c r="Z270" s="79"/>
      <c r="AA270" s="85" t="s">
        <v>1431</v>
      </c>
      <c r="AB270" s="85" t="s">
        <v>1429</v>
      </c>
      <c r="AC270" s="79" t="b">
        <v>0</v>
      </c>
      <c r="AD270" s="79">
        <v>0</v>
      </c>
      <c r="AE270" s="85" t="s">
        <v>1662</v>
      </c>
      <c r="AF270" s="79" t="b">
        <v>0</v>
      </c>
      <c r="AG270" s="79" t="s">
        <v>1701</v>
      </c>
      <c r="AH270" s="79"/>
      <c r="AI270" s="85" t="s">
        <v>1632</v>
      </c>
      <c r="AJ270" s="79" t="b">
        <v>0</v>
      </c>
      <c r="AK270" s="79">
        <v>0</v>
      </c>
      <c r="AL270" s="85" t="s">
        <v>1632</v>
      </c>
      <c r="AM270" s="79" t="s">
        <v>1710</v>
      </c>
      <c r="AN270" s="79" t="b">
        <v>1</v>
      </c>
      <c r="AO270" s="85" t="s">
        <v>1429</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3</v>
      </c>
      <c r="BC270" s="78" t="str">
        <f>REPLACE(INDEX(GroupVertices[Group],MATCH(Edges[[#This Row],[Vertex 2]],GroupVertices[Vertex],0)),1,1,"")</f>
        <v>3</v>
      </c>
      <c r="BD270" s="48"/>
      <c r="BE270" s="49"/>
      <c r="BF270" s="48"/>
      <c r="BG270" s="49"/>
      <c r="BH270" s="48"/>
      <c r="BI270" s="49"/>
      <c r="BJ270" s="48"/>
      <c r="BK270" s="49"/>
      <c r="BL270" s="48"/>
    </row>
    <row r="271" spans="1:64" ht="15">
      <c r="A271" s="64" t="s">
        <v>309</v>
      </c>
      <c r="B271" s="64" t="s">
        <v>416</v>
      </c>
      <c r="C271" s="65" t="s">
        <v>4305</v>
      </c>
      <c r="D271" s="66">
        <v>3</v>
      </c>
      <c r="E271" s="67" t="s">
        <v>132</v>
      </c>
      <c r="F271" s="68">
        <v>35</v>
      </c>
      <c r="G271" s="65"/>
      <c r="H271" s="69"/>
      <c r="I271" s="70"/>
      <c r="J271" s="70"/>
      <c r="K271" s="34" t="s">
        <v>65</v>
      </c>
      <c r="L271" s="77">
        <v>271</v>
      </c>
      <c r="M271" s="77"/>
      <c r="N271" s="72"/>
      <c r="O271" s="79" t="s">
        <v>430</v>
      </c>
      <c r="P271" s="81">
        <v>43508.77079861111</v>
      </c>
      <c r="Q271" s="79" t="s">
        <v>536</v>
      </c>
      <c r="R271" s="79"/>
      <c r="S271" s="79"/>
      <c r="T271" s="79" t="s">
        <v>814</v>
      </c>
      <c r="U271" s="83" t="s">
        <v>860</v>
      </c>
      <c r="V271" s="83" t="s">
        <v>860</v>
      </c>
      <c r="W271" s="81">
        <v>43508.77079861111</v>
      </c>
      <c r="X271" s="83" t="s">
        <v>1135</v>
      </c>
      <c r="Y271" s="79"/>
      <c r="Z271" s="79"/>
      <c r="AA271" s="85" t="s">
        <v>1429</v>
      </c>
      <c r="AB271" s="85" t="s">
        <v>1430</v>
      </c>
      <c r="AC271" s="79" t="b">
        <v>0</v>
      </c>
      <c r="AD271" s="79">
        <v>2</v>
      </c>
      <c r="AE271" s="85" t="s">
        <v>1660</v>
      </c>
      <c r="AF271" s="79" t="b">
        <v>0</v>
      </c>
      <c r="AG271" s="79" t="s">
        <v>1701</v>
      </c>
      <c r="AH271" s="79"/>
      <c r="AI271" s="85" t="s">
        <v>1632</v>
      </c>
      <c r="AJ271" s="79" t="b">
        <v>0</v>
      </c>
      <c r="AK271" s="79">
        <v>0</v>
      </c>
      <c r="AL271" s="85" t="s">
        <v>1632</v>
      </c>
      <c r="AM271" s="79" t="s">
        <v>1710</v>
      </c>
      <c r="AN271" s="79" t="b">
        <v>0</v>
      </c>
      <c r="AO271" s="85" t="s">
        <v>1430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3</v>
      </c>
      <c r="BC271" s="78" t="str">
        <f>REPLACE(INDEX(GroupVertices[Group],MATCH(Edges[[#This Row],[Vertex 2]],GroupVertices[Vertex],0)),1,1,"")</f>
        <v>3</v>
      </c>
      <c r="BD271" s="48"/>
      <c r="BE271" s="49"/>
      <c r="BF271" s="48"/>
      <c r="BG271" s="49"/>
      <c r="BH271" s="48"/>
      <c r="BI271" s="49"/>
      <c r="BJ271" s="48"/>
      <c r="BK271" s="49"/>
      <c r="BL271" s="48"/>
    </row>
    <row r="272" spans="1:64" ht="15">
      <c r="A272" s="64" t="s">
        <v>310</v>
      </c>
      <c r="B272" s="64" t="s">
        <v>416</v>
      </c>
      <c r="C272" s="65" t="s">
        <v>4306</v>
      </c>
      <c r="D272" s="66">
        <v>4.4</v>
      </c>
      <c r="E272" s="67" t="s">
        <v>136</v>
      </c>
      <c r="F272" s="68">
        <v>30.4</v>
      </c>
      <c r="G272" s="65"/>
      <c r="H272" s="69"/>
      <c r="I272" s="70"/>
      <c r="J272" s="70"/>
      <c r="K272" s="34" t="s">
        <v>65</v>
      </c>
      <c r="L272" s="77">
        <v>272</v>
      </c>
      <c r="M272" s="77"/>
      <c r="N272" s="72"/>
      <c r="O272" s="79" t="s">
        <v>430</v>
      </c>
      <c r="P272" s="81">
        <v>43508.65008101852</v>
      </c>
      <c r="Q272" s="79" t="s">
        <v>537</v>
      </c>
      <c r="R272" s="83" t="s">
        <v>742</v>
      </c>
      <c r="S272" s="79" t="s">
        <v>796</v>
      </c>
      <c r="T272" s="79"/>
      <c r="U272" s="79"/>
      <c r="V272" s="83" t="s">
        <v>981</v>
      </c>
      <c r="W272" s="81">
        <v>43508.65008101852</v>
      </c>
      <c r="X272" s="83" t="s">
        <v>1136</v>
      </c>
      <c r="Y272" s="79"/>
      <c r="Z272" s="79"/>
      <c r="AA272" s="85" t="s">
        <v>1430</v>
      </c>
      <c r="AB272" s="79"/>
      <c r="AC272" s="79" t="b">
        <v>0</v>
      </c>
      <c r="AD272" s="79">
        <v>0</v>
      </c>
      <c r="AE272" s="85" t="s">
        <v>1661</v>
      </c>
      <c r="AF272" s="79" t="b">
        <v>0</v>
      </c>
      <c r="AG272" s="79" t="s">
        <v>1701</v>
      </c>
      <c r="AH272" s="79"/>
      <c r="AI272" s="85" t="s">
        <v>1632</v>
      </c>
      <c r="AJ272" s="79" t="b">
        <v>0</v>
      </c>
      <c r="AK272" s="79">
        <v>0</v>
      </c>
      <c r="AL272" s="85" t="s">
        <v>1632</v>
      </c>
      <c r="AM272" s="79" t="s">
        <v>1710</v>
      </c>
      <c r="AN272" s="79" t="b">
        <v>1</v>
      </c>
      <c r="AO272" s="85" t="s">
        <v>1430</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3</v>
      </c>
      <c r="BC272" s="78" t="str">
        <f>REPLACE(INDEX(GroupVertices[Group],MATCH(Edges[[#This Row],[Vertex 2]],GroupVertices[Vertex],0)),1,1,"")</f>
        <v>3</v>
      </c>
      <c r="BD272" s="48">
        <v>0</v>
      </c>
      <c r="BE272" s="49">
        <v>0</v>
      </c>
      <c r="BF272" s="48">
        <v>0</v>
      </c>
      <c r="BG272" s="49">
        <v>0</v>
      </c>
      <c r="BH272" s="48">
        <v>0</v>
      </c>
      <c r="BI272" s="49">
        <v>0</v>
      </c>
      <c r="BJ272" s="48">
        <v>8</v>
      </c>
      <c r="BK272" s="49">
        <v>100</v>
      </c>
      <c r="BL272" s="48">
        <v>8</v>
      </c>
    </row>
    <row r="273" spans="1:64" ht="15">
      <c r="A273" s="64" t="s">
        <v>310</v>
      </c>
      <c r="B273" s="64" t="s">
        <v>416</v>
      </c>
      <c r="C273" s="65" t="s">
        <v>4306</v>
      </c>
      <c r="D273" s="66">
        <v>4.4</v>
      </c>
      <c r="E273" s="67" t="s">
        <v>136</v>
      </c>
      <c r="F273" s="68">
        <v>30.4</v>
      </c>
      <c r="G273" s="65"/>
      <c r="H273" s="69"/>
      <c r="I273" s="70"/>
      <c r="J273" s="70"/>
      <c r="K273" s="34" t="s">
        <v>65</v>
      </c>
      <c r="L273" s="77">
        <v>273</v>
      </c>
      <c r="M273" s="77"/>
      <c r="N273" s="72"/>
      <c r="O273" s="79" t="s">
        <v>430</v>
      </c>
      <c r="P273" s="81">
        <v>43508.78555555556</v>
      </c>
      <c r="Q273" s="79" t="s">
        <v>538</v>
      </c>
      <c r="R273" s="83" t="s">
        <v>743</v>
      </c>
      <c r="S273" s="79" t="s">
        <v>796</v>
      </c>
      <c r="T273" s="79"/>
      <c r="U273" s="79"/>
      <c r="V273" s="83" t="s">
        <v>981</v>
      </c>
      <c r="W273" s="81">
        <v>43508.78555555556</v>
      </c>
      <c r="X273" s="83" t="s">
        <v>1137</v>
      </c>
      <c r="Y273" s="79"/>
      <c r="Z273" s="79"/>
      <c r="AA273" s="85" t="s">
        <v>1431</v>
      </c>
      <c r="AB273" s="85" t="s">
        <v>1429</v>
      </c>
      <c r="AC273" s="79" t="b">
        <v>0</v>
      </c>
      <c r="AD273" s="79">
        <v>0</v>
      </c>
      <c r="AE273" s="85" t="s">
        <v>1662</v>
      </c>
      <c r="AF273" s="79" t="b">
        <v>0</v>
      </c>
      <c r="AG273" s="79" t="s">
        <v>1701</v>
      </c>
      <c r="AH273" s="79"/>
      <c r="AI273" s="85" t="s">
        <v>1632</v>
      </c>
      <c r="AJ273" s="79" t="b">
        <v>0</v>
      </c>
      <c r="AK273" s="79">
        <v>0</v>
      </c>
      <c r="AL273" s="85" t="s">
        <v>1632</v>
      </c>
      <c r="AM273" s="79" t="s">
        <v>1710</v>
      </c>
      <c r="AN273" s="79" t="b">
        <v>1</v>
      </c>
      <c r="AO273" s="85" t="s">
        <v>1429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3</v>
      </c>
      <c r="BD273" s="48">
        <v>0</v>
      </c>
      <c r="BE273" s="49">
        <v>0</v>
      </c>
      <c r="BF273" s="48">
        <v>0</v>
      </c>
      <c r="BG273" s="49">
        <v>0</v>
      </c>
      <c r="BH273" s="48">
        <v>0</v>
      </c>
      <c r="BI273" s="49">
        <v>0</v>
      </c>
      <c r="BJ273" s="48">
        <v>8</v>
      </c>
      <c r="BK273" s="49">
        <v>100</v>
      </c>
      <c r="BL273" s="48">
        <v>8</v>
      </c>
    </row>
    <row r="274" spans="1:64" ht="15">
      <c r="A274" s="64" t="s">
        <v>309</v>
      </c>
      <c r="B274" s="64" t="s">
        <v>393</v>
      </c>
      <c r="C274" s="65" t="s">
        <v>4305</v>
      </c>
      <c r="D274" s="66">
        <v>3</v>
      </c>
      <c r="E274" s="67" t="s">
        <v>132</v>
      </c>
      <c r="F274" s="68">
        <v>35</v>
      </c>
      <c r="G274" s="65"/>
      <c r="H274" s="69"/>
      <c r="I274" s="70"/>
      <c r="J274" s="70"/>
      <c r="K274" s="34" t="s">
        <v>65</v>
      </c>
      <c r="L274" s="77">
        <v>274</v>
      </c>
      <c r="M274" s="77"/>
      <c r="N274" s="72"/>
      <c r="O274" s="79" t="s">
        <v>430</v>
      </c>
      <c r="P274" s="81">
        <v>43508.77079861111</v>
      </c>
      <c r="Q274" s="79" t="s">
        <v>536</v>
      </c>
      <c r="R274" s="79"/>
      <c r="S274" s="79"/>
      <c r="T274" s="79" t="s">
        <v>814</v>
      </c>
      <c r="U274" s="83" t="s">
        <v>860</v>
      </c>
      <c r="V274" s="83" t="s">
        <v>860</v>
      </c>
      <c r="W274" s="81">
        <v>43508.77079861111</v>
      </c>
      <c r="X274" s="83" t="s">
        <v>1135</v>
      </c>
      <c r="Y274" s="79"/>
      <c r="Z274" s="79"/>
      <c r="AA274" s="85" t="s">
        <v>1429</v>
      </c>
      <c r="AB274" s="85" t="s">
        <v>1430</v>
      </c>
      <c r="AC274" s="79" t="b">
        <v>0</v>
      </c>
      <c r="AD274" s="79">
        <v>2</v>
      </c>
      <c r="AE274" s="85" t="s">
        <v>1660</v>
      </c>
      <c r="AF274" s="79" t="b">
        <v>0</v>
      </c>
      <c r="AG274" s="79" t="s">
        <v>1701</v>
      </c>
      <c r="AH274" s="79"/>
      <c r="AI274" s="85" t="s">
        <v>1632</v>
      </c>
      <c r="AJ274" s="79" t="b">
        <v>0</v>
      </c>
      <c r="AK274" s="79">
        <v>0</v>
      </c>
      <c r="AL274" s="85" t="s">
        <v>1632</v>
      </c>
      <c r="AM274" s="79" t="s">
        <v>1710</v>
      </c>
      <c r="AN274" s="79" t="b">
        <v>0</v>
      </c>
      <c r="AO274" s="85" t="s">
        <v>1430</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3</v>
      </c>
      <c r="BC274" s="78" t="str">
        <f>REPLACE(INDEX(GroupVertices[Group],MATCH(Edges[[#This Row],[Vertex 2]],GroupVertices[Vertex],0)),1,1,"")</f>
        <v>3</v>
      </c>
      <c r="BD274" s="48"/>
      <c r="BE274" s="49"/>
      <c r="BF274" s="48"/>
      <c r="BG274" s="49"/>
      <c r="BH274" s="48"/>
      <c r="BI274" s="49"/>
      <c r="BJ274" s="48"/>
      <c r="BK274" s="49"/>
      <c r="BL274" s="48"/>
    </row>
    <row r="275" spans="1:64" ht="15">
      <c r="A275" s="64" t="s">
        <v>310</v>
      </c>
      <c r="B275" s="64" t="s">
        <v>393</v>
      </c>
      <c r="C275" s="65" t="s">
        <v>4305</v>
      </c>
      <c r="D275" s="66">
        <v>3</v>
      </c>
      <c r="E275" s="67" t="s">
        <v>132</v>
      </c>
      <c r="F275" s="68">
        <v>35</v>
      </c>
      <c r="G275" s="65"/>
      <c r="H275" s="69"/>
      <c r="I275" s="70"/>
      <c r="J275" s="70"/>
      <c r="K275" s="34" t="s">
        <v>65</v>
      </c>
      <c r="L275" s="77">
        <v>275</v>
      </c>
      <c r="M275" s="77"/>
      <c r="N275" s="72"/>
      <c r="O275" s="79" t="s">
        <v>431</v>
      </c>
      <c r="P275" s="81">
        <v>43508.65008101852</v>
      </c>
      <c r="Q275" s="79" t="s">
        <v>537</v>
      </c>
      <c r="R275" s="83" t="s">
        <v>742</v>
      </c>
      <c r="S275" s="79" t="s">
        <v>796</v>
      </c>
      <c r="T275" s="79"/>
      <c r="U275" s="79"/>
      <c r="V275" s="83" t="s">
        <v>981</v>
      </c>
      <c r="W275" s="81">
        <v>43508.65008101852</v>
      </c>
      <c r="X275" s="83" t="s">
        <v>1136</v>
      </c>
      <c r="Y275" s="79"/>
      <c r="Z275" s="79"/>
      <c r="AA275" s="85" t="s">
        <v>1430</v>
      </c>
      <c r="AB275" s="79"/>
      <c r="AC275" s="79" t="b">
        <v>0</v>
      </c>
      <c r="AD275" s="79">
        <v>0</v>
      </c>
      <c r="AE275" s="85" t="s">
        <v>1661</v>
      </c>
      <c r="AF275" s="79" t="b">
        <v>0</v>
      </c>
      <c r="AG275" s="79" t="s">
        <v>1701</v>
      </c>
      <c r="AH275" s="79"/>
      <c r="AI275" s="85" t="s">
        <v>1632</v>
      </c>
      <c r="AJ275" s="79" t="b">
        <v>0</v>
      </c>
      <c r="AK275" s="79">
        <v>0</v>
      </c>
      <c r="AL275" s="85" t="s">
        <v>1632</v>
      </c>
      <c r="AM275" s="79" t="s">
        <v>1710</v>
      </c>
      <c r="AN275" s="79" t="b">
        <v>1</v>
      </c>
      <c r="AO275" s="85" t="s">
        <v>1430</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310</v>
      </c>
      <c r="B276" s="64" t="s">
        <v>393</v>
      </c>
      <c r="C276" s="65" t="s">
        <v>4305</v>
      </c>
      <c r="D276" s="66">
        <v>3</v>
      </c>
      <c r="E276" s="67" t="s">
        <v>132</v>
      </c>
      <c r="F276" s="68">
        <v>35</v>
      </c>
      <c r="G276" s="65"/>
      <c r="H276" s="69"/>
      <c r="I276" s="70"/>
      <c r="J276" s="70"/>
      <c r="K276" s="34" t="s">
        <v>65</v>
      </c>
      <c r="L276" s="77">
        <v>276</v>
      </c>
      <c r="M276" s="77"/>
      <c r="N276" s="72"/>
      <c r="O276" s="79" t="s">
        <v>430</v>
      </c>
      <c r="P276" s="81">
        <v>43508.78555555556</v>
      </c>
      <c r="Q276" s="79" t="s">
        <v>538</v>
      </c>
      <c r="R276" s="83" t="s">
        <v>743</v>
      </c>
      <c r="S276" s="79" t="s">
        <v>796</v>
      </c>
      <c r="T276" s="79"/>
      <c r="U276" s="79"/>
      <c r="V276" s="83" t="s">
        <v>981</v>
      </c>
      <c r="W276" s="81">
        <v>43508.78555555556</v>
      </c>
      <c r="X276" s="83" t="s">
        <v>1137</v>
      </c>
      <c r="Y276" s="79"/>
      <c r="Z276" s="79"/>
      <c r="AA276" s="85" t="s">
        <v>1431</v>
      </c>
      <c r="AB276" s="85" t="s">
        <v>1429</v>
      </c>
      <c r="AC276" s="79" t="b">
        <v>0</v>
      </c>
      <c r="AD276" s="79">
        <v>0</v>
      </c>
      <c r="AE276" s="85" t="s">
        <v>1662</v>
      </c>
      <c r="AF276" s="79" t="b">
        <v>0</v>
      </c>
      <c r="AG276" s="79" t="s">
        <v>1701</v>
      </c>
      <c r="AH276" s="79"/>
      <c r="AI276" s="85" t="s">
        <v>1632</v>
      </c>
      <c r="AJ276" s="79" t="b">
        <v>0</v>
      </c>
      <c r="AK276" s="79">
        <v>0</v>
      </c>
      <c r="AL276" s="85" t="s">
        <v>1632</v>
      </c>
      <c r="AM276" s="79" t="s">
        <v>1710</v>
      </c>
      <c r="AN276" s="79" t="b">
        <v>1</v>
      </c>
      <c r="AO276" s="85" t="s">
        <v>1429</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c r="BE276" s="49"/>
      <c r="BF276" s="48"/>
      <c r="BG276" s="49"/>
      <c r="BH276" s="48"/>
      <c r="BI276" s="49"/>
      <c r="BJ276" s="48"/>
      <c r="BK276" s="49"/>
      <c r="BL276" s="48"/>
    </row>
    <row r="277" spans="1:64" ht="15">
      <c r="A277" s="64" t="s">
        <v>309</v>
      </c>
      <c r="B277" s="64" t="s">
        <v>319</v>
      </c>
      <c r="C277" s="65" t="s">
        <v>4305</v>
      </c>
      <c r="D277" s="66">
        <v>3</v>
      </c>
      <c r="E277" s="67" t="s">
        <v>132</v>
      </c>
      <c r="F277" s="68">
        <v>35</v>
      </c>
      <c r="G277" s="65"/>
      <c r="H277" s="69"/>
      <c r="I277" s="70"/>
      <c r="J277" s="70"/>
      <c r="K277" s="34" t="s">
        <v>65</v>
      </c>
      <c r="L277" s="77">
        <v>277</v>
      </c>
      <c r="M277" s="77"/>
      <c r="N277" s="72"/>
      <c r="O277" s="79" t="s">
        <v>430</v>
      </c>
      <c r="P277" s="81">
        <v>43508.77079861111</v>
      </c>
      <c r="Q277" s="79" t="s">
        <v>536</v>
      </c>
      <c r="R277" s="79"/>
      <c r="S277" s="79"/>
      <c r="T277" s="79" t="s">
        <v>814</v>
      </c>
      <c r="U277" s="83" t="s">
        <v>860</v>
      </c>
      <c r="V277" s="83" t="s">
        <v>860</v>
      </c>
      <c r="W277" s="81">
        <v>43508.77079861111</v>
      </c>
      <c r="X277" s="83" t="s">
        <v>1135</v>
      </c>
      <c r="Y277" s="79"/>
      <c r="Z277" s="79"/>
      <c r="AA277" s="85" t="s">
        <v>1429</v>
      </c>
      <c r="AB277" s="85" t="s">
        <v>1430</v>
      </c>
      <c r="AC277" s="79" t="b">
        <v>0</v>
      </c>
      <c r="AD277" s="79">
        <v>2</v>
      </c>
      <c r="AE277" s="85" t="s">
        <v>1660</v>
      </c>
      <c r="AF277" s="79" t="b">
        <v>0</v>
      </c>
      <c r="AG277" s="79" t="s">
        <v>1701</v>
      </c>
      <c r="AH277" s="79"/>
      <c r="AI277" s="85" t="s">
        <v>1632</v>
      </c>
      <c r="AJ277" s="79" t="b">
        <v>0</v>
      </c>
      <c r="AK277" s="79">
        <v>0</v>
      </c>
      <c r="AL277" s="85" t="s">
        <v>1632</v>
      </c>
      <c r="AM277" s="79" t="s">
        <v>1710</v>
      </c>
      <c r="AN277" s="79" t="b">
        <v>0</v>
      </c>
      <c r="AO277" s="85" t="s">
        <v>1430</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3</v>
      </c>
      <c r="BC277" s="78" t="str">
        <f>REPLACE(INDEX(GroupVertices[Group],MATCH(Edges[[#This Row],[Vertex 2]],GroupVertices[Vertex],0)),1,1,"")</f>
        <v>3</v>
      </c>
      <c r="BD277" s="48">
        <v>2</v>
      </c>
      <c r="BE277" s="49">
        <v>6.666666666666667</v>
      </c>
      <c r="BF277" s="48">
        <v>0</v>
      </c>
      <c r="BG277" s="49">
        <v>0</v>
      </c>
      <c r="BH277" s="48">
        <v>0</v>
      </c>
      <c r="BI277" s="49">
        <v>0</v>
      </c>
      <c r="BJ277" s="48">
        <v>28</v>
      </c>
      <c r="BK277" s="49">
        <v>93.33333333333333</v>
      </c>
      <c r="BL277" s="48">
        <v>30</v>
      </c>
    </row>
    <row r="278" spans="1:64" ht="15">
      <c r="A278" s="64" t="s">
        <v>309</v>
      </c>
      <c r="B278" s="64" t="s">
        <v>331</v>
      </c>
      <c r="C278" s="65" t="s">
        <v>4305</v>
      </c>
      <c r="D278" s="66">
        <v>3</v>
      </c>
      <c r="E278" s="67" t="s">
        <v>132</v>
      </c>
      <c r="F278" s="68">
        <v>35</v>
      </c>
      <c r="G278" s="65"/>
      <c r="H278" s="69"/>
      <c r="I278" s="70"/>
      <c r="J278" s="70"/>
      <c r="K278" s="34" t="s">
        <v>65</v>
      </c>
      <c r="L278" s="77">
        <v>278</v>
      </c>
      <c r="M278" s="77"/>
      <c r="N278" s="72"/>
      <c r="O278" s="79" t="s">
        <v>430</v>
      </c>
      <c r="P278" s="81">
        <v>43508.77079861111</v>
      </c>
      <c r="Q278" s="79" t="s">
        <v>536</v>
      </c>
      <c r="R278" s="79"/>
      <c r="S278" s="79"/>
      <c r="T278" s="79" t="s">
        <v>814</v>
      </c>
      <c r="U278" s="83" t="s">
        <v>860</v>
      </c>
      <c r="V278" s="83" t="s">
        <v>860</v>
      </c>
      <c r="W278" s="81">
        <v>43508.77079861111</v>
      </c>
      <c r="X278" s="83" t="s">
        <v>1135</v>
      </c>
      <c r="Y278" s="79"/>
      <c r="Z278" s="79"/>
      <c r="AA278" s="85" t="s">
        <v>1429</v>
      </c>
      <c r="AB278" s="85" t="s">
        <v>1430</v>
      </c>
      <c r="AC278" s="79" t="b">
        <v>0</v>
      </c>
      <c r="AD278" s="79">
        <v>2</v>
      </c>
      <c r="AE278" s="85" t="s">
        <v>1660</v>
      </c>
      <c r="AF278" s="79" t="b">
        <v>0</v>
      </c>
      <c r="AG278" s="79" t="s">
        <v>1701</v>
      </c>
      <c r="AH278" s="79"/>
      <c r="AI278" s="85" t="s">
        <v>1632</v>
      </c>
      <c r="AJ278" s="79" t="b">
        <v>0</v>
      </c>
      <c r="AK278" s="79">
        <v>0</v>
      </c>
      <c r="AL278" s="85" t="s">
        <v>1632</v>
      </c>
      <c r="AM278" s="79" t="s">
        <v>1710</v>
      </c>
      <c r="AN278" s="79" t="b">
        <v>0</v>
      </c>
      <c r="AO278" s="85" t="s">
        <v>1430</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3</v>
      </c>
      <c r="BC278" s="78" t="str">
        <f>REPLACE(INDEX(GroupVertices[Group],MATCH(Edges[[#This Row],[Vertex 2]],GroupVertices[Vertex],0)),1,1,"")</f>
        <v>1</v>
      </c>
      <c r="BD278" s="48"/>
      <c r="BE278" s="49"/>
      <c r="BF278" s="48"/>
      <c r="BG278" s="49"/>
      <c r="BH278" s="48"/>
      <c r="BI278" s="49"/>
      <c r="BJ278" s="48"/>
      <c r="BK278" s="49"/>
      <c r="BL278" s="48"/>
    </row>
    <row r="279" spans="1:64" ht="15">
      <c r="A279" s="64" t="s">
        <v>309</v>
      </c>
      <c r="B279" s="64" t="s">
        <v>310</v>
      </c>
      <c r="C279" s="65" t="s">
        <v>4305</v>
      </c>
      <c r="D279" s="66">
        <v>3</v>
      </c>
      <c r="E279" s="67" t="s">
        <v>132</v>
      </c>
      <c r="F279" s="68">
        <v>35</v>
      </c>
      <c r="G279" s="65"/>
      <c r="H279" s="69"/>
      <c r="I279" s="70"/>
      <c r="J279" s="70"/>
      <c r="K279" s="34" t="s">
        <v>66</v>
      </c>
      <c r="L279" s="77">
        <v>279</v>
      </c>
      <c r="M279" s="77"/>
      <c r="N279" s="72"/>
      <c r="O279" s="79" t="s">
        <v>431</v>
      </c>
      <c r="P279" s="81">
        <v>43508.77079861111</v>
      </c>
      <c r="Q279" s="79" t="s">
        <v>536</v>
      </c>
      <c r="R279" s="79"/>
      <c r="S279" s="79"/>
      <c r="T279" s="79" t="s">
        <v>814</v>
      </c>
      <c r="U279" s="83" t="s">
        <v>860</v>
      </c>
      <c r="V279" s="83" t="s">
        <v>860</v>
      </c>
      <c r="W279" s="81">
        <v>43508.77079861111</v>
      </c>
      <c r="X279" s="83" t="s">
        <v>1135</v>
      </c>
      <c r="Y279" s="79"/>
      <c r="Z279" s="79"/>
      <c r="AA279" s="85" t="s">
        <v>1429</v>
      </c>
      <c r="AB279" s="85" t="s">
        <v>1430</v>
      </c>
      <c r="AC279" s="79" t="b">
        <v>0</v>
      </c>
      <c r="AD279" s="79">
        <v>2</v>
      </c>
      <c r="AE279" s="85" t="s">
        <v>1660</v>
      </c>
      <c r="AF279" s="79" t="b">
        <v>0</v>
      </c>
      <c r="AG279" s="79" t="s">
        <v>1701</v>
      </c>
      <c r="AH279" s="79"/>
      <c r="AI279" s="85" t="s">
        <v>1632</v>
      </c>
      <c r="AJ279" s="79" t="b">
        <v>0</v>
      </c>
      <c r="AK279" s="79">
        <v>0</v>
      </c>
      <c r="AL279" s="85" t="s">
        <v>1632</v>
      </c>
      <c r="AM279" s="79" t="s">
        <v>1710</v>
      </c>
      <c r="AN279" s="79" t="b">
        <v>0</v>
      </c>
      <c r="AO279" s="85" t="s">
        <v>1430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310</v>
      </c>
      <c r="B280" s="64" t="s">
        <v>309</v>
      </c>
      <c r="C280" s="65" t="s">
        <v>4305</v>
      </c>
      <c r="D280" s="66">
        <v>3</v>
      </c>
      <c r="E280" s="67" t="s">
        <v>132</v>
      </c>
      <c r="F280" s="68">
        <v>35</v>
      </c>
      <c r="G280" s="65"/>
      <c r="H280" s="69"/>
      <c r="I280" s="70"/>
      <c r="J280" s="70"/>
      <c r="K280" s="34" t="s">
        <v>66</v>
      </c>
      <c r="L280" s="77">
        <v>280</v>
      </c>
      <c r="M280" s="77"/>
      <c r="N280" s="72"/>
      <c r="O280" s="79" t="s">
        <v>431</v>
      </c>
      <c r="P280" s="81">
        <v>43508.78555555556</v>
      </c>
      <c r="Q280" s="79" t="s">
        <v>538</v>
      </c>
      <c r="R280" s="83" t="s">
        <v>743</v>
      </c>
      <c r="S280" s="79" t="s">
        <v>796</v>
      </c>
      <c r="T280" s="79"/>
      <c r="U280" s="79"/>
      <c r="V280" s="83" t="s">
        <v>981</v>
      </c>
      <c r="W280" s="81">
        <v>43508.78555555556</v>
      </c>
      <c r="X280" s="83" t="s">
        <v>1137</v>
      </c>
      <c r="Y280" s="79"/>
      <c r="Z280" s="79"/>
      <c r="AA280" s="85" t="s">
        <v>1431</v>
      </c>
      <c r="AB280" s="85" t="s">
        <v>1429</v>
      </c>
      <c r="AC280" s="79" t="b">
        <v>0</v>
      </c>
      <c r="AD280" s="79">
        <v>0</v>
      </c>
      <c r="AE280" s="85" t="s">
        <v>1662</v>
      </c>
      <c r="AF280" s="79" t="b">
        <v>0</v>
      </c>
      <c r="AG280" s="79" t="s">
        <v>1701</v>
      </c>
      <c r="AH280" s="79"/>
      <c r="AI280" s="85" t="s">
        <v>1632</v>
      </c>
      <c r="AJ280" s="79" t="b">
        <v>0</v>
      </c>
      <c r="AK280" s="79">
        <v>0</v>
      </c>
      <c r="AL280" s="85" t="s">
        <v>1632</v>
      </c>
      <c r="AM280" s="79" t="s">
        <v>1710</v>
      </c>
      <c r="AN280" s="79" t="b">
        <v>1</v>
      </c>
      <c r="AO280" s="85" t="s">
        <v>1429</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3</v>
      </c>
      <c r="BC280" s="78" t="str">
        <f>REPLACE(INDEX(GroupVertices[Group],MATCH(Edges[[#This Row],[Vertex 2]],GroupVertices[Vertex],0)),1,1,"")</f>
        <v>3</v>
      </c>
      <c r="BD280" s="48"/>
      <c r="BE280" s="49"/>
      <c r="BF280" s="48"/>
      <c r="BG280" s="49"/>
      <c r="BH280" s="48"/>
      <c r="BI280" s="49"/>
      <c r="BJ280" s="48"/>
      <c r="BK280" s="49"/>
      <c r="BL280" s="48"/>
    </row>
    <row r="281" spans="1:64" ht="15">
      <c r="A281" s="64" t="s">
        <v>311</v>
      </c>
      <c r="B281" s="64" t="s">
        <v>331</v>
      </c>
      <c r="C281" s="65" t="s">
        <v>4305</v>
      </c>
      <c r="D281" s="66">
        <v>3</v>
      </c>
      <c r="E281" s="67" t="s">
        <v>132</v>
      </c>
      <c r="F281" s="68">
        <v>35</v>
      </c>
      <c r="G281" s="65"/>
      <c r="H281" s="69"/>
      <c r="I281" s="70"/>
      <c r="J281" s="70"/>
      <c r="K281" s="34" t="s">
        <v>65</v>
      </c>
      <c r="L281" s="77">
        <v>281</v>
      </c>
      <c r="M281" s="77"/>
      <c r="N281" s="72"/>
      <c r="O281" s="79" t="s">
        <v>430</v>
      </c>
      <c r="P281" s="81">
        <v>43508.7875462963</v>
      </c>
      <c r="Q281" s="79" t="s">
        <v>539</v>
      </c>
      <c r="R281" s="83" t="s">
        <v>744</v>
      </c>
      <c r="S281" s="79" t="s">
        <v>797</v>
      </c>
      <c r="T281" s="79"/>
      <c r="U281" s="79"/>
      <c r="V281" s="83" t="s">
        <v>982</v>
      </c>
      <c r="W281" s="81">
        <v>43508.7875462963</v>
      </c>
      <c r="X281" s="83" t="s">
        <v>1138</v>
      </c>
      <c r="Y281" s="79"/>
      <c r="Z281" s="79"/>
      <c r="AA281" s="85" t="s">
        <v>1432</v>
      </c>
      <c r="AB281" s="79"/>
      <c r="AC281" s="79" t="b">
        <v>0</v>
      </c>
      <c r="AD281" s="79">
        <v>0</v>
      </c>
      <c r="AE281" s="85" t="s">
        <v>1632</v>
      </c>
      <c r="AF281" s="79" t="b">
        <v>0</v>
      </c>
      <c r="AG281" s="79" t="s">
        <v>1701</v>
      </c>
      <c r="AH281" s="79"/>
      <c r="AI281" s="85" t="s">
        <v>1632</v>
      </c>
      <c r="AJ281" s="79" t="b">
        <v>0</v>
      </c>
      <c r="AK281" s="79">
        <v>0</v>
      </c>
      <c r="AL281" s="85" t="s">
        <v>1632</v>
      </c>
      <c r="AM281" s="79" t="s">
        <v>1712</v>
      </c>
      <c r="AN281" s="79" t="b">
        <v>0</v>
      </c>
      <c r="AO281" s="85" t="s">
        <v>1432</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1</v>
      </c>
      <c r="BG281" s="49">
        <v>12.5</v>
      </c>
      <c r="BH281" s="48">
        <v>0</v>
      </c>
      <c r="BI281" s="49">
        <v>0</v>
      </c>
      <c r="BJ281" s="48">
        <v>7</v>
      </c>
      <c r="BK281" s="49">
        <v>87.5</v>
      </c>
      <c r="BL281" s="48">
        <v>8</v>
      </c>
    </row>
    <row r="282" spans="1:64" ht="15">
      <c r="A282" s="64" t="s">
        <v>312</v>
      </c>
      <c r="B282" s="64" t="s">
        <v>331</v>
      </c>
      <c r="C282" s="65" t="s">
        <v>4308</v>
      </c>
      <c r="D282" s="66">
        <v>7.2</v>
      </c>
      <c r="E282" s="67" t="s">
        <v>136</v>
      </c>
      <c r="F282" s="68">
        <v>21.2</v>
      </c>
      <c r="G282" s="65"/>
      <c r="H282" s="69"/>
      <c r="I282" s="70"/>
      <c r="J282" s="70"/>
      <c r="K282" s="34" t="s">
        <v>65</v>
      </c>
      <c r="L282" s="77">
        <v>282</v>
      </c>
      <c r="M282" s="77"/>
      <c r="N282" s="72"/>
      <c r="O282" s="79" t="s">
        <v>430</v>
      </c>
      <c r="P282" s="81">
        <v>43499.99041666667</v>
      </c>
      <c r="Q282" s="79" t="s">
        <v>540</v>
      </c>
      <c r="R282" s="83" t="s">
        <v>745</v>
      </c>
      <c r="S282" s="79" t="s">
        <v>797</v>
      </c>
      <c r="T282" s="79"/>
      <c r="U282" s="79"/>
      <c r="V282" s="83" t="s">
        <v>983</v>
      </c>
      <c r="W282" s="81">
        <v>43499.99041666667</v>
      </c>
      <c r="X282" s="83" t="s">
        <v>1139</v>
      </c>
      <c r="Y282" s="79">
        <v>41.3331692</v>
      </c>
      <c r="Z282" s="79">
        <v>-73.0841607</v>
      </c>
      <c r="AA282" s="85" t="s">
        <v>1433</v>
      </c>
      <c r="AB282" s="79"/>
      <c r="AC282" s="79" t="b">
        <v>0</v>
      </c>
      <c r="AD282" s="79">
        <v>0</v>
      </c>
      <c r="AE282" s="85" t="s">
        <v>1632</v>
      </c>
      <c r="AF282" s="79" t="b">
        <v>0</v>
      </c>
      <c r="AG282" s="79" t="s">
        <v>1701</v>
      </c>
      <c r="AH282" s="79"/>
      <c r="AI282" s="85" t="s">
        <v>1632</v>
      </c>
      <c r="AJ282" s="79" t="b">
        <v>0</v>
      </c>
      <c r="AK282" s="79">
        <v>0</v>
      </c>
      <c r="AL282" s="85" t="s">
        <v>1632</v>
      </c>
      <c r="AM282" s="79" t="s">
        <v>1712</v>
      </c>
      <c r="AN282" s="79" t="b">
        <v>0</v>
      </c>
      <c r="AO282" s="85" t="s">
        <v>1433</v>
      </c>
      <c r="AP282" s="79" t="s">
        <v>176</v>
      </c>
      <c r="AQ282" s="79">
        <v>0</v>
      </c>
      <c r="AR282" s="79">
        <v>0</v>
      </c>
      <c r="AS282" s="79" t="s">
        <v>1732</v>
      </c>
      <c r="AT282" s="79" t="s">
        <v>1740</v>
      </c>
      <c r="AU282" s="79" t="s">
        <v>1741</v>
      </c>
      <c r="AV282" s="79" t="s">
        <v>1750</v>
      </c>
      <c r="AW282" s="79" t="s">
        <v>1764</v>
      </c>
      <c r="AX282" s="79" t="s">
        <v>1778</v>
      </c>
      <c r="AY282" s="79" t="s">
        <v>1784</v>
      </c>
      <c r="AZ282" s="83" t="s">
        <v>1793</v>
      </c>
      <c r="BA282">
        <v>4</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6</v>
      </c>
      <c r="BK282" s="49">
        <v>100</v>
      </c>
      <c r="BL282" s="48">
        <v>6</v>
      </c>
    </row>
    <row r="283" spans="1:64" ht="15">
      <c r="A283" s="64" t="s">
        <v>312</v>
      </c>
      <c r="B283" s="64" t="s">
        <v>331</v>
      </c>
      <c r="C283" s="65" t="s">
        <v>4308</v>
      </c>
      <c r="D283" s="66">
        <v>7.2</v>
      </c>
      <c r="E283" s="67" t="s">
        <v>136</v>
      </c>
      <c r="F283" s="68">
        <v>21.2</v>
      </c>
      <c r="G283" s="65"/>
      <c r="H283" s="69"/>
      <c r="I283" s="70"/>
      <c r="J283" s="70"/>
      <c r="K283" s="34" t="s">
        <v>65</v>
      </c>
      <c r="L283" s="77">
        <v>283</v>
      </c>
      <c r="M283" s="77"/>
      <c r="N283" s="72"/>
      <c r="O283" s="79" t="s">
        <v>430</v>
      </c>
      <c r="P283" s="81">
        <v>43501.92157407408</v>
      </c>
      <c r="Q283" s="79" t="s">
        <v>541</v>
      </c>
      <c r="R283" s="83" t="s">
        <v>746</v>
      </c>
      <c r="S283" s="79" t="s">
        <v>797</v>
      </c>
      <c r="T283" s="79"/>
      <c r="U283" s="79"/>
      <c r="V283" s="83" t="s">
        <v>983</v>
      </c>
      <c r="W283" s="81">
        <v>43501.92157407408</v>
      </c>
      <c r="X283" s="83" t="s">
        <v>1140</v>
      </c>
      <c r="Y283" s="79">
        <v>41.3331692</v>
      </c>
      <c r="Z283" s="79">
        <v>-73.0841607</v>
      </c>
      <c r="AA283" s="85" t="s">
        <v>1434</v>
      </c>
      <c r="AB283" s="79"/>
      <c r="AC283" s="79" t="b">
        <v>0</v>
      </c>
      <c r="AD283" s="79">
        <v>0</v>
      </c>
      <c r="AE283" s="85" t="s">
        <v>1632</v>
      </c>
      <c r="AF283" s="79" t="b">
        <v>0</v>
      </c>
      <c r="AG283" s="79" t="s">
        <v>1701</v>
      </c>
      <c r="AH283" s="79"/>
      <c r="AI283" s="85" t="s">
        <v>1632</v>
      </c>
      <c r="AJ283" s="79" t="b">
        <v>0</v>
      </c>
      <c r="AK283" s="79">
        <v>0</v>
      </c>
      <c r="AL283" s="85" t="s">
        <v>1632</v>
      </c>
      <c r="AM283" s="79" t="s">
        <v>1712</v>
      </c>
      <c r="AN283" s="79" t="b">
        <v>0</v>
      </c>
      <c r="AO283" s="85" t="s">
        <v>1434</v>
      </c>
      <c r="AP283" s="79" t="s">
        <v>176</v>
      </c>
      <c r="AQ283" s="79">
        <v>0</v>
      </c>
      <c r="AR283" s="79">
        <v>0</v>
      </c>
      <c r="AS283" s="79" t="s">
        <v>1732</v>
      </c>
      <c r="AT283" s="79" t="s">
        <v>1740</v>
      </c>
      <c r="AU283" s="79" t="s">
        <v>1741</v>
      </c>
      <c r="AV283" s="79" t="s">
        <v>1750</v>
      </c>
      <c r="AW283" s="79" t="s">
        <v>1764</v>
      </c>
      <c r="AX283" s="79" t="s">
        <v>1778</v>
      </c>
      <c r="AY283" s="79" t="s">
        <v>1784</v>
      </c>
      <c r="AZ283" s="83" t="s">
        <v>1793</v>
      </c>
      <c r="BA283">
        <v>4</v>
      </c>
      <c r="BB283" s="78" t="str">
        <f>REPLACE(INDEX(GroupVertices[Group],MATCH(Edges[[#This Row],[Vertex 1]],GroupVertices[Vertex],0)),1,1,"")</f>
        <v>1</v>
      </c>
      <c r="BC283" s="78" t="str">
        <f>REPLACE(INDEX(GroupVertices[Group],MATCH(Edges[[#This Row],[Vertex 2]],GroupVertices[Vertex],0)),1,1,"")</f>
        <v>1</v>
      </c>
      <c r="BD283" s="48">
        <v>0</v>
      </c>
      <c r="BE283" s="49">
        <v>0</v>
      </c>
      <c r="BF283" s="48">
        <v>0</v>
      </c>
      <c r="BG283" s="49">
        <v>0</v>
      </c>
      <c r="BH283" s="48">
        <v>0</v>
      </c>
      <c r="BI283" s="49">
        <v>0</v>
      </c>
      <c r="BJ283" s="48">
        <v>6</v>
      </c>
      <c r="BK283" s="49">
        <v>100</v>
      </c>
      <c r="BL283" s="48">
        <v>6</v>
      </c>
    </row>
    <row r="284" spans="1:64" ht="15">
      <c r="A284" s="64" t="s">
        <v>312</v>
      </c>
      <c r="B284" s="64" t="s">
        <v>331</v>
      </c>
      <c r="C284" s="65" t="s">
        <v>4308</v>
      </c>
      <c r="D284" s="66">
        <v>7.2</v>
      </c>
      <c r="E284" s="67" t="s">
        <v>136</v>
      </c>
      <c r="F284" s="68">
        <v>21.2</v>
      </c>
      <c r="G284" s="65"/>
      <c r="H284" s="69"/>
      <c r="I284" s="70"/>
      <c r="J284" s="70"/>
      <c r="K284" s="34" t="s">
        <v>65</v>
      </c>
      <c r="L284" s="77">
        <v>284</v>
      </c>
      <c r="M284" s="77"/>
      <c r="N284" s="72"/>
      <c r="O284" s="79" t="s">
        <v>430</v>
      </c>
      <c r="P284" s="81">
        <v>43504.87542824074</v>
      </c>
      <c r="Q284" s="79" t="s">
        <v>542</v>
      </c>
      <c r="R284" s="83" t="s">
        <v>747</v>
      </c>
      <c r="S284" s="79" t="s">
        <v>797</v>
      </c>
      <c r="T284" s="79"/>
      <c r="U284" s="79"/>
      <c r="V284" s="83" t="s">
        <v>983</v>
      </c>
      <c r="W284" s="81">
        <v>43504.87542824074</v>
      </c>
      <c r="X284" s="83" t="s">
        <v>1141</v>
      </c>
      <c r="Y284" s="79">
        <v>41.22239264</v>
      </c>
      <c r="Z284" s="79">
        <v>-73.0738315</v>
      </c>
      <c r="AA284" s="85" t="s">
        <v>1435</v>
      </c>
      <c r="AB284" s="79"/>
      <c r="AC284" s="79" t="b">
        <v>0</v>
      </c>
      <c r="AD284" s="79">
        <v>0</v>
      </c>
      <c r="AE284" s="85" t="s">
        <v>1632</v>
      </c>
      <c r="AF284" s="79" t="b">
        <v>0</v>
      </c>
      <c r="AG284" s="79" t="s">
        <v>1701</v>
      </c>
      <c r="AH284" s="79"/>
      <c r="AI284" s="85" t="s">
        <v>1632</v>
      </c>
      <c r="AJ284" s="79" t="b">
        <v>0</v>
      </c>
      <c r="AK284" s="79">
        <v>0</v>
      </c>
      <c r="AL284" s="85" t="s">
        <v>1632</v>
      </c>
      <c r="AM284" s="79" t="s">
        <v>1712</v>
      </c>
      <c r="AN284" s="79" t="b">
        <v>0</v>
      </c>
      <c r="AO284" s="85" t="s">
        <v>1435</v>
      </c>
      <c r="AP284" s="79" t="s">
        <v>176</v>
      </c>
      <c r="AQ284" s="79">
        <v>0</v>
      </c>
      <c r="AR284" s="79">
        <v>0</v>
      </c>
      <c r="AS284" s="79" t="s">
        <v>1733</v>
      </c>
      <c r="AT284" s="79" t="s">
        <v>1740</v>
      </c>
      <c r="AU284" s="79" t="s">
        <v>1741</v>
      </c>
      <c r="AV284" s="79" t="s">
        <v>1751</v>
      </c>
      <c r="AW284" s="86" t="s">
        <v>1765</v>
      </c>
      <c r="AX284" s="79" t="s">
        <v>1779</v>
      </c>
      <c r="AY284" s="79" t="s">
        <v>1784</v>
      </c>
      <c r="AZ284" s="83" t="s">
        <v>1794</v>
      </c>
      <c r="BA284">
        <v>4</v>
      </c>
      <c r="BB284" s="78" t="str">
        <f>REPLACE(INDEX(GroupVertices[Group],MATCH(Edges[[#This Row],[Vertex 1]],GroupVertices[Vertex],0)),1,1,"")</f>
        <v>1</v>
      </c>
      <c r="BC284" s="78" t="str">
        <f>REPLACE(INDEX(GroupVertices[Group],MATCH(Edges[[#This Row],[Vertex 2]],GroupVertices[Vertex],0)),1,1,"")</f>
        <v>1</v>
      </c>
      <c r="BD284" s="48">
        <v>0</v>
      </c>
      <c r="BE284" s="49">
        <v>0</v>
      </c>
      <c r="BF284" s="48">
        <v>0</v>
      </c>
      <c r="BG284" s="49">
        <v>0</v>
      </c>
      <c r="BH284" s="48">
        <v>0</v>
      </c>
      <c r="BI284" s="49">
        <v>0</v>
      </c>
      <c r="BJ284" s="48">
        <v>6</v>
      </c>
      <c r="BK284" s="49">
        <v>100</v>
      </c>
      <c r="BL284" s="48">
        <v>6</v>
      </c>
    </row>
    <row r="285" spans="1:64" ht="15">
      <c r="A285" s="64" t="s">
        <v>312</v>
      </c>
      <c r="B285" s="64" t="s">
        <v>331</v>
      </c>
      <c r="C285" s="65" t="s">
        <v>4308</v>
      </c>
      <c r="D285" s="66">
        <v>7.2</v>
      </c>
      <c r="E285" s="67" t="s">
        <v>136</v>
      </c>
      <c r="F285" s="68">
        <v>21.2</v>
      </c>
      <c r="G285" s="65"/>
      <c r="H285" s="69"/>
      <c r="I285" s="70"/>
      <c r="J285" s="70"/>
      <c r="K285" s="34" t="s">
        <v>65</v>
      </c>
      <c r="L285" s="77">
        <v>285</v>
      </c>
      <c r="M285" s="77"/>
      <c r="N285" s="72"/>
      <c r="O285" s="79" t="s">
        <v>430</v>
      </c>
      <c r="P285" s="81">
        <v>43508.88214120371</v>
      </c>
      <c r="Q285" s="79" t="s">
        <v>543</v>
      </c>
      <c r="R285" s="83" t="s">
        <v>748</v>
      </c>
      <c r="S285" s="79" t="s">
        <v>797</v>
      </c>
      <c r="T285" s="79"/>
      <c r="U285" s="79"/>
      <c r="V285" s="83" t="s">
        <v>983</v>
      </c>
      <c r="W285" s="81">
        <v>43508.88214120371</v>
      </c>
      <c r="X285" s="83" t="s">
        <v>1142</v>
      </c>
      <c r="Y285" s="79">
        <v>41.3331692</v>
      </c>
      <c r="Z285" s="79">
        <v>-73.0841607</v>
      </c>
      <c r="AA285" s="85" t="s">
        <v>1436</v>
      </c>
      <c r="AB285" s="79"/>
      <c r="AC285" s="79" t="b">
        <v>0</v>
      </c>
      <c r="AD285" s="79">
        <v>0</v>
      </c>
      <c r="AE285" s="85" t="s">
        <v>1632</v>
      </c>
      <c r="AF285" s="79" t="b">
        <v>0</v>
      </c>
      <c r="AG285" s="79" t="s">
        <v>1701</v>
      </c>
      <c r="AH285" s="79"/>
      <c r="AI285" s="85" t="s">
        <v>1632</v>
      </c>
      <c r="AJ285" s="79" t="b">
        <v>0</v>
      </c>
      <c r="AK285" s="79">
        <v>0</v>
      </c>
      <c r="AL285" s="85" t="s">
        <v>1632</v>
      </c>
      <c r="AM285" s="79" t="s">
        <v>1712</v>
      </c>
      <c r="AN285" s="79" t="b">
        <v>0</v>
      </c>
      <c r="AO285" s="85" t="s">
        <v>1436</v>
      </c>
      <c r="AP285" s="79" t="s">
        <v>176</v>
      </c>
      <c r="AQ285" s="79">
        <v>0</v>
      </c>
      <c r="AR285" s="79">
        <v>0</v>
      </c>
      <c r="AS285" s="79" t="s">
        <v>1734</v>
      </c>
      <c r="AT285" s="79" t="s">
        <v>1740</v>
      </c>
      <c r="AU285" s="79" t="s">
        <v>1741</v>
      </c>
      <c r="AV285" s="79" t="s">
        <v>1750</v>
      </c>
      <c r="AW285" s="79" t="s">
        <v>1764</v>
      </c>
      <c r="AX285" s="79" t="s">
        <v>1778</v>
      </c>
      <c r="AY285" s="79" t="s">
        <v>1784</v>
      </c>
      <c r="AZ285" s="83" t="s">
        <v>1793</v>
      </c>
      <c r="BA285">
        <v>4</v>
      </c>
      <c r="BB285" s="78" t="str">
        <f>REPLACE(INDEX(GroupVertices[Group],MATCH(Edges[[#This Row],[Vertex 1]],GroupVertices[Vertex],0)),1,1,"")</f>
        <v>1</v>
      </c>
      <c r="BC285" s="78" t="str">
        <f>REPLACE(INDEX(GroupVertices[Group],MATCH(Edges[[#This Row],[Vertex 2]],GroupVertices[Vertex],0)),1,1,"")</f>
        <v>1</v>
      </c>
      <c r="BD285" s="48">
        <v>0</v>
      </c>
      <c r="BE285" s="49">
        <v>0</v>
      </c>
      <c r="BF285" s="48">
        <v>0</v>
      </c>
      <c r="BG285" s="49">
        <v>0</v>
      </c>
      <c r="BH285" s="48">
        <v>0</v>
      </c>
      <c r="BI285" s="49">
        <v>0</v>
      </c>
      <c r="BJ285" s="48">
        <v>6</v>
      </c>
      <c r="BK285" s="49">
        <v>100</v>
      </c>
      <c r="BL285" s="48">
        <v>6</v>
      </c>
    </row>
    <row r="286" spans="1:64" ht="15">
      <c r="A286" s="64" t="s">
        <v>313</v>
      </c>
      <c r="B286" s="64" t="s">
        <v>313</v>
      </c>
      <c r="C286" s="65" t="s">
        <v>4306</v>
      </c>
      <c r="D286" s="66">
        <v>4.4</v>
      </c>
      <c r="E286" s="67" t="s">
        <v>136</v>
      </c>
      <c r="F286" s="68">
        <v>30.4</v>
      </c>
      <c r="G286" s="65"/>
      <c r="H286" s="69"/>
      <c r="I286" s="70"/>
      <c r="J286" s="70"/>
      <c r="K286" s="34" t="s">
        <v>65</v>
      </c>
      <c r="L286" s="77">
        <v>286</v>
      </c>
      <c r="M286" s="77"/>
      <c r="N286" s="72"/>
      <c r="O286" s="79" t="s">
        <v>176</v>
      </c>
      <c r="P286" s="81">
        <v>43508.92759259259</v>
      </c>
      <c r="Q286" s="79" t="s">
        <v>544</v>
      </c>
      <c r="R286" s="83" t="s">
        <v>749</v>
      </c>
      <c r="S286" s="79" t="s">
        <v>796</v>
      </c>
      <c r="T286" s="79" t="s">
        <v>815</v>
      </c>
      <c r="U286" s="79"/>
      <c r="V286" s="83" t="s">
        <v>984</v>
      </c>
      <c r="W286" s="81">
        <v>43508.92759259259</v>
      </c>
      <c r="X286" s="83" t="s">
        <v>1143</v>
      </c>
      <c r="Y286" s="79"/>
      <c r="Z286" s="79"/>
      <c r="AA286" s="85" t="s">
        <v>1437</v>
      </c>
      <c r="AB286" s="79"/>
      <c r="AC286" s="79" t="b">
        <v>0</v>
      </c>
      <c r="AD286" s="79">
        <v>0</v>
      </c>
      <c r="AE286" s="85" t="s">
        <v>1632</v>
      </c>
      <c r="AF286" s="79" t="b">
        <v>0</v>
      </c>
      <c r="AG286" s="79" t="s">
        <v>1701</v>
      </c>
      <c r="AH286" s="79"/>
      <c r="AI286" s="85" t="s">
        <v>1632</v>
      </c>
      <c r="AJ286" s="79" t="b">
        <v>0</v>
      </c>
      <c r="AK286" s="79">
        <v>0</v>
      </c>
      <c r="AL286" s="85" t="s">
        <v>1632</v>
      </c>
      <c r="AM286" s="79" t="s">
        <v>1710</v>
      </c>
      <c r="AN286" s="79" t="b">
        <v>1</v>
      </c>
      <c r="AO286" s="85" t="s">
        <v>1437</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v>2</v>
      </c>
      <c r="BE286" s="49">
        <v>11.11111111111111</v>
      </c>
      <c r="BF286" s="48">
        <v>0</v>
      </c>
      <c r="BG286" s="49">
        <v>0</v>
      </c>
      <c r="BH286" s="48">
        <v>0</v>
      </c>
      <c r="BI286" s="49">
        <v>0</v>
      </c>
      <c r="BJ286" s="48">
        <v>16</v>
      </c>
      <c r="BK286" s="49">
        <v>88.88888888888889</v>
      </c>
      <c r="BL286" s="48">
        <v>18</v>
      </c>
    </row>
    <row r="287" spans="1:64" ht="15">
      <c r="A287" s="64" t="s">
        <v>313</v>
      </c>
      <c r="B287" s="64" t="s">
        <v>331</v>
      </c>
      <c r="C287" s="65" t="s">
        <v>4306</v>
      </c>
      <c r="D287" s="66">
        <v>4.4</v>
      </c>
      <c r="E287" s="67" t="s">
        <v>136</v>
      </c>
      <c r="F287" s="68">
        <v>30.4</v>
      </c>
      <c r="G287" s="65"/>
      <c r="H287" s="69"/>
      <c r="I287" s="70"/>
      <c r="J287" s="70"/>
      <c r="K287" s="34" t="s">
        <v>65</v>
      </c>
      <c r="L287" s="77">
        <v>287</v>
      </c>
      <c r="M287" s="77"/>
      <c r="N287" s="72"/>
      <c r="O287" s="79" t="s">
        <v>430</v>
      </c>
      <c r="P287" s="81">
        <v>43508.92982638889</v>
      </c>
      <c r="Q287" s="79" t="s">
        <v>545</v>
      </c>
      <c r="R287" s="79"/>
      <c r="S287" s="79"/>
      <c r="T287" s="79" t="s">
        <v>815</v>
      </c>
      <c r="U287" s="83" t="s">
        <v>861</v>
      </c>
      <c r="V287" s="83" t="s">
        <v>861</v>
      </c>
      <c r="W287" s="81">
        <v>43508.92982638889</v>
      </c>
      <c r="X287" s="83" t="s">
        <v>1144</v>
      </c>
      <c r="Y287" s="79"/>
      <c r="Z287" s="79"/>
      <c r="AA287" s="85" t="s">
        <v>1438</v>
      </c>
      <c r="AB287" s="79"/>
      <c r="AC287" s="79" t="b">
        <v>0</v>
      </c>
      <c r="AD287" s="79">
        <v>0</v>
      </c>
      <c r="AE287" s="85" t="s">
        <v>1632</v>
      </c>
      <c r="AF287" s="79" t="b">
        <v>0</v>
      </c>
      <c r="AG287" s="79" t="s">
        <v>1701</v>
      </c>
      <c r="AH287" s="79"/>
      <c r="AI287" s="85" t="s">
        <v>1632</v>
      </c>
      <c r="AJ287" s="79" t="b">
        <v>0</v>
      </c>
      <c r="AK287" s="79">
        <v>0</v>
      </c>
      <c r="AL287" s="85" t="s">
        <v>1632</v>
      </c>
      <c r="AM287" s="79" t="s">
        <v>1710</v>
      </c>
      <c r="AN287" s="79" t="b">
        <v>0</v>
      </c>
      <c r="AO287" s="85" t="s">
        <v>1438</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10</v>
      </c>
      <c r="BK287" s="49">
        <v>100</v>
      </c>
      <c r="BL287" s="48">
        <v>10</v>
      </c>
    </row>
    <row r="288" spans="1:64" ht="15">
      <c r="A288" s="64" t="s">
        <v>313</v>
      </c>
      <c r="B288" s="64" t="s">
        <v>331</v>
      </c>
      <c r="C288" s="65" t="s">
        <v>4306</v>
      </c>
      <c r="D288" s="66">
        <v>4.4</v>
      </c>
      <c r="E288" s="67" t="s">
        <v>136</v>
      </c>
      <c r="F288" s="68">
        <v>30.4</v>
      </c>
      <c r="G288" s="65"/>
      <c r="H288" s="69"/>
      <c r="I288" s="70"/>
      <c r="J288" s="70"/>
      <c r="K288" s="34" t="s">
        <v>65</v>
      </c>
      <c r="L288" s="77">
        <v>288</v>
      </c>
      <c r="M288" s="77"/>
      <c r="N288" s="72"/>
      <c r="O288" s="79" t="s">
        <v>430</v>
      </c>
      <c r="P288" s="81">
        <v>43508.9315625</v>
      </c>
      <c r="Q288" s="79" t="s">
        <v>546</v>
      </c>
      <c r="R288" s="79"/>
      <c r="S288" s="79"/>
      <c r="T288" s="79" t="s">
        <v>815</v>
      </c>
      <c r="U288" s="79"/>
      <c r="V288" s="83" t="s">
        <v>984</v>
      </c>
      <c r="W288" s="81">
        <v>43508.9315625</v>
      </c>
      <c r="X288" s="83" t="s">
        <v>1145</v>
      </c>
      <c r="Y288" s="79"/>
      <c r="Z288" s="79"/>
      <c r="AA288" s="85" t="s">
        <v>1439</v>
      </c>
      <c r="AB288" s="79"/>
      <c r="AC288" s="79" t="b">
        <v>0</v>
      </c>
      <c r="AD288" s="79">
        <v>0</v>
      </c>
      <c r="AE288" s="85" t="s">
        <v>1632</v>
      </c>
      <c r="AF288" s="79" t="b">
        <v>0</v>
      </c>
      <c r="AG288" s="79" t="s">
        <v>1701</v>
      </c>
      <c r="AH288" s="79"/>
      <c r="AI288" s="85" t="s">
        <v>1632</v>
      </c>
      <c r="AJ288" s="79" t="b">
        <v>0</v>
      </c>
      <c r="AK288" s="79">
        <v>0</v>
      </c>
      <c r="AL288" s="85" t="s">
        <v>1632</v>
      </c>
      <c r="AM288" s="79" t="s">
        <v>1710</v>
      </c>
      <c r="AN288" s="79" t="b">
        <v>0</v>
      </c>
      <c r="AO288" s="85" t="s">
        <v>1439</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1</v>
      </c>
      <c r="BC288" s="78" t="str">
        <f>REPLACE(INDEX(GroupVertices[Group],MATCH(Edges[[#This Row],[Vertex 2]],GroupVertices[Vertex],0)),1,1,"")</f>
        <v>1</v>
      </c>
      <c r="BD288" s="48">
        <v>0</v>
      </c>
      <c r="BE288" s="49">
        <v>0</v>
      </c>
      <c r="BF288" s="48">
        <v>1</v>
      </c>
      <c r="BG288" s="49">
        <v>5.555555555555555</v>
      </c>
      <c r="BH288" s="48">
        <v>0</v>
      </c>
      <c r="BI288" s="49">
        <v>0</v>
      </c>
      <c r="BJ288" s="48">
        <v>17</v>
      </c>
      <c r="BK288" s="49">
        <v>94.44444444444444</v>
      </c>
      <c r="BL288" s="48">
        <v>18</v>
      </c>
    </row>
    <row r="289" spans="1:64" ht="15">
      <c r="A289" s="64" t="s">
        <v>313</v>
      </c>
      <c r="B289" s="64" t="s">
        <v>313</v>
      </c>
      <c r="C289" s="65" t="s">
        <v>4306</v>
      </c>
      <c r="D289" s="66">
        <v>4.4</v>
      </c>
      <c r="E289" s="67" t="s">
        <v>136</v>
      </c>
      <c r="F289" s="68">
        <v>30.4</v>
      </c>
      <c r="G289" s="65"/>
      <c r="H289" s="69"/>
      <c r="I289" s="70"/>
      <c r="J289" s="70"/>
      <c r="K289" s="34" t="s">
        <v>65</v>
      </c>
      <c r="L289" s="77">
        <v>289</v>
      </c>
      <c r="M289" s="77"/>
      <c r="N289" s="72"/>
      <c r="O289" s="79" t="s">
        <v>176</v>
      </c>
      <c r="P289" s="81">
        <v>43508.93568287037</v>
      </c>
      <c r="Q289" s="79" t="s">
        <v>547</v>
      </c>
      <c r="R289" s="83" t="s">
        <v>750</v>
      </c>
      <c r="S289" s="79" t="s">
        <v>796</v>
      </c>
      <c r="T289" s="79" t="s">
        <v>815</v>
      </c>
      <c r="U289" s="79"/>
      <c r="V289" s="83" t="s">
        <v>984</v>
      </c>
      <c r="W289" s="81">
        <v>43508.93568287037</v>
      </c>
      <c r="X289" s="83" t="s">
        <v>1146</v>
      </c>
      <c r="Y289" s="79"/>
      <c r="Z289" s="79"/>
      <c r="AA289" s="85" t="s">
        <v>1440</v>
      </c>
      <c r="AB289" s="79"/>
      <c r="AC289" s="79" t="b">
        <v>0</v>
      </c>
      <c r="AD289" s="79">
        <v>0</v>
      </c>
      <c r="AE289" s="85" t="s">
        <v>1632</v>
      </c>
      <c r="AF289" s="79" t="b">
        <v>0</v>
      </c>
      <c r="AG289" s="79" t="s">
        <v>1701</v>
      </c>
      <c r="AH289" s="79"/>
      <c r="AI289" s="85" t="s">
        <v>1632</v>
      </c>
      <c r="AJ289" s="79" t="b">
        <v>0</v>
      </c>
      <c r="AK289" s="79">
        <v>0</v>
      </c>
      <c r="AL289" s="85" t="s">
        <v>1632</v>
      </c>
      <c r="AM289" s="79" t="s">
        <v>1710</v>
      </c>
      <c r="AN289" s="79" t="b">
        <v>1</v>
      </c>
      <c r="AO289" s="85" t="s">
        <v>1440</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16</v>
      </c>
      <c r="BK289" s="49">
        <v>100</v>
      </c>
      <c r="BL289" s="48">
        <v>16</v>
      </c>
    </row>
    <row r="290" spans="1:64" ht="15">
      <c r="A290" s="64" t="s">
        <v>314</v>
      </c>
      <c r="B290" s="64" t="s">
        <v>331</v>
      </c>
      <c r="C290" s="65" t="s">
        <v>4305</v>
      </c>
      <c r="D290" s="66">
        <v>3</v>
      </c>
      <c r="E290" s="67" t="s">
        <v>132</v>
      </c>
      <c r="F290" s="68">
        <v>35</v>
      </c>
      <c r="G290" s="65"/>
      <c r="H290" s="69"/>
      <c r="I290" s="70"/>
      <c r="J290" s="70"/>
      <c r="K290" s="34" t="s">
        <v>65</v>
      </c>
      <c r="L290" s="77">
        <v>290</v>
      </c>
      <c r="M290" s="77"/>
      <c r="N290" s="72"/>
      <c r="O290" s="79" t="s">
        <v>430</v>
      </c>
      <c r="P290" s="81">
        <v>43509.03202546296</v>
      </c>
      <c r="Q290" s="79" t="s">
        <v>548</v>
      </c>
      <c r="R290" s="83" t="s">
        <v>751</v>
      </c>
      <c r="S290" s="79" t="s">
        <v>796</v>
      </c>
      <c r="T290" s="79"/>
      <c r="U290" s="79"/>
      <c r="V290" s="83" t="s">
        <v>985</v>
      </c>
      <c r="W290" s="81">
        <v>43509.03202546296</v>
      </c>
      <c r="X290" s="83" t="s">
        <v>1147</v>
      </c>
      <c r="Y290" s="79"/>
      <c r="Z290" s="79"/>
      <c r="AA290" s="85" t="s">
        <v>1441</v>
      </c>
      <c r="AB290" s="85" t="s">
        <v>1549</v>
      </c>
      <c r="AC290" s="79" t="b">
        <v>0</v>
      </c>
      <c r="AD290" s="79">
        <v>0</v>
      </c>
      <c r="AE290" s="85" t="s">
        <v>1641</v>
      </c>
      <c r="AF290" s="79" t="b">
        <v>0</v>
      </c>
      <c r="AG290" s="79" t="s">
        <v>1701</v>
      </c>
      <c r="AH290" s="79"/>
      <c r="AI290" s="85" t="s">
        <v>1632</v>
      </c>
      <c r="AJ290" s="79" t="b">
        <v>0</v>
      </c>
      <c r="AK290" s="79">
        <v>0</v>
      </c>
      <c r="AL290" s="85" t="s">
        <v>1632</v>
      </c>
      <c r="AM290" s="79" t="s">
        <v>1709</v>
      </c>
      <c r="AN290" s="79" t="b">
        <v>1</v>
      </c>
      <c r="AO290" s="85" t="s">
        <v>1549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1</v>
      </c>
      <c r="BD290" s="48"/>
      <c r="BE290" s="49"/>
      <c r="BF290" s="48"/>
      <c r="BG290" s="49"/>
      <c r="BH290" s="48"/>
      <c r="BI290" s="49"/>
      <c r="BJ290" s="48"/>
      <c r="BK290" s="49"/>
      <c r="BL290" s="48"/>
    </row>
    <row r="291" spans="1:64" ht="15">
      <c r="A291" s="64" t="s">
        <v>314</v>
      </c>
      <c r="B291" s="64" t="s">
        <v>401</v>
      </c>
      <c r="C291" s="65" t="s">
        <v>4305</v>
      </c>
      <c r="D291" s="66">
        <v>3</v>
      </c>
      <c r="E291" s="67" t="s">
        <v>132</v>
      </c>
      <c r="F291" s="68">
        <v>35</v>
      </c>
      <c r="G291" s="65"/>
      <c r="H291" s="69"/>
      <c r="I291" s="70"/>
      <c r="J291" s="70"/>
      <c r="K291" s="34" t="s">
        <v>65</v>
      </c>
      <c r="L291" s="77">
        <v>291</v>
      </c>
      <c r="M291" s="77"/>
      <c r="N291" s="72"/>
      <c r="O291" s="79" t="s">
        <v>430</v>
      </c>
      <c r="P291" s="81">
        <v>43509.03202546296</v>
      </c>
      <c r="Q291" s="79" t="s">
        <v>548</v>
      </c>
      <c r="R291" s="83" t="s">
        <v>751</v>
      </c>
      <c r="S291" s="79" t="s">
        <v>796</v>
      </c>
      <c r="T291" s="79"/>
      <c r="U291" s="79"/>
      <c r="V291" s="83" t="s">
        <v>985</v>
      </c>
      <c r="W291" s="81">
        <v>43509.03202546296</v>
      </c>
      <c r="X291" s="83" t="s">
        <v>1147</v>
      </c>
      <c r="Y291" s="79"/>
      <c r="Z291" s="79"/>
      <c r="AA291" s="85" t="s">
        <v>1441</v>
      </c>
      <c r="AB291" s="85" t="s">
        <v>1549</v>
      </c>
      <c r="AC291" s="79" t="b">
        <v>0</v>
      </c>
      <c r="AD291" s="79">
        <v>0</v>
      </c>
      <c r="AE291" s="85" t="s">
        <v>1641</v>
      </c>
      <c r="AF291" s="79" t="b">
        <v>0</v>
      </c>
      <c r="AG291" s="79" t="s">
        <v>1701</v>
      </c>
      <c r="AH291" s="79"/>
      <c r="AI291" s="85" t="s">
        <v>1632</v>
      </c>
      <c r="AJ291" s="79" t="b">
        <v>0</v>
      </c>
      <c r="AK291" s="79">
        <v>0</v>
      </c>
      <c r="AL291" s="85" t="s">
        <v>1632</v>
      </c>
      <c r="AM291" s="79" t="s">
        <v>1709</v>
      </c>
      <c r="AN291" s="79" t="b">
        <v>1</v>
      </c>
      <c r="AO291" s="85" t="s">
        <v>1549</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314</v>
      </c>
      <c r="B292" s="64" t="s">
        <v>337</v>
      </c>
      <c r="C292" s="65" t="s">
        <v>4305</v>
      </c>
      <c r="D292" s="66">
        <v>3</v>
      </c>
      <c r="E292" s="67" t="s">
        <v>132</v>
      </c>
      <c r="F292" s="68">
        <v>35</v>
      </c>
      <c r="G292" s="65"/>
      <c r="H292" s="69"/>
      <c r="I292" s="70"/>
      <c r="J292" s="70"/>
      <c r="K292" s="34" t="s">
        <v>65</v>
      </c>
      <c r="L292" s="77">
        <v>292</v>
      </c>
      <c r="M292" s="77"/>
      <c r="N292" s="72"/>
      <c r="O292" s="79" t="s">
        <v>431</v>
      </c>
      <c r="P292" s="81">
        <v>43509.03202546296</v>
      </c>
      <c r="Q292" s="79" t="s">
        <v>548</v>
      </c>
      <c r="R292" s="83" t="s">
        <v>751</v>
      </c>
      <c r="S292" s="79" t="s">
        <v>796</v>
      </c>
      <c r="T292" s="79"/>
      <c r="U292" s="79"/>
      <c r="V292" s="83" t="s">
        <v>985</v>
      </c>
      <c r="W292" s="81">
        <v>43509.03202546296</v>
      </c>
      <c r="X292" s="83" t="s">
        <v>1147</v>
      </c>
      <c r="Y292" s="79"/>
      <c r="Z292" s="79"/>
      <c r="AA292" s="85" t="s">
        <v>1441</v>
      </c>
      <c r="AB292" s="85" t="s">
        <v>1549</v>
      </c>
      <c r="AC292" s="79" t="b">
        <v>0</v>
      </c>
      <c r="AD292" s="79">
        <v>0</v>
      </c>
      <c r="AE292" s="85" t="s">
        <v>1641</v>
      </c>
      <c r="AF292" s="79" t="b">
        <v>0</v>
      </c>
      <c r="AG292" s="79" t="s">
        <v>1701</v>
      </c>
      <c r="AH292" s="79"/>
      <c r="AI292" s="85" t="s">
        <v>1632</v>
      </c>
      <c r="AJ292" s="79" t="b">
        <v>0</v>
      </c>
      <c r="AK292" s="79">
        <v>0</v>
      </c>
      <c r="AL292" s="85" t="s">
        <v>1632</v>
      </c>
      <c r="AM292" s="79" t="s">
        <v>1709</v>
      </c>
      <c r="AN292" s="79" t="b">
        <v>1</v>
      </c>
      <c r="AO292" s="85" t="s">
        <v>1549</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19</v>
      </c>
      <c r="BK292" s="49">
        <v>100</v>
      </c>
      <c r="BL292" s="48">
        <v>19</v>
      </c>
    </row>
    <row r="293" spans="1:64" ht="15">
      <c r="A293" s="64" t="s">
        <v>315</v>
      </c>
      <c r="B293" s="64" t="s">
        <v>331</v>
      </c>
      <c r="C293" s="65" t="s">
        <v>4305</v>
      </c>
      <c r="D293" s="66">
        <v>3</v>
      </c>
      <c r="E293" s="67" t="s">
        <v>132</v>
      </c>
      <c r="F293" s="68">
        <v>35</v>
      </c>
      <c r="G293" s="65"/>
      <c r="H293" s="69"/>
      <c r="I293" s="70"/>
      <c r="J293" s="70"/>
      <c r="K293" s="34" t="s">
        <v>65</v>
      </c>
      <c r="L293" s="77">
        <v>293</v>
      </c>
      <c r="M293" s="77"/>
      <c r="N293" s="72"/>
      <c r="O293" s="79" t="s">
        <v>430</v>
      </c>
      <c r="P293" s="81">
        <v>43509.78297453704</v>
      </c>
      <c r="Q293" s="79" t="s">
        <v>549</v>
      </c>
      <c r="R293" s="79"/>
      <c r="S293" s="79"/>
      <c r="T293" s="79" t="s">
        <v>816</v>
      </c>
      <c r="U293" s="83" t="s">
        <v>862</v>
      </c>
      <c r="V293" s="83" t="s">
        <v>862</v>
      </c>
      <c r="W293" s="81">
        <v>43509.78297453704</v>
      </c>
      <c r="X293" s="83" t="s">
        <v>1148</v>
      </c>
      <c r="Y293" s="79"/>
      <c r="Z293" s="79"/>
      <c r="AA293" s="85" t="s">
        <v>1442</v>
      </c>
      <c r="AB293" s="79"/>
      <c r="AC293" s="79" t="b">
        <v>0</v>
      </c>
      <c r="AD293" s="79">
        <v>0</v>
      </c>
      <c r="AE293" s="85" t="s">
        <v>1632</v>
      </c>
      <c r="AF293" s="79" t="b">
        <v>0</v>
      </c>
      <c r="AG293" s="79" t="s">
        <v>1701</v>
      </c>
      <c r="AH293" s="79"/>
      <c r="AI293" s="85" t="s">
        <v>1632</v>
      </c>
      <c r="AJ293" s="79" t="b">
        <v>0</v>
      </c>
      <c r="AK293" s="79">
        <v>0</v>
      </c>
      <c r="AL293" s="85" t="s">
        <v>1607</v>
      </c>
      <c r="AM293" s="79" t="s">
        <v>1709</v>
      </c>
      <c r="AN293" s="79" t="b">
        <v>0</v>
      </c>
      <c r="AO293" s="85" t="s">
        <v>1607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v>1</v>
      </c>
      <c r="BE293" s="49">
        <v>14.285714285714286</v>
      </c>
      <c r="BF293" s="48">
        <v>0</v>
      </c>
      <c r="BG293" s="49">
        <v>0</v>
      </c>
      <c r="BH293" s="48">
        <v>0</v>
      </c>
      <c r="BI293" s="49">
        <v>0</v>
      </c>
      <c r="BJ293" s="48">
        <v>6</v>
      </c>
      <c r="BK293" s="49">
        <v>85.71428571428571</v>
      </c>
      <c r="BL293" s="48">
        <v>7</v>
      </c>
    </row>
    <row r="294" spans="1:64" ht="15">
      <c r="A294" s="64" t="s">
        <v>316</v>
      </c>
      <c r="B294" s="64" t="s">
        <v>417</v>
      </c>
      <c r="C294" s="65" t="s">
        <v>4305</v>
      </c>
      <c r="D294" s="66">
        <v>3</v>
      </c>
      <c r="E294" s="67" t="s">
        <v>132</v>
      </c>
      <c r="F294" s="68">
        <v>35</v>
      </c>
      <c r="G294" s="65"/>
      <c r="H294" s="69"/>
      <c r="I294" s="70"/>
      <c r="J294" s="70"/>
      <c r="K294" s="34" t="s">
        <v>65</v>
      </c>
      <c r="L294" s="77">
        <v>294</v>
      </c>
      <c r="M294" s="77"/>
      <c r="N294" s="72"/>
      <c r="O294" s="79" t="s">
        <v>431</v>
      </c>
      <c r="P294" s="81">
        <v>43500.503067129626</v>
      </c>
      <c r="Q294" s="79" t="s">
        <v>550</v>
      </c>
      <c r="R294" s="79"/>
      <c r="S294" s="79"/>
      <c r="T294" s="79"/>
      <c r="U294" s="79"/>
      <c r="V294" s="83" t="s">
        <v>986</v>
      </c>
      <c r="W294" s="81">
        <v>43500.503067129626</v>
      </c>
      <c r="X294" s="83" t="s">
        <v>1149</v>
      </c>
      <c r="Y294" s="79"/>
      <c r="Z294" s="79"/>
      <c r="AA294" s="85" t="s">
        <v>1443</v>
      </c>
      <c r="AB294" s="85" t="s">
        <v>1624</v>
      </c>
      <c r="AC294" s="79" t="b">
        <v>0</v>
      </c>
      <c r="AD294" s="79">
        <v>1</v>
      </c>
      <c r="AE294" s="85" t="s">
        <v>1663</v>
      </c>
      <c r="AF294" s="79" t="b">
        <v>0</v>
      </c>
      <c r="AG294" s="79" t="s">
        <v>1701</v>
      </c>
      <c r="AH294" s="79"/>
      <c r="AI294" s="85" t="s">
        <v>1632</v>
      </c>
      <c r="AJ294" s="79" t="b">
        <v>0</v>
      </c>
      <c r="AK294" s="79">
        <v>0</v>
      </c>
      <c r="AL294" s="85" t="s">
        <v>1632</v>
      </c>
      <c r="AM294" s="79" t="s">
        <v>1708</v>
      </c>
      <c r="AN294" s="79" t="b">
        <v>0</v>
      </c>
      <c r="AO294" s="85" t="s">
        <v>1624</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11</v>
      </c>
      <c r="BC294" s="78" t="str">
        <f>REPLACE(INDEX(GroupVertices[Group],MATCH(Edges[[#This Row],[Vertex 2]],GroupVertices[Vertex],0)),1,1,"")</f>
        <v>11</v>
      </c>
      <c r="BD294" s="48">
        <v>0</v>
      </c>
      <c r="BE294" s="49">
        <v>0</v>
      </c>
      <c r="BF294" s="48">
        <v>0</v>
      </c>
      <c r="BG294" s="49">
        <v>0</v>
      </c>
      <c r="BH294" s="48">
        <v>0</v>
      </c>
      <c r="BI294" s="49">
        <v>0</v>
      </c>
      <c r="BJ294" s="48">
        <v>5</v>
      </c>
      <c r="BK294" s="49">
        <v>100</v>
      </c>
      <c r="BL294" s="48">
        <v>5</v>
      </c>
    </row>
    <row r="295" spans="1:64" ht="15">
      <c r="A295" s="64" t="s">
        <v>317</v>
      </c>
      <c r="B295" s="64" t="s">
        <v>417</v>
      </c>
      <c r="C295" s="65" t="s">
        <v>4305</v>
      </c>
      <c r="D295" s="66">
        <v>3</v>
      </c>
      <c r="E295" s="67" t="s">
        <v>132</v>
      </c>
      <c r="F295" s="68">
        <v>35</v>
      </c>
      <c r="G295" s="65"/>
      <c r="H295" s="69"/>
      <c r="I295" s="70"/>
      <c r="J295" s="70"/>
      <c r="K295" s="34" t="s">
        <v>65</v>
      </c>
      <c r="L295" s="77">
        <v>295</v>
      </c>
      <c r="M295" s="77"/>
      <c r="N295" s="72"/>
      <c r="O295" s="79" t="s">
        <v>430</v>
      </c>
      <c r="P295" s="81">
        <v>43509.79481481481</v>
      </c>
      <c r="Q295" s="79" t="s">
        <v>551</v>
      </c>
      <c r="R295" s="79"/>
      <c r="S295" s="79"/>
      <c r="T295" s="79"/>
      <c r="U295" s="79"/>
      <c r="V295" s="83" t="s">
        <v>987</v>
      </c>
      <c r="W295" s="81">
        <v>43509.79481481481</v>
      </c>
      <c r="X295" s="83" t="s">
        <v>1150</v>
      </c>
      <c r="Y295" s="79"/>
      <c r="Z295" s="79"/>
      <c r="AA295" s="85" t="s">
        <v>1444</v>
      </c>
      <c r="AB295" s="85" t="s">
        <v>1625</v>
      </c>
      <c r="AC295" s="79" t="b">
        <v>0</v>
      </c>
      <c r="AD295" s="79">
        <v>1</v>
      </c>
      <c r="AE295" s="85" t="s">
        <v>1664</v>
      </c>
      <c r="AF295" s="79" t="b">
        <v>0</v>
      </c>
      <c r="AG295" s="79" t="s">
        <v>1701</v>
      </c>
      <c r="AH295" s="79"/>
      <c r="AI295" s="85" t="s">
        <v>1632</v>
      </c>
      <c r="AJ295" s="79" t="b">
        <v>0</v>
      </c>
      <c r="AK295" s="79">
        <v>0</v>
      </c>
      <c r="AL295" s="85" t="s">
        <v>1632</v>
      </c>
      <c r="AM295" s="79" t="s">
        <v>1709</v>
      </c>
      <c r="AN295" s="79" t="b">
        <v>0</v>
      </c>
      <c r="AO295" s="85" t="s">
        <v>1625</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11</v>
      </c>
      <c r="BC295" s="78" t="str">
        <f>REPLACE(INDEX(GroupVertices[Group],MATCH(Edges[[#This Row],[Vertex 2]],GroupVertices[Vertex],0)),1,1,"")</f>
        <v>11</v>
      </c>
      <c r="BD295" s="48"/>
      <c r="BE295" s="49"/>
      <c r="BF295" s="48"/>
      <c r="BG295" s="49"/>
      <c r="BH295" s="48"/>
      <c r="BI295" s="49"/>
      <c r="BJ295" s="48"/>
      <c r="BK295" s="49"/>
      <c r="BL295" s="48"/>
    </row>
    <row r="296" spans="1:64" ht="15">
      <c r="A296" s="64" t="s">
        <v>317</v>
      </c>
      <c r="B296" s="64" t="s">
        <v>418</v>
      </c>
      <c r="C296" s="65" t="s">
        <v>4305</v>
      </c>
      <c r="D296" s="66">
        <v>3</v>
      </c>
      <c r="E296" s="67" t="s">
        <v>132</v>
      </c>
      <c r="F296" s="68">
        <v>35</v>
      </c>
      <c r="G296" s="65"/>
      <c r="H296" s="69"/>
      <c r="I296" s="70"/>
      <c r="J296" s="70"/>
      <c r="K296" s="34" t="s">
        <v>65</v>
      </c>
      <c r="L296" s="77">
        <v>296</v>
      </c>
      <c r="M296" s="77"/>
      <c r="N296" s="72"/>
      <c r="O296" s="79" t="s">
        <v>430</v>
      </c>
      <c r="P296" s="81">
        <v>43509.79481481481</v>
      </c>
      <c r="Q296" s="79" t="s">
        <v>551</v>
      </c>
      <c r="R296" s="79"/>
      <c r="S296" s="79"/>
      <c r="T296" s="79"/>
      <c r="U296" s="79"/>
      <c r="V296" s="83" t="s">
        <v>987</v>
      </c>
      <c r="W296" s="81">
        <v>43509.79481481481</v>
      </c>
      <c r="X296" s="83" t="s">
        <v>1150</v>
      </c>
      <c r="Y296" s="79"/>
      <c r="Z296" s="79"/>
      <c r="AA296" s="85" t="s">
        <v>1444</v>
      </c>
      <c r="AB296" s="85" t="s">
        <v>1625</v>
      </c>
      <c r="AC296" s="79" t="b">
        <v>0</v>
      </c>
      <c r="AD296" s="79">
        <v>1</v>
      </c>
      <c r="AE296" s="85" t="s">
        <v>1664</v>
      </c>
      <c r="AF296" s="79" t="b">
        <v>0</v>
      </c>
      <c r="AG296" s="79" t="s">
        <v>1701</v>
      </c>
      <c r="AH296" s="79"/>
      <c r="AI296" s="85" t="s">
        <v>1632</v>
      </c>
      <c r="AJ296" s="79" t="b">
        <v>0</v>
      </c>
      <c r="AK296" s="79">
        <v>0</v>
      </c>
      <c r="AL296" s="85" t="s">
        <v>1632</v>
      </c>
      <c r="AM296" s="79" t="s">
        <v>1709</v>
      </c>
      <c r="AN296" s="79" t="b">
        <v>0</v>
      </c>
      <c r="AO296" s="85" t="s">
        <v>1625</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11</v>
      </c>
      <c r="BC296" s="78" t="str">
        <f>REPLACE(INDEX(GroupVertices[Group],MATCH(Edges[[#This Row],[Vertex 2]],GroupVertices[Vertex],0)),1,1,"")</f>
        <v>11</v>
      </c>
      <c r="BD296" s="48"/>
      <c r="BE296" s="49"/>
      <c r="BF296" s="48"/>
      <c r="BG296" s="49"/>
      <c r="BH296" s="48"/>
      <c r="BI296" s="49"/>
      <c r="BJ296" s="48"/>
      <c r="BK296" s="49"/>
      <c r="BL296" s="48"/>
    </row>
    <row r="297" spans="1:64" ht="15">
      <c r="A297" s="64" t="s">
        <v>317</v>
      </c>
      <c r="B297" s="64" t="s">
        <v>419</v>
      </c>
      <c r="C297" s="65" t="s">
        <v>4305</v>
      </c>
      <c r="D297" s="66">
        <v>3</v>
      </c>
      <c r="E297" s="67" t="s">
        <v>132</v>
      </c>
      <c r="F297" s="68">
        <v>35</v>
      </c>
      <c r="G297" s="65"/>
      <c r="H297" s="69"/>
      <c r="I297" s="70"/>
      <c r="J297" s="70"/>
      <c r="K297" s="34" t="s">
        <v>65</v>
      </c>
      <c r="L297" s="77">
        <v>297</v>
      </c>
      <c r="M297" s="77"/>
      <c r="N297" s="72"/>
      <c r="O297" s="79" t="s">
        <v>431</v>
      </c>
      <c r="P297" s="81">
        <v>43509.79481481481</v>
      </c>
      <c r="Q297" s="79" t="s">
        <v>551</v>
      </c>
      <c r="R297" s="79"/>
      <c r="S297" s="79"/>
      <c r="T297" s="79"/>
      <c r="U297" s="79"/>
      <c r="V297" s="83" t="s">
        <v>987</v>
      </c>
      <c r="W297" s="81">
        <v>43509.79481481481</v>
      </c>
      <c r="X297" s="83" t="s">
        <v>1150</v>
      </c>
      <c r="Y297" s="79"/>
      <c r="Z297" s="79"/>
      <c r="AA297" s="85" t="s">
        <v>1444</v>
      </c>
      <c r="AB297" s="85" t="s">
        <v>1625</v>
      </c>
      <c r="AC297" s="79" t="b">
        <v>0</v>
      </c>
      <c r="AD297" s="79">
        <v>1</v>
      </c>
      <c r="AE297" s="85" t="s">
        <v>1664</v>
      </c>
      <c r="AF297" s="79" t="b">
        <v>0</v>
      </c>
      <c r="AG297" s="79" t="s">
        <v>1701</v>
      </c>
      <c r="AH297" s="79"/>
      <c r="AI297" s="85" t="s">
        <v>1632</v>
      </c>
      <c r="AJ297" s="79" t="b">
        <v>0</v>
      </c>
      <c r="AK297" s="79">
        <v>0</v>
      </c>
      <c r="AL297" s="85" t="s">
        <v>1632</v>
      </c>
      <c r="AM297" s="79" t="s">
        <v>1709</v>
      </c>
      <c r="AN297" s="79" t="b">
        <v>0</v>
      </c>
      <c r="AO297" s="85" t="s">
        <v>1625</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11</v>
      </c>
      <c r="BC297" s="78" t="str">
        <f>REPLACE(INDEX(GroupVertices[Group],MATCH(Edges[[#This Row],[Vertex 2]],GroupVertices[Vertex],0)),1,1,"")</f>
        <v>11</v>
      </c>
      <c r="BD297" s="48">
        <v>3</v>
      </c>
      <c r="BE297" s="49">
        <v>15.789473684210526</v>
      </c>
      <c r="BF297" s="48">
        <v>0</v>
      </c>
      <c r="BG297" s="49">
        <v>0</v>
      </c>
      <c r="BH297" s="48">
        <v>0</v>
      </c>
      <c r="BI297" s="49">
        <v>0</v>
      </c>
      <c r="BJ297" s="48">
        <v>16</v>
      </c>
      <c r="BK297" s="49">
        <v>84.21052631578948</v>
      </c>
      <c r="BL297" s="48">
        <v>19</v>
      </c>
    </row>
    <row r="298" spans="1:64" ht="15">
      <c r="A298" s="64" t="s">
        <v>318</v>
      </c>
      <c r="B298" s="64" t="s">
        <v>420</v>
      </c>
      <c r="C298" s="65" t="s">
        <v>4306</v>
      </c>
      <c r="D298" s="66">
        <v>4.4</v>
      </c>
      <c r="E298" s="67" t="s">
        <v>136</v>
      </c>
      <c r="F298" s="68">
        <v>30.4</v>
      </c>
      <c r="G298" s="65"/>
      <c r="H298" s="69"/>
      <c r="I298" s="70"/>
      <c r="J298" s="70"/>
      <c r="K298" s="34" t="s">
        <v>65</v>
      </c>
      <c r="L298" s="77">
        <v>298</v>
      </c>
      <c r="M298" s="77"/>
      <c r="N298" s="72"/>
      <c r="O298" s="79" t="s">
        <v>430</v>
      </c>
      <c r="P298" s="81">
        <v>43505.681863425925</v>
      </c>
      <c r="Q298" s="79" t="s">
        <v>552</v>
      </c>
      <c r="R298" s="79"/>
      <c r="S298" s="79"/>
      <c r="T298" s="79" t="s">
        <v>817</v>
      </c>
      <c r="U298" s="83" t="s">
        <v>863</v>
      </c>
      <c r="V298" s="83" t="s">
        <v>863</v>
      </c>
      <c r="W298" s="81">
        <v>43505.681863425925</v>
      </c>
      <c r="X298" s="83" t="s">
        <v>1151</v>
      </c>
      <c r="Y298" s="79"/>
      <c r="Z298" s="79"/>
      <c r="AA298" s="85" t="s">
        <v>1445</v>
      </c>
      <c r="AB298" s="79"/>
      <c r="AC298" s="79" t="b">
        <v>0</v>
      </c>
      <c r="AD298" s="79">
        <v>0</v>
      </c>
      <c r="AE298" s="85" t="s">
        <v>1632</v>
      </c>
      <c r="AF298" s="79" t="b">
        <v>0</v>
      </c>
      <c r="AG298" s="79" t="s">
        <v>1701</v>
      </c>
      <c r="AH298" s="79"/>
      <c r="AI298" s="85" t="s">
        <v>1632</v>
      </c>
      <c r="AJ298" s="79" t="b">
        <v>0</v>
      </c>
      <c r="AK298" s="79">
        <v>0</v>
      </c>
      <c r="AL298" s="85" t="s">
        <v>1632</v>
      </c>
      <c r="AM298" s="79" t="s">
        <v>1710</v>
      </c>
      <c r="AN298" s="79" t="b">
        <v>0</v>
      </c>
      <c r="AO298" s="85" t="s">
        <v>1445</v>
      </c>
      <c r="AP298" s="79" t="s">
        <v>176</v>
      </c>
      <c r="AQ298" s="79">
        <v>0</v>
      </c>
      <c r="AR298" s="79">
        <v>0</v>
      </c>
      <c r="AS298" s="79" t="s">
        <v>1735</v>
      </c>
      <c r="AT298" s="79" t="s">
        <v>1740</v>
      </c>
      <c r="AU298" s="79" t="s">
        <v>1741</v>
      </c>
      <c r="AV298" s="79" t="s">
        <v>1752</v>
      </c>
      <c r="AW298" s="79" t="s">
        <v>1766</v>
      </c>
      <c r="AX298" s="79" t="s">
        <v>1780</v>
      </c>
      <c r="AY298" s="79" t="s">
        <v>1784</v>
      </c>
      <c r="AZ298" s="83" t="s">
        <v>1795</v>
      </c>
      <c r="BA298">
        <v>2</v>
      </c>
      <c r="BB298" s="78" t="str">
        <f>REPLACE(INDEX(GroupVertices[Group],MATCH(Edges[[#This Row],[Vertex 1]],GroupVertices[Vertex],0)),1,1,"")</f>
        <v>3</v>
      </c>
      <c r="BC298" s="78" t="str">
        <f>REPLACE(INDEX(GroupVertices[Group],MATCH(Edges[[#This Row],[Vertex 2]],GroupVertices[Vertex],0)),1,1,"")</f>
        <v>3</v>
      </c>
      <c r="BD298" s="48">
        <v>0</v>
      </c>
      <c r="BE298" s="49">
        <v>0</v>
      </c>
      <c r="BF298" s="48">
        <v>0</v>
      </c>
      <c r="BG298" s="49">
        <v>0</v>
      </c>
      <c r="BH298" s="48">
        <v>0</v>
      </c>
      <c r="BI298" s="49">
        <v>0</v>
      </c>
      <c r="BJ298" s="48">
        <v>13</v>
      </c>
      <c r="BK298" s="49">
        <v>100</v>
      </c>
      <c r="BL298" s="48">
        <v>13</v>
      </c>
    </row>
    <row r="299" spans="1:64" ht="15">
      <c r="A299" s="64" t="s">
        <v>318</v>
      </c>
      <c r="B299" s="64" t="s">
        <v>420</v>
      </c>
      <c r="C299" s="65" t="s">
        <v>4306</v>
      </c>
      <c r="D299" s="66">
        <v>4.4</v>
      </c>
      <c r="E299" s="67" t="s">
        <v>136</v>
      </c>
      <c r="F299" s="68">
        <v>30.4</v>
      </c>
      <c r="G299" s="65"/>
      <c r="H299" s="69"/>
      <c r="I299" s="70"/>
      <c r="J299" s="70"/>
      <c r="K299" s="34" t="s">
        <v>65</v>
      </c>
      <c r="L299" s="77">
        <v>299</v>
      </c>
      <c r="M299" s="77"/>
      <c r="N299" s="72"/>
      <c r="O299" s="79" t="s">
        <v>430</v>
      </c>
      <c r="P299" s="81">
        <v>43505.88599537037</v>
      </c>
      <c r="Q299" s="79" t="s">
        <v>553</v>
      </c>
      <c r="R299" s="79"/>
      <c r="S299" s="79"/>
      <c r="T299" s="79" t="s">
        <v>818</v>
      </c>
      <c r="U299" s="83" t="s">
        <v>864</v>
      </c>
      <c r="V299" s="83" t="s">
        <v>864</v>
      </c>
      <c r="W299" s="81">
        <v>43505.88599537037</v>
      </c>
      <c r="X299" s="83" t="s">
        <v>1152</v>
      </c>
      <c r="Y299" s="79"/>
      <c r="Z299" s="79"/>
      <c r="AA299" s="85" t="s">
        <v>1446</v>
      </c>
      <c r="AB299" s="79"/>
      <c r="AC299" s="79" t="b">
        <v>0</v>
      </c>
      <c r="AD299" s="79">
        <v>0</v>
      </c>
      <c r="AE299" s="85" t="s">
        <v>1632</v>
      </c>
      <c r="AF299" s="79" t="b">
        <v>0</v>
      </c>
      <c r="AG299" s="79" t="s">
        <v>1701</v>
      </c>
      <c r="AH299" s="79"/>
      <c r="AI299" s="85" t="s">
        <v>1632</v>
      </c>
      <c r="AJ299" s="79" t="b">
        <v>0</v>
      </c>
      <c r="AK299" s="79">
        <v>0</v>
      </c>
      <c r="AL299" s="85" t="s">
        <v>1632</v>
      </c>
      <c r="AM299" s="79" t="s">
        <v>1710</v>
      </c>
      <c r="AN299" s="79" t="b">
        <v>0</v>
      </c>
      <c r="AO299" s="85" t="s">
        <v>1446</v>
      </c>
      <c r="AP299" s="79" t="s">
        <v>176</v>
      </c>
      <c r="AQ299" s="79">
        <v>0</v>
      </c>
      <c r="AR299" s="79">
        <v>0</v>
      </c>
      <c r="AS299" s="79" t="s">
        <v>1735</v>
      </c>
      <c r="AT299" s="79" t="s">
        <v>1740</v>
      </c>
      <c r="AU299" s="79" t="s">
        <v>1741</v>
      </c>
      <c r="AV299" s="79" t="s">
        <v>1752</v>
      </c>
      <c r="AW299" s="79" t="s">
        <v>1766</v>
      </c>
      <c r="AX299" s="79" t="s">
        <v>1780</v>
      </c>
      <c r="AY299" s="79" t="s">
        <v>1784</v>
      </c>
      <c r="AZ299" s="83" t="s">
        <v>1795</v>
      </c>
      <c r="BA299">
        <v>2</v>
      </c>
      <c r="BB299" s="78" t="str">
        <f>REPLACE(INDEX(GroupVertices[Group],MATCH(Edges[[#This Row],[Vertex 1]],GroupVertices[Vertex],0)),1,1,"")</f>
        <v>3</v>
      </c>
      <c r="BC299" s="78" t="str">
        <f>REPLACE(INDEX(GroupVertices[Group],MATCH(Edges[[#This Row],[Vertex 2]],GroupVertices[Vertex],0)),1,1,"")</f>
        <v>3</v>
      </c>
      <c r="BD299" s="48">
        <v>1</v>
      </c>
      <c r="BE299" s="49">
        <v>5</v>
      </c>
      <c r="BF299" s="48">
        <v>0</v>
      </c>
      <c r="BG299" s="49">
        <v>0</v>
      </c>
      <c r="BH299" s="48">
        <v>0</v>
      </c>
      <c r="BI299" s="49">
        <v>0</v>
      </c>
      <c r="BJ299" s="48">
        <v>19</v>
      </c>
      <c r="BK299" s="49">
        <v>95</v>
      </c>
      <c r="BL299" s="48">
        <v>20</v>
      </c>
    </row>
    <row r="300" spans="1:64" ht="15">
      <c r="A300" s="64" t="s">
        <v>319</v>
      </c>
      <c r="B300" s="64" t="s">
        <v>421</v>
      </c>
      <c r="C300" s="65" t="s">
        <v>4305</v>
      </c>
      <c r="D300" s="66">
        <v>3</v>
      </c>
      <c r="E300" s="67" t="s">
        <v>132</v>
      </c>
      <c r="F300" s="68">
        <v>35</v>
      </c>
      <c r="G300" s="65"/>
      <c r="H300" s="69"/>
      <c r="I300" s="70"/>
      <c r="J300" s="70"/>
      <c r="K300" s="34" t="s">
        <v>65</v>
      </c>
      <c r="L300" s="77">
        <v>300</v>
      </c>
      <c r="M300" s="77"/>
      <c r="N300" s="72"/>
      <c r="O300" s="79" t="s">
        <v>430</v>
      </c>
      <c r="P300" s="81">
        <v>43509.635416666664</v>
      </c>
      <c r="Q300" s="79" t="s">
        <v>554</v>
      </c>
      <c r="R300" s="83" t="s">
        <v>752</v>
      </c>
      <c r="S300" s="79" t="s">
        <v>796</v>
      </c>
      <c r="T300" s="79"/>
      <c r="U300" s="79"/>
      <c r="V300" s="83" t="s">
        <v>988</v>
      </c>
      <c r="W300" s="81">
        <v>43509.635416666664</v>
      </c>
      <c r="X300" s="83" t="s">
        <v>1153</v>
      </c>
      <c r="Y300" s="79"/>
      <c r="Z300" s="79"/>
      <c r="AA300" s="85" t="s">
        <v>1447</v>
      </c>
      <c r="AB300" s="85" t="s">
        <v>1448</v>
      </c>
      <c r="AC300" s="79" t="b">
        <v>0</v>
      </c>
      <c r="AD300" s="79">
        <v>0</v>
      </c>
      <c r="AE300" s="85" t="s">
        <v>1665</v>
      </c>
      <c r="AF300" s="79" t="b">
        <v>0</v>
      </c>
      <c r="AG300" s="79" t="s">
        <v>1701</v>
      </c>
      <c r="AH300" s="79"/>
      <c r="AI300" s="85" t="s">
        <v>1632</v>
      </c>
      <c r="AJ300" s="79" t="b">
        <v>0</v>
      </c>
      <c r="AK300" s="79">
        <v>0</v>
      </c>
      <c r="AL300" s="85" t="s">
        <v>1632</v>
      </c>
      <c r="AM300" s="79" t="s">
        <v>1710</v>
      </c>
      <c r="AN300" s="79" t="b">
        <v>1</v>
      </c>
      <c r="AO300" s="85" t="s">
        <v>1448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3</v>
      </c>
      <c r="BD300" s="48">
        <v>1</v>
      </c>
      <c r="BE300" s="49">
        <v>7.142857142857143</v>
      </c>
      <c r="BF300" s="48">
        <v>0</v>
      </c>
      <c r="BG300" s="49">
        <v>0</v>
      </c>
      <c r="BH300" s="48">
        <v>0</v>
      </c>
      <c r="BI300" s="49">
        <v>0</v>
      </c>
      <c r="BJ300" s="48">
        <v>13</v>
      </c>
      <c r="BK300" s="49">
        <v>92.85714285714286</v>
      </c>
      <c r="BL300" s="48">
        <v>14</v>
      </c>
    </row>
    <row r="301" spans="1:64" ht="15">
      <c r="A301" s="64" t="s">
        <v>318</v>
      </c>
      <c r="B301" s="64" t="s">
        <v>421</v>
      </c>
      <c r="C301" s="65" t="s">
        <v>4306</v>
      </c>
      <c r="D301" s="66">
        <v>4.4</v>
      </c>
      <c r="E301" s="67" t="s">
        <v>136</v>
      </c>
      <c r="F301" s="68">
        <v>30.4</v>
      </c>
      <c r="G301" s="65"/>
      <c r="H301" s="69"/>
      <c r="I301" s="70"/>
      <c r="J301" s="70"/>
      <c r="K301" s="34" t="s">
        <v>65</v>
      </c>
      <c r="L301" s="77">
        <v>301</v>
      </c>
      <c r="M301" s="77"/>
      <c r="N301" s="72"/>
      <c r="O301" s="79" t="s">
        <v>430</v>
      </c>
      <c r="P301" s="81">
        <v>43509.63091435185</v>
      </c>
      <c r="Q301" s="79" t="s">
        <v>555</v>
      </c>
      <c r="R301" s="79"/>
      <c r="S301" s="79"/>
      <c r="T301" s="79" t="s">
        <v>819</v>
      </c>
      <c r="U301" s="83" t="s">
        <v>865</v>
      </c>
      <c r="V301" s="83" t="s">
        <v>865</v>
      </c>
      <c r="W301" s="81">
        <v>43509.63091435185</v>
      </c>
      <c r="X301" s="83" t="s">
        <v>1154</v>
      </c>
      <c r="Y301" s="79"/>
      <c r="Z301" s="79"/>
      <c r="AA301" s="85" t="s">
        <v>1448</v>
      </c>
      <c r="AB301" s="79"/>
      <c r="AC301" s="79" t="b">
        <v>0</v>
      </c>
      <c r="AD301" s="79">
        <v>0</v>
      </c>
      <c r="AE301" s="85" t="s">
        <v>1632</v>
      </c>
      <c r="AF301" s="79" t="b">
        <v>0</v>
      </c>
      <c r="AG301" s="79" t="s">
        <v>1701</v>
      </c>
      <c r="AH301" s="79"/>
      <c r="AI301" s="85" t="s">
        <v>1632</v>
      </c>
      <c r="AJ301" s="79" t="b">
        <v>0</v>
      </c>
      <c r="AK301" s="79">
        <v>0</v>
      </c>
      <c r="AL301" s="85" t="s">
        <v>1632</v>
      </c>
      <c r="AM301" s="79" t="s">
        <v>1710</v>
      </c>
      <c r="AN301" s="79" t="b">
        <v>0</v>
      </c>
      <c r="AO301" s="85" t="s">
        <v>1448</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3</v>
      </c>
      <c r="BC301" s="78" t="str">
        <f>REPLACE(INDEX(GroupVertices[Group],MATCH(Edges[[#This Row],[Vertex 2]],GroupVertices[Vertex],0)),1,1,"")</f>
        <v>3</v>
      </c>
      <c r="BD301" s="48">
        <v>0</v>
      </c>
      <c r="BE301" s="49">
        <v>0</v>
      </c>
      <c r="BF301" s="48">
        <v>0</v>
      </c>
      <c r="BG301" s="49">
        <v>0</v>
      </c>
      <c r="BH301" s="48">
        <v>0</v>
      </c>
      <c r="BI301" s="49">
        <v>0</v>
      </c>
      <c r="BJ301" s="48">
        <v>44</v>
      </c>
      <c r="BK301" s="49">
        <v>100</v>
      </c>
      <c r="BL301" s="48">
        <v>44</v>
      </c>
    </row>
    <row r="302" spans="1:64" ht="15">
      <c r="A302" s="64" t="s">
        <v>318</v>
      </c>
      <c r="B302" s="64" t="s">
        <v>421</v>
      </c>
      <c r="C302" s="65" t="s">
        <v>4306</v>
      </c>
      <c r="D302" s="66">
        <v>4.4</v>
      </c>
      <c r="E302" s="67" t="s">
        <v>136</v>
      </c>
      <c r="F302" s="68">
        <v>30.4</v>
      </c>
      <c r="G302" s="65"/>
      <c r="H302" s="69"/>
      <c r="I302" s="70"/>
      <c r="J302" s="70"/>
      <c r="K302" s="34" t="s">
        <v>65</v>
      </c>
      <c r="L302" s="77">
        <v>302</v>
      </c>
      <c r="M302" s="77"/>
      <c r="N302" s="72"/>
      <c r="O302" s="79" t="s">
        <v>430</v>
      </c>
      <c r="P302" s="81">
        <v>43509.65032407407</v>
      </c>
      <c r="Q302" s="79" t="s">
        <v>556</v>
      </c>
      <c r="R302" s="79"/>
      <c r="S302" s="79"/>
      <c r="T302" s="79"/>
      <c r="U302" s="79"/>
      <c r="V302" s="83" t="s">
        <v>989</v>
      </c>
      <c r="W302" s="81">
        <v>43509.65032407407</v>
      </c>
      <c r="X302" s="83" t="s">
        <v>1155</v>
      </c>
      <c r="Y302" s="79"/>
      <c r="Z302" s="79"/>
      <c r="AA302" s="85" t="s">
        <v>1449</v>
      </c>
      <c r="AB302" s="85" t="s">
        <v>1447</v>
      </c>
      <c r="AC302" s="79" t="b">
        <v>0</v>
      </c>
      <c r="AD302" s="79">
        <v>0</v>
      </c>
      <c r="AE302" s="85" t="s">
        <v>1666</v>
      </c>
      <c r="AF302" s="79" t="b">
        <v>0</v>
      </c>
      <c r="AG302" s="79" t="s">
        <v>1702</v>
      </c>
      <c r="AH302" s="79"/>
      <c r="AI302" s="85" t="s">
        <v>1632</v>
      </c>
      <c r="AJ302" s="79" t="b">
        <v>0</v>
      </c>
      <c r="AK302" s="79">
        <v>0</v>
      </c>
      <c r="AL302" s="85" t="s">
        <v>1632</v>
      </c>
      <c r="AM302" s="79" t="s">
        <v>1710</v>
      </c>
      <c r="AN302" s="79" t="b">
        <v>0</v>
      </c>
      <c r="AO302" s="85" t="s">
        <v>1447</v>
      </c>
      <c r="AP302" s="79" t="s">
        <v>176</v>
      </c>
      <c r="AQ302" s="79">
        <v>0</v>
      </c>
      <c r="AR302" s="79">
        <v>0</v>
      </c>
      <c r="AS302" s="79" t="s">
        <v>1736</v>
      </c>
      <c r="AT302" s="79" t="s">
        <v>1740</v>
      </c>
      <c r="AU302" s="79" t="s">
        <v>1741</v>
      </c>
      <c r="AV302" s="79" t="s">
        <v>1753</v>
      </c>
      <c r="AW302" s="79" t="s">
        <v>1767</v>
      </c>
      <c r="AX302" s="79" t="s">
        <v>1781</v>
      </c>
      <c r="AY302" s="79" t="s">
        <v>1784</v>
      </c>
      <c r="AZ302" s="83" t="s">
        <v>1796</v>
      </c>
      <c r="BA302">
        <v>2</v>
      </c>
      <c r="BB302" s="78" t="str">
        <f>REPLACE(INDEX(GroupVertices[Group],MATCH(Edges[[#This Row],[Vertex 1]],GroupVertices[Vertex],0)),1,1,"")</f>
        <v>3</v>
      </c>
      <c r="BC302" s="78" t="str">
        <f>REPLACE(INDEX(GroupVertices[Group],MATCH(Edges[[#This Row],[Vertex 2]],GroupVertices[Vertex],0)),1,1,"")</f>
        <v>3</v>
      </c>
      <c r="BD302" s="48">
        <v>0</v>
      </c>
      <c r="BE302" s="49">
        <v>0</v>
      </c>
      <c r="BF302" s="48">
        <v>0</v>
      </c>
      <c r="BG302" s="49">
        <v>0</v>
      </c>
      <c r="BH302" s="48">
        <v>0</v>
      </c>
      <c r="BI302" s="49">
        <v>0</v>
      </c>
      <c r="BJ302" s="48">
        <v>4</v>
      </c>
      <c r="BK302" s="49">
        <v>100</v>
      </c>
      <c r="BL302" s="48">
        <v>4</v>
      </c>
    </row>
    <row r="303" spans="1:64" ht="15">
      <c r="A303" s="64" t="s">
        <v>319</v>
      </c>
      <c r="B303" s="64" t="s">
        <v>331</v>
      </c>
      <c r="C303" s="65" t="s">
        <v>4305</v>
      </c>
      <c r="D303" s="66">
        <v>3</v>
      </c>
      <c r="E303" s="67" t="s">
        <v>132</v>
      </c>
      <c r="F303" s="68">
        <v>35</v>
      </c>
      <c r="G303" s="65"/>
      <c r="H303" s="69"/>
      <c r="I303" s="70"/>
      <c r="J303" s="70"/>
      <c r="K303" s="34" t="s">
        <v>65</v>
      </c>
      <c r="L303" s="77">
        <v>303</v>
      </c>
      <c r="M303" s="77"/>
      <c r="N303" s="72"/>
      <c r="O303" s="79" t="s">
        <v>430</v>
      </c>
      <c r="P303" s="81">
        <v>43509.635416666664</v>
      </c>
      <c r="Q303" s="79" t="s">
        <v>554</v>
      </c>
      <c r="R303" s="83" t="s">
        <v>752</v>
      </c>
      <c r="S303" s="79" t="s">
        <v>796</v>
      </c>
      <c r="T303" s="79"/>
      <c r="U303" s="79"/>
      <c r="V303" s="83" t="s">
        <v>988</v>
      </c>
      <c r="W303" s="81">
        <v>43509.635416666664</v>
      </c>
      <c r="X303" s="83" t="s">
        <v>1153</v>
      </c>
      <c r="Y303" s="79"/>
      <c r="Z303" s="79"/>
      <c r="AA303" s="85" t="s">
        <v>1447</v>
      </c>
      <c r="AB303" s="85" t="s">
        <v>1448</v>
      </c>
      <c r="AC303" s="79" t="b">
        <v>0</v>
      </c>
      <c r="AD303" s="79">
        <v>0</v>
      </c>
      <c r="AE303" s="85" t="s">
        <v>1665</v>
      </c>
      <c r="AF303" s="79" t="b">
        <v>0</v>
      </c>
      <c r="AG303" s="79" t="s">
        <v>1701</v>
      </c>
      <c r="AH303" s="79"/>
      <c r="AI303" s="85" t="s">
        <v>1632</v>
      </c>
      <c r="AJ303" s="79" t="b">
        <v>0</v>
      </c>
      <c r="AK303" s="79">
        <v>0</v>
      </c>
      <c r="AL303" s="85" t="s">
        <v>1632</v>
      </c>
      <c r="AM303" s="79" t="s">
        <v>1710</v>
      </c>
      <c r="AN303" s="79" t="b">
        <v>1</v>
      </c>
      <c r="AO303" s="85" t="s">
        <v>1448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1</v>
      </c>
      <c r="BD303" s="48"/>
      <c r="BE303" s="49"/>
      <c r="BF303" s="48"/>
      <c r="BG303" s="49"/>
      <c r="BH303" s="48"/>
      <c r="BI303" s="49"/>
      <c r="BJ303" s="48"/>
      <c r="BK303" s="49"/>
      <c r="BL303" s="48"/>
    </row>
    <row r="304" spans="1:64" ht="15">
      <c r="A304" s="64" t="s">
        <v>319</v>
      </c>
      <c r="B304" s="64" t="s">
        <v>318</v>
      </c>
      <c r="C304" s="65" t="s">
        <v>4305</v>
      </c>
      <c r="D304" s="66">
        <v>3</v>
      </c>
      <c r="E304" s="67" t="s">
        <v>132</v>
      </c>
      <c r="F304" s="68">
        <v>35</v>
      </c>
      <c r="G304" s="65"/>
      <c r="H304" s="69"/>
      <c r="I304" s="70"/>
      <c r="J304" s="70"/>
      <c r="K304" s="34" t="s">
        <v>66</v>
      </c>
      <c r="L304" s="77">
        <v>304</v>
      </c>
      <c r="M304" s="77"/>
      <c r="N304" s="72"/>
      <c r="O304" s="79" t="s">
        <v>431</v>
      </c>
      <c r="P304" s="81">
        <v>43509.635416666664</v>
      </c>
      <c r="Q304" s="79" t="s">
        <v>554</v>
      </c>
      <c r="R304" s="83" t="s">
        <v>752</v>
      </c>
      <c r="S304" s="79" t="s">
        <v>796</v>
      </c>
      <c r="T304" s="79"/>
      <c r="U304" s="79"/>
      <c r="V304" s="83" t="s">
        <v>988</v>
      </c>
      <c r="W304" s="81">
        <v>43509.635416666664</v>
      </c>
      <c r="X304" s="83" t="s">
        <v>1153</v>
      </c>
      <c r="Y304" s="79"/>
      <c r="Z304" s="79"/>
      <c r="AA304" s="85" t="s">
        <v>1447</v>
      </c>
      <c r="AB304" s="85" t="s">
        <v>1448</v>
      </c>
      <c r="AC304" s="79" t="b">
        <v>0</v>
      </c>
      <c r="AD304" s="79">
        <v>0</v>
      </c>
      <c r="AE304" s="85" t="s">
        <v>1665</v>
      </c>
      <c r="AF304" s="79" t="b">
        <v>0</v>
      </c>
      <c r="AG304" s="79" t="s">
        <v>1701</v>
      </c>
      <c r="AH304" s="79"/>
      <c r="AI304" s="85" t="s">
        <v>1632</v>
      </c>
      <c r="AJ304" s="79" t="b">
        <v>0</v>
      </c>
      <c r="AK304" s="79">
        <v>0</v>
      </c>
      <c r="AL304" s="85" t="s">
        <v>1632</v>
      </c>
      <c r="AM304" s="79" t="s">
        <v>1710</v>
      </c>
      <c r="AN304" s="79" t="b">
        <v>1</v>
      </c>
      <c r="AO304" s="85" t="s">
        <v>1448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c r="BE304" s="49"/>
      <c r="BF304" s="48"/>
      <c r="BG304" s="49"/>
      <c r="BH304" s="48"/>
      <c r="BI304" s="49"/>
      <c r="BJ304" s="48"/>
      <c r="BK304" s="49"/>
      <c r="BL304" s="48"/>
    </row>
    <row r="305" spans="1:64" ht="15">
      <c r="A305" s="64" t="s">
        <v>318</v>
      </c>
      <c r="B305" s="64" t="s">
        <v>319</v>
      </c>
      <c r="C305" s="65" t="s">
        <v>4305</v>
      </c>
      <c r="D305" s="66">
        <v>3</v>
      </c>
      <c r="E305" s="67" t="s">
        <v>132</v>
      </c>
      <c r="F305" s="68">
        <v>35</v>
      </c>
      <c r="G305" s="65"/>
      <c r="H305" s="69"/>
      <c r="I305" s="70"/>
      <c r="J305" s="70"/>
      <c r="K305" s="34" t="s">
        <v>66</v>
      </c>
      <c r="L305" s="77">
        <v>305</v>
      </c>
      <c r="M305" s="77"/>
      <c r="N305" s="72"/>
      <c r="O305" s="79" t="s">
        <v>430</v>
      </c>
      <c r="P305" s="81">
        <v>43509.63091435185</v>
      </c>
      <c r="Q305" s="79" t="s">
        <v>555</v>
      </c>
      <c r="R305" s="79"/>
      <c r="S305" s="79"/>
      <c r="T305" s="79" t="s">
        <v>819</v>
      </c>
      <c r="U305" s="83" t="s">
        <v>865</v>
      </c>
      <c r="V305" s="83" t="s">
        <v>865</v>
      </c>
      <c r="W305" s="81">
        <v>43509.63091435185</v>
      </c>
      <c r="X305" s="83" t="s">
        <v>1154</v>
      </c>
      <c r="Y305" s="79"/>
      <c r="Z305" s="79"/>
      <c r="AA305" s="85" t="s">
        <v>1448</v>
      </c>
      <c r="AB305" s="79"/>
      <c r="AC305" s="79" t="b">
        <v>0</v>
      </c>
      <c r="AD305" s="79">
        <v>0</v>
      </c>
      <c r="AE305" s="85" t="s">
        <v>1632</v>
      </c>
      <c r="AF305" s="79" t="b">
        <v>0</v>
      </c>
      <c r="AG305" s="79" t="s">
        <v>1701</v>
      </c>
      <c r="AH305" s="79"/>
      <c r="AI305" s="85" t="s">
        <v>1632</v>
      </c>
      <c r="AJ305" s="79" t="b">
        <v>0</v>
      </c>
      <c r="AK305" s="79">
        <v>0</v>
      </c>
      <c r="AL305" s="85" t="s">
        <v>1632</v>
      </c>
      <c r="AM305" s="79" t="s">
        <v>1710</v>
      </c>
      <c r="AN305" s="79" t="b">
        <v>0</v>
      </c>
      <c r="AO305" s="85" t="s">
        <v>1448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318</v>
      </c>
      <c r="B306" s="64" t="s">
        <v>319</v>
      </c>
      <c r="C306" s="65" t="s">
        <v>4305</v>
      </c>
      <c r="D306" s="66">
        <v>3</v>
      </c>
      <c r="E306" s="67" t="s">
        <v>132</v>
      </c>
      <c r="F306" s="68">
        <v>35</v>
      </c>
      <c r="G306" s="65"/>
      <c r="H306" s="69"/>
      <c r="I306" s="70"/>
      <c r="J306" s="70"/>
      <c r="K306" s="34" t="s">
        <v>66</v>
      </c>
      <c r="L306" s="77">
        <v>306</v>
      </c>
      <c r="M306" s="77"/>
      <c r="N306" s="72"/>
      <c r="O306" s="79" t="s">
        <v>431</v>
      </c>
      <c r="P306" s="81">
        <v>43509.65032407407</v>
      </c>
      <c r="Q306" s="79" t="s">
        <v>556</v>
      </c>
      <c r="R306" s="79"/>
      <c r="S306" s="79"/>
      <c r="T306" s="79"/>
      <c r="U306" s="79"/>
      <c r="V306" s="83" t="s">
        <v>989</v>
      </c>
      <c r="W306" s="81">
        <v>43509.65032407407</v>
      </c>
      <c r="X306" s="83" t="s">
        <v>1155</v>
      </c>
      <c r="Y306" s="79"/>
      <c r="Z306" s="79"/>
      <c r="AA306" s="85" t="s">
        <v>1449</v>
      </c>
      <c r="AB306" s="85" t="s">
        <v>1447</v>
      </c>
      <c r="AC306" s="79" t="b">
        <v>0</v>
      </c>
      <c r="AD306" s="79">
        <v>0</v>
      </c>
      <c r="AE306" s="85" t="s">
        <v>1666</v>
      </c>
      <c r="AF306" s="79" t="b">
        <v>0</v>
      </c>
      <c r="AG306" s="79" t="s">
        <v>1702</v>
      </c>
      <c r="AH306" s="79"/>
      <c r="AI306" s="85" t="s">
        <v>1632</v>
      </c>
      <c r="AJ306" s="79" t="b">
        <v>0</v>
      </c>
      <c r="AK306" s="79">
        <v>0</v>
      </c>
      <c r="AL306" s="85" t="s">
        <v>1632</v>
      </c>
      <c r="AM306" s="79" t="s">
        <v>1710</v>
      </c>
      <c r="AN306" s="79" t="b">
        <v>0</v>
      </c>
      <c r="AO306" s="85" t="s">
        <v>1447</v>
      </c>
      <c r="AP306" s="79" t="s">
        <v>176</v>
      </c>
      <c r="AQ306" s="79">
        <v>0</v>
      </c>
      <c r="AR306" s="79">
        <v>0</v>
      </c>
      <c r="AS306" s="79" t="s">
        <v>1736</v>
      </c>
      <c r="AT306" s="79" t="s">
        <v>1740</v>
      </c>
      <c r="AU306" s="79" t="s">
        <v>1741</v>
      </c>
      <c r="AV306" s="79" t="s">
        <v>1753</v>
      </c>
      <c r="AW306" s="79" t="s">
        <v>1767</v>
      </c>
      <c r="AX306" s="79" t="s">
        <v>1781</v>
      </c>
      <c r="AY306" s="79" t="s">
        <v>1784</v>
      </c>
      <c r="AZ306" s="83" t="s">
        <v>1796</v>
      </c>
      <c r="BA306">
        <v>1</v>
      </c>
      <c r="BB306" s="78" t="str">
        <f>REPLACE(INDEX(GroupVertices[Group],MATCH(Edges[[#This Row],[Vertex 1]],GroupVertices[Vertex],0)),1,1,"")</f>
        <v>3</v>
      </c>
      <c r="BC306" s="78" t="str">
        <f>REPLACE(INDEX(GroupVertices[Group],MATCH(Edges[[#This Row],[Vertex 2]],GroupVertices[Vertex],0)),1,1,"")</f>
        <v>3</v>
      </c>
      <c r="BD306" s="48"/>
      <c r="BE306" s="49"/>
      <c r="BF306" s="48"/>
      <c r="BG306" s="49"/>
      <c r="BH306" s="48"/>
      <c r="BI306" s="49"/>
      <c r="BJ306" s="48"/>
      <c r="BK306" s="49"/>
      <c r="BL306" s="48"/>
    </row>
    <row r="307" spans="1:64" ht="15">
      <c r="A307" s="64" t="s">
        <v>320</v>
      </c>
      <c r="B307" s="64" t="s">
        <v>422</v>
      </c>
      <c r="C307" s="65" t="s">
        <v>4305</v>
      </c>
      <c r="D307" s="66">
        <v>3</v>
      </c>
      <c r="E307" s="67" t="s">
        <v>132</v>
      </c>
      <c r="F307" s="68">
        <v>35</v>
      </c>
      <c r="G307" s="65"/>
      <c r="H307" s="69"/>
      <c r="I307" s="70"/>
      <c r="J307" s="70"/>
      <c r="K307" s="34" t="s">
        <v>65</v>
      </c>
      <c r="L307" s="77">
        <v>307</v>
      </c>
      <c r="M307" s="77"/>
      <c r="N307" s="72"/>
      <c r="O307" s="79" t="s">
        <v>431</v>
      </c>
      <c r="P307" s="81">
        <v>43510.065358796295</v>
      </c>
      <c r="Q307" s="79" t="s">
        <v>557</v>
      </c>
      <c r="R307" s="79"/>
      <c r="S307" s="79"/>
      <c r="T307" s="79"/>
      <c r="U307" s="79"/>
      <c r="V307" s="83" t="s">
        <v>990</v>
      </c>
      <c r="W307" s="81">
        <v>43510.065358796295</v>
      </c>
      <c r="X307" s="83" t="s">
        <v>1156</v>
      </c>
      <c r="Y307" s="79"/>
      <c r="Z307" s="79"/>
      <c r="AA307" s="85" t="s">
        <v>1450</v>
      </c>
      <c r="AB307" s="85" t="s">
        <v>1626</v>
      </c>
      <c r="AC307" s="79" t="b">
        <v>0</v>
      </c>
      <c r="AD307" s="79">
        <v>0</v>
      </c>
      <c r="AE307" s="85" t="s">
        <v>1667</v>
      </c>
      <c r="AF307" s="79" t="b">
        <v>0</v>
      </c>
      <c r="AG307" s="79" t="s">
        <v>1701</v>
      </c>
      <c r="AH307" s="79"/>
      <c r="AI307" s="85" t="s">
        <v>1632</v>
      </c>
      <c r="AJ307" s="79" t="b">
        <v>0</v>
      </c>
      <c r="AK307" s="79">
        <v>0</v>
      </c>
      <c r="AL307" s="85" t="s">
        <v>1632</v>
      </c>
      <c r="AM307" s="79" t="s">
        <v>1708</v>
      </c>
      <c r="AN307" s="79" t="b">
        <v>0</v>
      </c>
      <c r="AO307" s="85" t="s">
        <v>1626</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17</v>
      </c>
      <c r="BC307" s="78" t="str">
        <f>REPLACE(INDEX(GroupVertices[Group],MATCH(Edges[[#This Row],[Vertex 2]],GroupVertices[Vertex],0)),1,1,"")</f>
        <v>17</v>
      </c>
      <c r="BD307" s="48">
        <v>0</v>
      </c>
      <c r="BE307" s="49">
        <v>0</v>
      </c>
      <c r="BF307" s="48">
        <v>0</v>
      </c>
      <c r="BG307" s="49">
        <v>0</v>
      </c>
      <c r="BH307" s="48">
        <v>0</v>
      </c>
      <c r="BI307" s="49">
        <v>0</v>
      </c>
      <c r="BJ307" s="48">
        <v>14</v>
      </c>
      <c r="BK307" s="49">
        <v>100</v>
      </c>
      <c r="BL307" s="48">
        <v>14</v>
      </c>
    </row>
    <row r="308" spans="1:64" ht="15">
      <c r="A308" s="64" t="s">
        <v>320</v>
      </c>
      <c r="B308" s="64" t="s">
        <v>331</v>
      </c>
      <c r="C308" s="65" t="s">
        <v>4305</v>
      </c>
      <c r="D308" s="66">
        <v>3</v>
      </c>
      <c r="E308" s="67" t="s">
        <v>132</v>
      </c>
      <c r="F308" s="68">
        <v>35</v>
      </c>
      <c r="G308" s="65"/>
      <c r="H308" s="69"/>
      <c r="I308" s="70"/>
      <c r="J308" s="70"/>
      <c r="K308" s="34" t="s">
        <v>65</v>
      </c>
      <c r="L308" s="77">
        <v>308</v>
      </c>
      <c r="M308" s="77"/>
      <c r="N308" s="72"/>
      <c r="O308" s="79" t="s">
        <v>430</v>
      </c>
      <c r="P308" s="81">
        <v>43510.065358796295</v>
      </c>
      <c r="Q308" s="79" t="s">
        <v>557</v>
      </c>
      <c r="R308" s="79"/>
      <c r="S308" s="79"/>
      <c r="T308" s="79"/>
      <c r="U308" s="79"/>
      <c r="V308" s="83" t="s">
        <v>990</v>
      </c>
      <c r="W308" s="81">
        <v>43510.065358796295</v>
      </c>
      <c r="X308" s="83" t="s">
        <v>1156</v>
      </c>
      <c r="Y308" s="79"/>
      <c r="Z308" s="79"/>
      <c r="AA308" s="85" t="s">
        <v>1450</v>
      </c>
      <c r="AB308" s="85" t="s">
        <v>1626</v>
      </c>
      <c r="AC308" s="79" t="b">
        <v>0</v>
      </c>
      <c r="AD308" s="79">
        <v>0</v>
      </c>
      <c r="AE308" s="85" t="s">
        <v>1667</v>
      </c>
      <c r="AF308" s="79" t="b">
        <v>0</v>
      </c>
      <c r="AG308" s="79" t="s">
        <v>1701</v>
      </c>
      <c r="AH308" s="79"/>
      <c r="AI308" s="85" t="s">
        <v>1632</v>
      </c>
      <c r="AJ308" s="79" t="b">
        <v>0</v>
      </c>
      <c r="AK308" s="79">
        <v>0</v>
      </c>
      <c r="AL308" s="85" t="s">
        <v>1632</v>
      </c>
      <c r="AM308" s="79" t="s">
        <v>1708</v>
      </c>
      <c r="AN308" s="79" t="b">
        <v>0</v>
      </c>
      <c r="AO308" s="85" t="s">
        <v>1626</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17</v>
      </c>
      <c r="BC308" s="78" t="str">
        <f>REPLACE(INDEX(GroupVertices[Group],MATCH(Edges[[#This Row],[Vertex 2]],GroupVertices[Vertex],0)),1,1,"")</f>
        <v>1</v>
      </c>
      <c r="BD308" s="48"/>
      <c r="BE308" s="49"/>
      <c r="BF308" s="48"/>
      <c r="BG308" s="49"/>
      <c r="BH308" s="48"/>
      <c r="BI308" s="49"/>
      <c r="BJ308" s="48"/>
      <c r="BK308" s="49"/>
      <c r="BL308" s="48"/>
    </row>
    <row r="309" spans="1:64" ht="15">
      <c r="A309" s="64" t="s">
        <v>321</v>
      </c>
      <c r="B309" s="64" t="s">
        <v>331</v>
      </c>
      <c r="C309" s="65" t="s">
        <v>4305</v>
      </c>
      <c r="D309" s="66">
        <v>3</v>
      </c>
      <c r="E309" s="67" t="s">
        <v>132</v>
      </c>
      <c r="F309" s="68">
        <v>35</v>
      </c>
      <c r="G309" s="65"/>
      <c r="H309" s="69"/>
      <c r="I309" s="70"/>
      <c r="J309" s="70"/>
      <c r="K309" s="34" t="s">
        <v>65</v>
      </c>
      <c r="L309" s="77">
        <v>309</v>
      </c>
      <c r="M309" s="77"/>
      <c r="N309" s="72"/>
      <c r="O309" s="79" t="s">
        <v>430</v>
      </c>
      <c r="P309" s="81">
        <v>43510.52508101852</v>
      </c>
      <c r="Q309" s="79" t="s">
        <v>558</v>
      </c>
      <c r="R309" s="83" t="s">
        <v>753</v>
      </c>
      <c r="S309" s="79" t="s">
        <v>796</v>
      </c>
      <c r="T309" s="79"/>
      <c r="U309" s="79"/>
      <c r="V309" s="83" t="s">
        <v>991</v>
      </c>
      <c r="W309" s="81">
        <v>43510.52508101852</v>
      </c>
      <c r="X309" s="83" t="s">
        <v>1157</v>
      </c>
      <c r="Y309" s="79"/>
      <c r="Z309" s="79"/>
      <c r="AA309" s="85" t="s">
        <v>1451</v>
      </c>
      <c r="AB309" s="85" t="s">
        <v>1580</v>
      </c>
      <c r="AC309" s="79" t="b">
        <v>0</v>
      </c>
      <c r="AD309" s="79">
        <v>0</v>
      </c>
      <c r="AE309" s="85" t="s">
        <v>1668</v>
      </c>
      <c r="AF309" s="79" t="b">
        <v>0</v>
      </c>
      <c r="AG309" s="79" t="s">
        <v>1701</v>
      </c>
      <c r="AH309" s="79"/>
      <c r="AI309" s="85" t="s">
        <v>1632</v>
      </c>
      <c r="AJ309" s="79" t="b">
        <v>0</v>
      </c>
      <c r="AK309" s="79">
        <v>0</v>
      </c>
      <c r="AL309" s="85" t="s">
        <v>1632</v>
      </c>
      <c r="AM309" s="79" t="s">
        <v>1709</v>
      </c>
      <c r="AN309" s="79" t="b">
        <v>1</v>
      </c>
      <c r="AO309" s="85" t="s">
        <v>1580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321</v>
      </c>
      <c r="B310" s="64" t="s">
        <v>359</v>
      </c>
      <c r="C310" s="65" t="s">
        <v>4305</v>
      </c>
      <c r="D310" s="66">
        <v>3</v>
      </c>
      <c r="E310" s="67" t="s">
        <v>132</v>
      </c>
      <c r="F310" s="68">
        <v>35</v>
      </c>
      <c r="G310" s="65"/>
      <c r="H310" s="69"/>
      <c r="I310" s="70"/>
      <c r="J310" s="70"/>
      <c r="K310" s="34" t="s">
        <v>65</v>
      </c>
      <c r="L310" s="77">
        <v>310</v>
      </c>
      <c r="M310" s="77"/>
      <c r="N310" s="72"/>
      <c r="O310" s="79" t="s">
        <v>431</v>
      </c>
      <c r="P310" s="81">
        <v>43510.52508101852</v>
      </c>
      <c r="Q310" s="79" t="s">
        <v>558</v>
      </c>
      <c r="R310" s="83" t="s">
        <v>753</v>
      </c>
      <c r="S310" s="79" t="s">
        <v>796</v>
      </c>
      <c r="T310" s="79"/>
      <c r="U310" s="79"/>
      <c r="V310" s="83" t="s">
        <v>991</v>
      </c>
      <c r="W310" s="81">
        <v>43510.52508101852</v>
      </c>
      <c r="X310" s="83" t="s">
        <v>1157</v>
      </c>
      <c r="Y310" s="79"/>
      <c r="Z310" s="79"/>
      <c r="AA310" s="85" t="s">
        <v>1451</v>
      </c>
      <c r="AB310" s="85" t="s">
        <v>1580</v>
      </c>
      <c r="AC310" s="79" t="b">
        <v>0</v>
      </c>
      <c r="AD310" s="79">
        <v>0</v>
      </c>
      <c r="AE310" s="85" t="s">
        <v>1668</v>
      </c>
      <c r="AF310" s="79" t="b">
        <v>0</v>
      </c>
      <c r="AG310" s="79" t="s">
        <v>1701</v>
      </c>
      <c r="AH310" s="79"/>
      <c r="AI310" s="85" t="s">
        <v>1632</v>
      </c>
      <c r="AJ310" s="79" t="b">
        <v>0</v>
      </c>
      <c r="AK310" s="79">
        <v>0</v>
      </c>
      <c r="AL310" s="85" t="s">
        <v>1632</v>
      </c>
      <c r="AM310" s="79" t="s">
        <v>1709</v>
      </c>
      <c r="AN310" s="79" t="b">
        <v>1</v>
      </c>
      <c r="AO310" s="85" t="s">
        <v>1580</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v>0</v>
      </c>
      <c r="BE310" s="49">
        <v>0</v>
      </c>
      <c r="BF310" s="48">
        <v>0</v>
      </c>
      <c r="BG310" s="49">
        <v>0</v>
      </c>
      <c r="BH310" s="48">
        <v>0</v>
      </c>
      <c r="BI310" s="49">
        <v>0</v>
      </c>
      <c r="BJ310" s="48">
        <v>17</v>
      </c>
      <c r="BK310" s="49">
        <v>100</v>
      </c>
      <c r="BL310" s="48">
        <v>17</v>
      </c>
    </row>
    <row r="311" spans="1:64" ht="15">
      <c r="A311" s="64" t="s">
        <v>322</v>
      </c>
      <c r="B311" s="64" t="s">
        <v>322</v>
      </c>
      <c r="C311" s="65" t="s">
        <v>4309</v>
      </c>
      <c r="D311" s="66">
        <v>10</v>
      </c>
      <c r="E311" s="67" t="s">
        <v>136</v>
      </c>
      <c r="F311" s="68">
        <v>12</v>
      </c>
      <c r="G311" s="65"/>
      <c r="H311" s="69"/>
      <c r="I311" s="70"/>
      <c r="J311" s="70"/>
      <c r="K311" s="34" t="s">
        <v>65</v>
      </c>
      <c r="L311" s="77">
        <v>311</v>
      </c>
      <c r="M311" s="77"/>
      <c r="N311" s="72"/>
      <c r="O311" s="79" t="s">
        <v>176</v>
      </c>
      <c r="P311" s="81">
        <v>43498.645416666666</v>
      </c>
      <c r="Q311" s="79" t="s">
        <v>559</v>
      </c>
      <c r="R311" s="83" t="s">
        <v>754</v>
      </c>
      <c r="S311" s="79" t="s">
        <v>798</v>
      </c>
      <c r="T311" s="79"/>
      <c r="U311" s="79"/>
      <c r="V311" s="83" t="s">
        <v>992</v>
      </c>
      <c r="W311" s="81">
        <v>43498.645416666666</v>
      </c>
      <c r="X311" s="83" t="s">
        <v>1158</v>
      </c>
      <c r="Y311" s="79"/>
      <c r="Z311" s="79"/>
      <c r="AA311" s="85" t="s">
        <v>1452</v>
      </c>
      <c r="AB311" s="79"/>
      <c r="AC311" s="79" t="b">
        <v>0</v>
      </c>
      <c r="AD311" s="79">
        <v>0</v>
      </c>
      <c r="AE311" s="85" t="s">
        <v>1632</v>
      </c>
      <c r="AF311" s="79" t="b">
        <v>0</v>
      </c>
      <c r="AG311" s="79" t="s">
        <v>1703</v>
      </c>
      <c r="AH311" s="79"/>
      <c r="AI311" s="85" t="s">
        <v>1632</v>
      </c>
      <c r="AJ311" s="79" t="b">
        <v>0</v>
      </c>
      <c r="AK311" s="79">
        <v>0</v>
      </c>
      <c r="AL311" s="85" t="s">
        <v>1632</v>
      </c>
      <c r="AM311" s="79" t="s">
        <v>1715</v>
      </c>
      <c r="AN311" s="79" t="b">
        <v>0</v>
      </c>
      <c r="AO311" s="85" t="s">
        <v>1452</v>
      </c>
      <c r="AP311" s="79" t="s">
        <v>176</v>
      </c>
      <c r="AQ311" s="79">
        <v>0</v>
      </c>
      <c r="AR311" s="79">
        <v>0</v>
      </c>
      <c r="AS311" s="79"/>
      <c r="AT311" s="79"/>
      <c r="AU311" s="79"/>
      <c r="AV311" s="79"/>
      <c r="AW311" s="79"/>
      <c r="AX311" s="79"/>
      <c r="AY311" s="79"/>
      <c r="AZ311" s="79"/>
      <c r="BA311">
        <v>13</v>
      </c>
      <c r="BB311" s="78" t="str">
        <f>REPLACE(INDEX(GroupVertices[Group],MATCH(Edges[[#This Row],[Vertex 1]],GroupVertices[Vertex],0)),1,1,"")</f>
        <v>10</v>
      </c>
      <c r="BC311" s="78" t="str">
        <f>REPLACE(INDEX(GroupVertices[Group],MATCH(Edges[[#This Row],[Vertex 2]],GroupVertices[Vertex],0)),1,1,"")</f>
        <v>10</v>
      </c>
      <c r="BD311" s="48">
        <v>0</v>
      </c>
      <c r="BE311" s="49">
        <v>0</v>
      </c>
      <c r="BF311" s="48">
        <v>0</v>
      </c>
      <c r="BG311" s="49">
        <v>0</v>
      </c>
      <c r="BH311" s="48">
        <v>0</v>
      </c>
      <c r="BI311" s="49">
        <v>0</v>
      </c>
      <c r="BJ311" s="48">
        <v>2</v>
      </c>
      <c r="BK311" s="49">
        <v>100</v>
      </c>
      <c r="BL311" s="48">
        <v>2</v>
      </c>
    </row>
    <row r="312" spans="1:64" ht="15">
      <c r="A312" s="64" t="s">
        <v>322</v>
      </c>
      <c r="B312" s="64" t="s">
        <v>322</v>
      </c>
      <c r="C312" s="65" t="s">
        <v>4309</v>
      </c>
      <c r="D312" s="66">
        <v>10</v>
      </c>
      <c r="E312" s="67" t="s">
        <v>136</v>
      </c>
      <c r="F312" s="68">
        <v>12</v>
      </c>
      <c r="G312" s="65"/>
      <c r="H312" s="69"/>
      <c r="I312" s="70"/>
      <c r="J312" s="70"/>
      <c r="K312" s="34" t="s">
        <v>65</v>
      </c>
      <c r="L312" s="77">
        <v>312</v>
      </c>
      <c r="M312" s="77"/>
      <c r="N312" s="72"/>
      <c r="O312" s="79" t="s">
        <v>176</v>
      </c>
      <c r="P312" s="81">
        <v>43500.89074074074</v>
      </c>
      <c r="Q312" s="79" t="s">
        <v>560</v>
      </c>
      <c r="R312" s="83" t="s">
        <v>755</v>
      </c>
      <c r="S312" s="79" t="s">
        <v>798</v>
      </c>
      <c r="T312" s="79"/>
      <c r="U312" s="79"/>
      <c r="V312" s="83" t="s">
        <v>992</v>
      </c>
      <c r="W312" s="81">
        <v>43500.89074074074</v>
      </c>
      <c r="X312" s="83" t="s">
        <v>1159</v>
      </c>
      <c r="Y312" s="79"/>
      <c r="Z312" s="79"/>
      <c r="AA312" s="85" t="s">
        <v>1453</v>
      </c>
      <c r="AB312" s="79"/>
      <c r="AC312" s="79" t="b">
        <v>0</v>
      </c>
      <c r="AD312" s="79">
        <v>0</v>
      </c>
      <c r="AE312" s="85" t="s">
        <v>1632</v>
      </c>
      <c r="AF312" s="79" t="b">
        <v>0</v>
      </c>
      <c r="AG312" s="79" t="s">
        <v>1701</v>
      </c>
      <c r="AH312" s="79"/>
      <c r="AI312" s="85" t="s">
        <v>1632</v>
      </c>
      <c r="AJ312" s="79" t="b">
        <v>0</v>
      </c>
      <c r="AK312" s="79">
        <v>0</v>
      </c>
      <c r="AL312" s="85" t="s">
        <v>1632</v>
      </c>
      <c r="AM312" s="79" t="s">
        <v>1715</v>
      </c>
      <c r="AN312" s="79" t="b">
        <v>0</v>
      </c>
      <c r="AO312" s="85" t="s">
        <v>1453</v>
      </c>
      <c r="AP312" s="79" t="s">
        <v>176</v>
      </c>
      <c r="AQ312" s="79">
        <v>0</v>
      </c>
      <c r="AR312" s="79">
        <v>0</v>
      </c>
      <c r="AS312" s="79"/>
      <c r="AT312" s="79"/>
      <c r="AU312" s="79"/>
      <c r="AV312" s="79"/>
      <c r="AW312" s="79"/>
      <c r="AX312" s="79"/>
      <c r="AY312" s="79"/>
      <c r="AZ312" s="79"/>
      <c r="BA312">
        <v>13</v>
      </c>
      <c r="BB312" s="78" t="str">
        <f>REPLACE(INDEX(GroupVertices[Group],MATCH(Edges[[#This Row],[Vertex 1]],GroupVertices[Vertex],0)),1,1,"")</f>
        <v>10</v>
      </c>
      <c r="BC312" s="78" t="str">
        <f>REPLACE(INDEX(GroupVertices[Group],MATCH(Edges[[#This Row],[Vertex 2]],GroupVertices[Vertex],0)),1,1,"")</f>
        <v>10</v>
      </c>
      <c r="BD312" s="48">
        <v>0</v>
      </c>
      <c r="BE312" s="49">
        <v>0</v>
      </c>
      <c r="BF312" s="48">
        <v>0</v>
      </c>
      <c r="BG312" s="49">
        <v>0</v>
      </c>
      <c r="BH312" s="48">
        <v>0</v>
      </c>
      <c r="BI312" s="49">
        <v>0</v>
      </c>
      <c r="BJ312" s="48">
        <v>6</v>
      </c>
      <c r="BK312" s="49">
        <v>100</v>
      </c>
      <c r="BL312" s="48">
        <v>6</v>
      </c>
    </row>
    <row r="313" spans="1:64" ht="15">
      <c r="A313" s="64" t="s">
        <v>322</v>
      </c>
      <c r="B313" s="64" t="s">
        <v>322</v>
      </c>
      <c r="C313" s="65" t="s">
        <v>4309</v>
      </c>
      <c r="D313" s="66">
        <v>10</v>
      </c>
      <c r="E313" s="67" t="s">
        <v>136</v>
      </c>
      <c r="F313" s="68">
        <v>12</v>
      </c>
      <c r="G313" s="65"/>
      <c r="H313" s="69"/>
      <c r="I313" s="70"/>
      <c r="J313" s="70"/>
      <c r="K313" s="34" t="s">
        <v>65</v>
      </c>
      <c r="L313" s="77">
        <v>313</v>
      </c>
      <c r="M313" s="77"/>
      <c r="N313" s="72"/>
      <c r="O313" s="79" t="s">
        <v>176</v>
      </c>
      <c r="P313" s="81">
        <v>43501.90253472222</v>
      </c>
      <c r="Q313" s="79" t="s">
        <v>561</v>
      </c>
      <c r="R313" s="83" t="s">
        <v>756</v>
      </c>
      <c r="S313" s="79" t="s">
        <v>798</v>
      </c>
      <c r="T313" s="79"/>
      <c r="U313" s="79"/>
      <c r="V313" s="83" t="s">
        <v>992</v>
      </c>
      <c r="W313" s="81">
        <v>43501.90253472222</v>
      </c>
      <c r="X313" s="83" t="s">
        <v>1160</v>
      </c>
      <c r="Y313" s="79"/>
      <c r="Z313" s="79"/>
      <c r="AA313" s="85" t="s">
        <v>1454</v>
      </c>
      <c r="AB313" s="79"/>
      <c r="AC313" s="79" t="b">
        <v>0</v>
      </c>
      <c r="AD313" s="79">
        <v>0</v>
      </c>
      <c r="AE313" s="85" t="s">
        <v>1632</v>
      </c>
      <c r="AF313" s="79" t="b">
        <v>0</v>
      </c>
      <c r="AG313" s="79" t="s">
        <v>1701</v>
      </c>
      <c r="AH313" s="79"/>
      <c r="AI313" s="85" t="s">
        <v>1632</v>
      </c>
      <c r="AJ313" s="79" t="b">
        <v>0</v>
      </c>
      <c r="AK313" s="79">
        <v>0</v>
      </c>
      <c r="AL313" s="85" t="s">
        <v>1632</v>
      </c>
      <c r="AM313" s="79" t="s">
        <v>1715</v>
      </c>
      <c r="AN313" s="79" t="b">
        <v>0</v>
      </c>
      <c r="AO313" s="85" t="s">
        <v>1454</v>
      </c>
      <c r="AP313" s="79" t="s">
        <v>176</v>
      </c>
      <c r="AQ313" s="79">
        <v>0</v>
      </c>
      <c r="AR313" s="79">
        <v>0</v>
      </c>
      <c r="AS313" s="79"/>
      <c r="AT313" s="79"/>
      <c r="AU313" s="79"/>
      <c r="AV313" s="79"/>
      <c r="AW313" s="79"/>
      <c r="AX313" s="79"/>
      <c r="AY313" s="79"/>
      <c r="AZ313" s="79"/>
      <c r="BA313">
        <v>13</v>
      </c>
      <c r="BB313" s="78" t="str">
        <f>REPLACE(INDEX(GroupVertices[Group],MATCH(Edges[[#This Row],[Vertex 1]],GroupVertices[Vertex],0)),1,1,"")</f>
        <v>10</v>
      </c>
      <c r="BC313" s="78" t="str">
        <f>REPLACE(INDEX(GroupVertices[Group],MATCH(Edges[[#This Row],[Vertex 2]],GroupVertices[Vertex],0)),1,1,"")</f>
        <v>10</v>
      </c>
      <c r="BD313" s="48">
        <v>0</v>
      </c>
      <c r="BE313" s="49">
        <v>0</v>
      </c>
      <c r="BF313" s="48">
        <v>0</v>
      </c>
      <c r="BG313" s="49">
        <v>0</v>
      </c>
      <c r="BH313" s="48">
        <v>0</v>
      </c>
      <c r="BI313" s="49">
        <v>0</v>
      </c>
      <c r="BJ313" s="48">
        <v>5</v>
      </c>
      <c r="BK313" s="49">
        <v>100</v>
      </c>
      <c r="BL313" s="48">
        <v>5</v>
      </c>
    </row>
    <row r="314" spans="1:64" ht="15">
      <c r="A314" s="64" t="s">
        <v>322</v>
      </c>
      <c r="B314" s="64" t="s">
        <v>322</v>
      </c>
      <c r="C314" s="65" t="s">
        <v>4309</v>
      </c>
      <c r="D314" s="66">
        <v>10</v>
      </c>
      <c r="E314" s="67" t="s">
        <v>136</v>
      </c>
      <c r="F314" s="68">
        <v>12</v>
      </c>
      <c r="G314" s="65"/>
      <c r="H314" s="69"/>
      <c r="I314" s="70"/>
      <c r="J314" s="70"/>
      <c r="K314" s="34" t="s">
        <v>65</v>
      </c>
      <c r="L314" s="77">
        <v>314</v>
      </c>
      <c r="M314" s="77"/>
      <c r="N314" s="72"/>
      <c r="O314" s="79" t="s">
        <v>176</v>
      </c>
      <c r="P314" s="81">
        <v>43504.78931712963</v>
      </c>
      <c r="Q314" s="79" t="s">
        <v>562</v>
      </c>
      <c r="R314" s="83" t="s">
        <v>757</v>
      </c>
      <c r="S314" s="79" t="s">
        <v>798</v>
      </c>
      <c r="T314" s="79" t="s">
        <v>820</v>
      </c>
      <c r="U314" s="79"/>
      <c r="V314" s="83" t="s">
        <v>992</v>
      </c>
      <c r="W314" s="81">
        <v>43504.78931712963</v>
      </c>
      <c r="X314" s="83" t="s">
        <v>1161</v>
      </c>
      <c r="Y314" s="79"/>
      <c r="Z314" s="79"/>
      <c r="AA314" s="85" t="s">
        <v>1455</v>
      </c>
      <c r="AB314" s="79"/>
      <c r="AC314" s="79" t="b">
        <v>0</v>
      </c>
      <c r="AD314" s="79">
        <v>0</v>
      </c>
      <c r="AE314" s="85" t="s">
        <v>1632</v>
      </c>
      <c r="AF314" s="79" t="b">
        <v>0</v>
      </c>
      <c r="AG314" s="79" t="s">
        <v>1701</v>
      </c>
      <c r="AH314" s="79"/>
      <c r="AI314" s="85" t="s">
        <v>1632</v>
      </c>
      <c r="AJ314" s="79" t="b">
        <v>0</v>
      </c>
      <c r="AK314" s="79">
        <v>0</v>
      </c>
      <c r="AL314" s="85" t="s">
        <v>1632</v>
      </c>
      <c r="AM314" s="79" t="s">
        <v>1715</v>
      </c>
      <c r="AN314" s="79" t="b">
        <v>0</v>
      </c>
      <c r="AO314" s="85" t="s">
        <v>1455</v>
      </c>
      <c r="AP314" s="79" t="s">
        <v>176</v>
      </c>
      <c r="AQ314" s="79">
        <v>0</v>
      </c>
      <c r="AR314" s="79">
        <v>0</v>
      </c>
      <c r="AS314" s="79"/>
      <c r="AT314" s="79"/>
      <c r="AU314" s="79"/>
      <c r="AV314" s="79"/>
      <c r="AW314" s="79"/>
      <c r="AX314" s="79"/>
      <c r="AY314" s="79"/>
      <c r="AZ314" s="79"/>
      <c r="BA314">
        <v>13</v>
      </c>
      <c r="BB314" s="78" t="str">
        <f>REPLACE(INDEX(GroupVertices[Group],MATCH(Edges[[#This Row],[Vertex 1]],GroupVertices[Vertex],0)),1,1,"")</f>
        <v>10</v>
      </c>
      <c r="BC314" s="78" t="str">
        <f>REPLACE(INDEX(GroupVertices[Group],MATCH(Edges[[#This Row],[Vertex 2]],GroupVertices[Vertex],0)),1,1,"")</f>
        <v>10</v>
      </c>
      <c r="BD314" s="48">
        <v>2</v>
      </c>
      <c r="BE314" s="49">
        <v>40</v>
      </c>
      <c r="BF314" s="48">
        <v>0</v>
      </c>
      <c r="BG314" s="49">
        <v>0</v>
      </c>
      <c r="BH314" s="48">
        <v>0</v>
      </c>
      <c r="BI314" s="49">
        <v>0</v>
      </c>
      <c r="BJ314" s="48">
        <v>3</v>
      </c>
      <c r="BK314" s="49">
        <v>60</v>
      </c>
      <c r="BL314" s="48">
        <v>5</v>
      </c>
    </row>
    <row r="315" spans="1:64" ht="15">
      <c r="A315" s="64" t="s">
        <v>322</v>
      </c>
      <c r="B315" s="64" t="s">
        <v>322</v>
      </c>
      <c r="C315" s="65" t="s">
        <v>4309</v>
      </c>
      <c r="D315" s="66">
        <v>10</v>
      </c>
      <c r="E315" s="67" t="s">
        <v>136</v>
      </c>
      <c r="F315" s="68">
        <v>12</v>
      </c>
      <c r="G315" s="65"/>
      <c r="H315" s="69"/>
      <c r="I315" s="70"/>
      <c r="J315" s="70"/>
      <c r="K315" s="34" t="s">
        <v>65</v>
      </c>
      <c r="L315" s="77">
        <v>315</v>
      </c>
      <c r="M315" s="77"/>
      <c r="N315" s="72"/>
      <c r="O315" s="79" t="s">
        <v>176</v>
      </c>
      <c r="P315" s="81">
        <v>43504.78942129629</v>
      </c>
      <c r="Q315" s="79" t="s">
        <v>563</v>
      </c>
      <c r="R315" s="83" t="s">
        <v>758</v>
      </c>
      <c r="S315" s="79" t="s">
        <v>798</v>
      </c>
      <c r="T315" s="79" t="s">
        <v>821</v>
      </c>
      <c r="U315" s="79"/>
      <c r="V315" s="83" t="s">
        <v>992</v>
      </c>
      <c r="W315" s="81">
        <v>43504.78942129629</v>
      </c>
      <c r="X315" s="83" t="s">
        <v>1162</v>
      </c>
      <c r="Y315" s="79"/>
      <c r="Z315" s="79"/>
      <c r="AA315" s="85" t="s">
        <v>1456</v>
      </c>
      <c r="AB315" s="79"/>
      <c r="AC315" s="79" t="b">
        <v>0</v>
      </c>
      <c r="AD315" s="79">
        <v>0</v>
      </c>
      <c r="AE315" s="85" t="s">
        <v>1632</v>
      </c>
      <c r="AF315" s="79" t="b">
        <v>0</v>
      </c>
      <c r="AG315" s="79" t="s">
        <v>1701</v>
      </c>
      <c r="AH315" s="79"/>
      <c r="AI315" s="85" t="s">
        <v>1632</v>
      </c>
      <c r="AJ315" s="79" t="b">
        <v>0</v>
      </c>
      <c r="AK315" s="79">
        <v>0</v>
      </c>
      <c r="AL315" s="85" t="s">
        <v>1632</v>
      </c>
      <c r="AM315" s="79" t="s">
        <v>1715</v>
      </c>
      <c r="AN315" s="79" t="b">
        <v>0</v>
      </c>
      <c r="AO315" s="85" t="s">
        <v>1456</v>
      </c>
      <c r="AP315" s="79" t="s">
        <v>176</v>
      </c>
      <c r="AQ315" s="79">
        <v>0</v>
      </c>
      <c r="AR315" s="79">
        <v>0</v>
      </c>
      <c r="AS315" s="79"/>
      <c r="AT315" s="79"/>
      <c r="AU315" s="79"/>
      <c r="AV315" s="79"/>
      <c r="AW315" s="79"/>
      <c r="AX315" s="79"/>
      <c r="AY315" s="79"/>
      <c r="AZ315" s="79"/>
      <c r="BA315">
        <v>13</v>
      </c>
      <c r="BB315" s="78" t="str">
        <f>REPLACE(INDEX(GroupVertices[Group],MATCH(Edges[[#This Row],[Vertex 1]],GroupVertices[Vertex],0)),1,1,"")</f>
        <v>10</v>
      </c>
      <c r="BC315" s="78" t="str">
        <f>REPLACE(INDEX(GroupVertices[Group],MATCH(Edges[[#This Row],[Vertex 2]],GroupVertices[Vertex],0)),1,1,"")</f>
        <v>10</v>
      </c>
      <c r="BD315" s="48">
        <v>2</v>
      </c>
      <c r="BE315" s="49">
        <v>40</v>
      </c>
      <c r="BF315" s="48">
        <v>0</v>
      </c>
      <c r="BG315" s="49">
        <v>0</v>
      </c>
      <c r="BH315" s="48">
        <v>0</v>
      </c>
      <c r="BI315" s="49">
        <v>0</v>
      </c>
      <c r="BJ315" s="48">
        <v>3</v>
      </c>
      <c r="BK315" s="49">
        <v>60</v>
      </c>
      <c r="BL315" s="48">
        <v>5</v>
      </c>
    </row>
    <row r="316" spans="1:64" ht="15">
      <c r="A316" s="64" t="s">
        <v>322</v>
      </c>
      <c r="B316" s="64" t="s">
        <v>322</v>
      </c>
      <c r="C316" s="65" t="s">
        <v>4309</v>
      </c>
      <c r="D316" s="66">
        <v>10</v>
      </c>
      <c r="E316" s="67" t="s">
        <v>136</v>
      </c>
      <c r="F316" s="68">
        <v>12</v>
      </c>
      <c r="G316" s="65"/>
      <c r="H316" s="69"/>
      <c r="I316" s="70"/>
      <c r="J316" s="70"/>
      <c r="K316" s="34" t="s">
        <v>65</v>
      </c>
      <c r="L316" s="77">
        <v>316</v>
      </c>
      <c r="M316" s="77"/>
      <c r="N316" s="72"/>
      <c r="O316" s="79" t="s">
        <v>176</v>
      </c>
      <c r="P316" s="81">
        <v>43504.789502314816</v>
      </c>
      <c r="Q316" s="79" t="s">
        <v>564</v>
      </c>
      <c r="R316" s="83" t="s">
        <v>759</v>
      </c>
      <c r="S316" s="79" t="s">
        <v>798</v>
      </c>
      <c r="T316" s="79" t="s">
        <v>822</v>
      </c>
      <c r="U316" s="79"/>
      <c r="V316" s="83" t="s">
        <v>992</v>
      </c>
      <c r="W316" s="81">
        <v>43504.789502314816</v>
      </c>
      <c r="X316" s="83" t="s">
        <v>1163</v>
      </c>
      <c r="Y316" s="79"/>
      <c r="Z316" s="79"/>
      <c r="AA316" s="85" t="s">
        <v>1457</v>
      </c>
      <c r="AB316" s="79"/>
      <c r="AC316" s="79" t="b">
        <v>0</v>
      </c>
      <c r="AD316" s="79">
        <v>0</v>
      </c>
      <c r="AE316" s="85" t="s">
        <v>1632</v>
      </c>
      <c r="AF316" s="79" t="b">
        <v>0</v>
      </c>
      <c r="AG316" s="79" t="s">
        <v>1701</v>
      </c>
      <c r="AH316" s="79"/>
      <c r="AI316" s="85" t="s">
        <v>1632</v>
      </c>
      <c r="AJ316" s="79" t="b">
        <v>0</v>
      </c>
      <c r="AK316" s="79">
        <v>0</v>
      </c>
      <c r="AL316" s="85" t="s">
        <v>1632</v>
      </c>
      <c r="AM316" s="79" t="s">
        <v>1715</v>
      </c>
      <c r="AN316" s="79" t="b">
        <v>0</v>
      </c>
      <c r="AO316" s="85" t="s">
        <v>1457</v>
      </c>
      <c r="AP316" s="79" t="s">
        <v>176</v>
      </c>
      <c r="AQ316" s="79">
        <v>0</v>
      </c>
      <c r="AR316" s="79">
        <v>0</v>
      </c>
      <c r="AS316" s="79"/>
      <c r="AT316" s="79"/>
      <c r="AU316" s="79"/>
      <c r="AV316" s="79"/>
      <c r="AW316" s="79"/>
      <c r="AX316" s="79"/>
      <c r="AY316" s="79"/>
      <c r="AZ316" s="79"/>
      <c r="BA316">
        <v>13</v>
      </c>
      <c r="BB316" s="78" t="str">
        <f>REPLACE(INDEX(GroupVertices[Group],MATCH(Edges[[#This Row],[Vertex 1]],GroupVertices[Vertex],0)),1,1,"")</f>
        <v>10</v>
      </c>
      <c r="BC316" s="78" t="str">
        <f>REPLACE(INDEX(GroupVertices[Group],MATCH(Edges[[#This Row],[Vertex 2]],GroupVertices[Vertex],0)),1,1,"")</f>
        <v>10</v>
      </c>
      <c r="BD316" s="48">
        <v>2</v>
      </c>
      <c r="BE316" s="49">
        <v>40</v>
      </c>
      <c r="BF316" s="48">
        <v>0</v>
      </c>
      <c r="BG316" s="49">
        <v>0</v>
      </c>
      <c r="BH316" s="48">
        <v>0</v>
      </c>
      <c r="BI316" s="49">
        <v>0</v>
      </c>
      <c r="BJ316" s="48">
        <v>3</v>
      </c>
      <c r="BK316" s="49">
        <v>60</v>
      </c>
      <c r="BL316" s="48">
        <v>5</v>
      </c>
    </row>
    <row r="317" spans="1:64" ht="15">
      <c r="A317" s="64" t="s">
        <v>322</v>
      </c>
      <c r="B317" s="64" t="s">
        <v>322</v>
      </c>
      <c r="C317" s="65" t="s">
        <v>4309</v>
      </c>
      <c r="D317" s="66">
        <v>10</v>
      </c>
      <c r="E317" s="67" t="s">
        <v>136</v>
      </c>
      <c r="F317" s="68">
        <v>12</v>
      </c>
      <c r="G317" s="65"/>
      <c r="H317" s="69"/>
      <c r="I317" s="70"/>
      <c r="J317" s="70"/>
      <c r="K317" s="34" t="s">
        <v>65</v>
      </c>
      <c r="L317" s="77">
        <v>317</v>
      </c>
      <c r="M317" s="77"/>
      <c r="N317" s="72"/>
      <c r="O317" s="79" t="s">
        <v>176</v>
      </c>
      <c r="P317" s="81">
        <v>43505.72362268518</v>
      </c>
      <c r="Q317" s="79" t="s">
        <v>565</v>
      </c>
      <c r="R317" s="83" t="s">
        <v>760</v>
      </c>
      <c r="S317" s="79" t="s">
        <v>798</v>
      </c>
      <c r="T317" s="79"/>
      <c r="U317" s="79"/>
      <c r="V317" s="83" t="s">
        <v>992</v>
      </c>
      <c r="W317" s="81">
        <v>43505.72362268518</v>
      </c>
      <c r="X317" s="83" t="s">
        <v>1164</v>
      </c>
      <c r="Y317" s="79"/>
      <c r="Z317" s="79"/>
      <c r="AA317" s="85" t="s">
        <v>1458</v>
      </c>
      <c r="AB317" s="79"/>
      <c r="AC317" s="79" t="b">
        <v>0</v>
      </c>
      <c r="AD317" s="79">
        <v>0</v>
      </c>
      <c r="AE317" s="85" t="s">
        <v>1632</v>
      </c>
      <c r="AF317" s="79" t="b">
        <v>0</v>
      </c>
      <c r="AG317" s="79" t="s">
        <v>1701</v>
      </c>
      <c r="AH317" s="79"/>
      <c r="AI317" s="85" t="s">
        <v>1632</v>
      </c>
      <c r="AJ317" s="79" t="b">
        <v>0</v>
      </c>
      <c r="AK317" s="79">
        <v>0</v>
      </c>
      <c r="AL317" s="85" t="s">
        <v>1632</v>
      </c>
      <c r="AM317" s="79" t="s">
        <v>1715</v>
      </c>
      <c r="AN317" s="79" t="b">
        <v>0</v>
      </c>
      <c r="AO317" s="85" t="s">
        <v>1458</v>
      </c>
      <c r="AP317" s="79" t="s">
        <v>176</v>
      </c>
      <c r="AQ317" s="79">
        <v>0</v>
      </c>
      <c r="AR317" s="79">
        <v>0</v>
      </c>
      <c r="AS317" s="79"/>
      <c r="AT317" s="79"/>
      <c r="AU317" s="79"/>
      <c r="AV317" s="79"/>
      <c r="AW317" s="79"/>
      <c r="AX317" s="79"/>
      <c r="AY317" s="79"/>
      <c r="AZ317" s="79"/>
      <c r="BA317">
        <v>13</v>
      </c>
      <c r="BB317" s="78" t="str">
        <f>REPLACE(INDEX(GroupVertices[Group],MATCH(Edges[[#This Row],[Vertex 1]],GroupVertices[Vertex],0)),1,1,"")</f>
        <v>10</v>
      </c>
      <c r="BC317" s="78" t="str">
        <f>REPLACE(INDEX(GroupVertices[Group],MATCH(Edges[[#This Row],[Vertex 2]],GroupVertices[Vertex],0)),1,1,"")</f>
        <v>10</v>
      </c>
      <c r="BD317" s="48">
        <v>1</v>
      </c>
      <c r="BE317" s="49">
        <v>16.666666666666668</v>
      </c>
      <c r="BF317" s="48">
        <v>0</v>
      </c>
      <c r="BG317" s="49">
        <v>0</v>
      </c>
      <c r="BH317" s="48">
        <v>0</v>
      </c>
      <c r="BI317" s="49">
        <v>0</v>
      </c>
      <c r="BJ317" s="48">
        <v>5</v>
      </c>
      <c r="BK317" s="49">
        <v>83.33333333333333</v>
      </c>
      <c r="BL317" s="48">
        <v>6</v>
      </c>
    </row>
    <row r="318" spans="1:64" ht="15">
      <c r="A318" s="64" t="s">
        <v>322</v>
      </c>
      <c r="B318" s="64" t="s">
        <v>322</v>
      </c>
      <c r="C318" s="65" t="s">
        <v>4309</v>
      </c>
      <c r="D318" s="66">
        <v>10</v>
      </c>
      <c r="E318" s="67" t="s">
        <v>136</v>
      </c>
      <c r="F318" s="68">
        <v>12</v>
      </c>
      <c r="G318" s="65"/>
      <c r="H318" s="69"/>
      <c r="I318" s="70"/>
      <c r="J318" s="70"/>
      <c r="K318" s="34" t="s">
        <v>65</v>
      </c>
      <c r="L318" s="77">
        <v>318</v>
      </c>
      <c r="M318" s="77"/>
      <c r="N318" s="72"/>
      <c r="O318" s="79" t="s">
        <v>176</v>
      </c>
      <c r="P318" s="81">
        <v>43505.72377314815</v>
      </c>
      <c r="Q318" s="79" t="s">
        <v>566</v>
      </c>
      <c r="R318" s="83" t="s">
        <v>761</v>
      </c>
      <c r="S318" s="79" t="s">
        <v>798</v>
      </c>
      <c r="T318" s="79"/>
      <c r="U318" s="79"/>
      <c r="V318" s="83" t="s">
        <v>992</v>
      </c>
      <c r="W318" s="81">
        <v>43505.72377314815</v>
      </c>
      <c r="X318" s="83" t="s">
        <v>1165</v>
      </c>
      <c r="Y318" s="79"/>
      <c r="Z318" s="79"/>
      <c r="AA318" s="85" t="s">
        <v>1459</v>
      </c>
      <c r="AB318" s="79"/>
      <c r="AC318" s="79" t="b">
        <v>0</v>
      </c>
      <c r="AD318" s="79">
        <v>0</v>
      </c>
      <c r="AE318" s="85" t="s">
        <v>1632</v>
      </c>
      <c r="AF318" s="79" t="b">
        <v>0</v>
      </c>
      <c r="AG318" s="79" t="s">
        <v>1701</v>
      </c>
      <c r="AH318" s="79"/>
      <c r="AI318" s="85" t="s">
        <v>1632</v>
      </c>
      <c r="AJ318" s="79" t="b">
        <v>0</v>
      </c>
      <c r="AK318" s="79">
        <v>0</v>
      </c>
      <c r="AL318" s="85" t="s">
        <v>1632</v>
      </c>
      <c r="AM318" s="79" t="s">
        <v>1715</v>
      </c>
      <c r="AN318" s="79" t="b">
        <v>0</v>
      </c>
      <c r="AO318" s="85" t="s">
        <v>1459</v>
      </c>
      <c r="AP318" s="79" t="s">
        <v>176</v>
      </c>
      <c r="AQ318" s="79">
        <v>0</v>
      </c>
      <c r="AR318" s="79">
        <v>0</v>
      </c>
      <c r="AS318" s="79"/>
      <c r="AT318" s="79"/>
      <c r="AU318" s="79"/>
      <c r="AV318" s="79"/>
      <c r="AW318" s="79"/>
      <c r="AX318" s="79"/>
      <c r="AY318" s="79"/>
      <c r="AZ318" s="79"/>
      <c r="BA318">
        <v>13</v>
      </c>
      <c r="BB318" s="78" t="str">
        <f>REPLACE(INDEX(GroupVertices[Group],MATCH(Edges[[#This Row],[Vertex 1]],GroupVertices[Vertex],0)),1,1,"")</f>
        <v>10</v>
      </c>
      <c r="BC318" s="78" t="str">
        <f>REPLACE(INDEX(GroupVertices[Group],MATCH(Edges[[#This Row],[Vertex 2]],GroupVertices[Vertex],0)),1,1,"")</f>
        <v>10</v>
      </c>
      <c r="BD318" s="48">
        <v>0</v>
      </c>
      <c r="BE318" s="49">
        <v>0</v>
      </c>
      <c r="BF318" s="48">
        <v>1</v>
      </c>
      <c r="BG318" s="49">
        <v>20</v>
      </c>
      <c r="BH318" s="48">
        <v>0</v>
      </c>
      <c r="BI318" s="49">
        <v>0</v>
      </c>
      <c r="BJ318" s="48">
        <v>4</v>
      </c>
      <c r="BK318" s="49">
        <v>80</v>
      </c>
      <c r="BL318" s="48">
        <v>5</v>
      </c>
    </row>
    <row r="319" spans="1:64" ht="15">
      <c r="A319" s="64" t="s">
        <v>322</v>
      </c>
      <c r="B319" s="64" t="s">
        <v>322</v>
      </c>
      <c r="C319" s="65" t="s">
        <v>4309</v>
      </c>
      <c r="D319" s="66">
        <v>10</v>
      </c>
      <c r="E319" s="67" t="s">
        <v>136</v>
      </c>
      <c r="F319" s="68">
        <v>12</v>
      </c>
      <c r="G319" s="65"/>
      <c r="H319" s="69"/>
      <c r="I319" s="70"/>
      <c r="J319" s="70"/>
      <c r="K319" s="34" t="s">
        <v>65</v>
      </c>
      <c r="L319" s="77">
        <v>319</v>
      </c>
      <c r="M319" s="77"/>
      <c r="N319" s="72"/>
      <c r="O319" s="79" t="s">
        <v>176</v>
      </c>
      <c r="P319" s="81">
        <v>43506.92674768518</v>
      </c>
      <c r="Q319" s="79" t="s">
        <v>567</v>
      </c>
      <c r="R319" s="83" t="s">
        <v>762</v>
      </c>
      <c r="S319" s="79" t="s">
        <v>798</v>
      </c>
      <c r="T319" s="79" t="s">
        <v>823</v>
      </c>
      <c r="U319" s="79"/>
      <c r="V319" s="83" t="s">
        <v>992</v>
      </c>
      <c r="W319" s="81">
        <v>43506.92674768518</v>
      </c>
      <c r="X319" s="83" t="s">
        <v>1166</v>
      </c>
      <c r="Y319" s="79"/>
      <c r="Z319" s="79"/>
      <c r="AA319" s="85" t="s">
        <v>1460</v>
      </c>
      <c r="AB319" s="79"/>
      <c r="AC319" s="79" t="b">
        <v>0</v>
      </c>
      <c r="AD319" s="79">
        <v>0</v>
      </c>
      <c r="AE319" s="85" t="s">
        <v>1632</v>
      </c>
      <c r="AF319" s="79" t="b">
        <v>0</v>
      </c>
      <c r="AG319" s="79" t="s">
        <v>1701</v>
      </c>
      <c r="AH319" s="79"/>
      <c r="AI319" s="85" t="s">
        <v>1632</v>
      </c>
      <c r="AJ319" s="79" t="b">
        <v>0</v>
      </c>
      <c r="AK319" s="79">
        <v>0</v>
      </c>
      <c r="AL319" s="85" t="s">
        <v>1632</v>
      </c>
      <c r="AM319" s="79" t="s">
        <v>1715</v>
      </c>
      <c r="AN319" s="79" t="b">
        <v>0</v>
      </c>
      <c r="AO319" s="85" t="s">
        <v>1460</v>
      </c>
      <c r="AP319" s="79" t="s">
        <v>176</v>
      </c>
      <c r="AQ319" s="79">
        <v>0</v>
      </c>
      <c r="AR319" s="79">
        <v>0</v>
      </c>
      <c r="AS319" s="79"/>
      <c r="AT319" s="79"/>
      <c r="AU319" s="79"/>
      <c r="AV319" s="79"/>
      <c r="AW319" s="79"/>
      <c r="AX319" s="79"/>
      <c r="AY319" s="79"/>
      <c r="AZ319" s="79"/>
      <c r="BA319">
        <v>13</v>
      </c>
      <c r="BB319" s="78" t="str">
        <f>REPLACE(INDEX(GroupVertices[Group],MATCH(Edges[[#This Row],[Vertex 1]],GroupVertices[Vertex],0)),1,1,"")</f>
        <v>10</v>
      </c>
      <c r="BC319" s="78" t="str">
        <f>REPLACE(INDEX(GroupVertices[Group],MATCH(Edges[[#This Row],[Vertex 2]],GroupVertices[Vertex],0)),1,1,"")</f>
        <v>10</v>
      </c>
      <c r="BD319" s="48">
        <v>2</v>
      </c>
      <c r="BE319" s="49">
        <v>40</v>
      </c>
      <c r="BF319" s="48">
        <v>0</v>
      </c>
      <c r="BG319" s="49">
        <v>0</v>
      </c>
      <c r="BH319" s="48">
        <v>0</v>
      </c>
      <c r="BI319" s="49">
        <v>0</v>
      </c>
      <c r="BJ319" s="48">
        <v>3</v>
      </c>
      <c r="BK319" s="49">
        <v>60</v>
      </c>
      <c r="BL319" s="48">
        <v>5</v>
      </c>
    </row>
    <row r="320" spans="1:64" ht="15">
      <c r="A320" s="64" t="s">
        <v>322</v>
      </c>
      <c r="B320" s="64" t="s">
        <v>322</v>
      </c>
      <c r="C320" s="65" t="s">
        <v>4309</v>
      </c>
      <c r="D320" s="66">
        <v>10</v>
      </c>
      <c r="E320" s="67" t="s">
        <v>136</v>
      </c>
      <c r="F320" s="68">
        <v>12</v>
      </c>
      <c r="G320" s="65"/>
      <c r="H320" s="69"/>
      <c r="I320" s="70"/>
      <c r="J320" s="70"/>
      <c r="K320" s="34" t="s">
        <v>65</v>
      </c>
      <c r="L320" s="77">
        <v>320</v>
      </c>
      <c r="M320" s="77"/>
      <c r="N320" s="72"/>
      <c r="O320" s="79" t="s">
        <v>176</v>
      </c>
      <c r="P320" s="81">
        <v>43507.9771412037</v>
      </c>
      <c r="Q320" s="79" t="s">
        <v>568</v>
      </c>
      <c r="R320" s="83" t="s">
        <v>763</v>
      </c>
      <c r="S320" s="79" t="s">
        <v>798</v>
      </c>
      <c r="T320" s="79" t="s">
        <v>823</v>
      </c>
      <c r="U320" s="79"/>
      <c r="V320" s="83" t="s">
        <v>992</v>
      </c>
      <c r="W320" s="81">
        <v>43507.9771412037</v>
      </c>
      <c r="X320" s="83" t="s">
        <v>1167</v>
      </c>
      <c r="Y320" s="79"/>
      <c r="Z320" s="79"/>
      <c r="AA320" s="85" t="s">
        <v>1461</v>
      </c>
      <c r="AB320" s="79"/>
      <c r="AC320" s="79" t="b">
        <v>0</v>
      </c>
      <c r="AD320" s="79">
        <v>0</v>
      </c>
      <c r="AE320" s="85" t="s">
        <v>1632</v>
      </c>
      <c r="AF320" s="79" t="b">
        <v>0</v>
      </c>
      <c r="AG320" s="79" t="s">
        <v>1701</v>
      </c>
      <c r="AH320" s="79"/>
      <c r="AI320" s="85" t="s">
        <v>1632</v>
      </c>
      <c r="AJ320" s="79" t="b">
        <v>0</v>
      </c>
      <c r="AK320" s="79">
        <v>0</v>
      </c>
      <c r="AL320" s="85" t="s">
        <v>1632</v>
      </c>
      <c r="AM320" s="79" t="s">
        <v>1715</v>
      </c>
      <c r="AN320" s="79" t="b">
        <v>0</v>
      </c>
      <c r="AO320" s="85" t="s">
        <v>1461</v>
      </c>
      <c r="AP320" s="79" t="s">
        <v>176</v>
      </c>
      <c r="AQ320" s="79">
        <v>0</v>
      </c>
      <c r="AR320" s="79">
        <v>0</v>
      </c>
      <c r="AS320" s="79"/>
      <c r="AT320" s="79"/>
      <c r="AU320" s="79"/>
      <c r="AV320" s="79"/>
      <c r="AW320" s="79"/>
      <c r="AX320" s="79"/>
      <c r="AY320" s="79"/>
      <c r="AZ320" s="79"/>
      <c r="BA320">
        <v>13</v>
      </c>
      <c r="BB320" s="78" t="str">
        <f>REPLACE(INDEX(GroupVertices[Group],MATCH(Edges[[#This Row],[Vertex 1]],GroupVertices[Vertex],0)),1,1,"")</f>
        <v>10</v>
      </c>
      <c r="BC320" s="78" t="str">
        <f>REPLACE(INDEX(GroupVertices[Group],MATCH(Edges[[#This Row],[Vertex 2]],GroupVertices[Vertex],0)),1,1,"")</f>
        <v>10</v>
      </c>
      <c r="BD320" s="48">
        <v>2</v>
      </c>
      <c r="BE320" s="49">
        <v>40</v>
      </c>
      <c r="BF320" s="48">
        <v>0</v>
      </c>
      <c r="BG320" s="49">
        <v>0</v>
      </c>
      <c r="BH320" s="48">
        <v>0</v>
      </c>
      <c r="BI320" s="49">
        <v>0</v>
      </c>
      <c r="BJ320" s="48">
        <v>3</v>
      </c>
      <c r="BK320" s="49">
        <v>60</v>
      </c>
      <c r="BL320" s="48">
        <v>5</v>
      </c>
    </row>
    <row r="321" spans="1:64" ht="15">
      <c r="A321" s="64" t="s">
        <v>322</v>
      </c>
      <c r="B321" s="64" t="s">
        <v>322</v>
      </c>
      <c r="C321" s="65" t="s">
        <v>4309</v>
      </c>
      <c r="D321" s="66">
        <v>10</v>
      </c>
      <c r="E321" s="67" t="s">
        <v>136</v>
      </c>
      <c r="F321" s="68">
        <v>12</v>
      </c>
      <c r="G321" s="65"/>
      <c r="H321" s="69"/>
      <c r="I321" s="70"/>
      <c r="J321" s="70"/>
      <c r="K321" s="34" t="s">
        <v>65</v>
      </c>
      <c r="L321" s="77">
        <v>321</v>
      </c>
      <c r="M321" s="77"/>
      <c r="N321" s="72"/>
      <c r="O321" s="79" t="s">
        <v>176</v>
      </c>
      <c r="P321" s="81">
        <v>43508.66505787037</v>
      </c>
      <c r="Q321" s="79" t="s">
        <v>569</v>
      </c>
      <c r="R321" s="83" t="s">
        <v>764</v>
      </c>
      <c r="S321" s="79" t="s">
        <v>798</v>
      </c>
      <c r="T321" s="79" t="s">
        <v>824</v>
      </c>
      <c r="U321" s="79"/>
      <c r="V321" s="83" t="s">
        <v>992</v>
      </c>
      <c r="W321" s="81">
        <v>43508.66505787037</v>
      </c>
      <c r="X321" s="83" t="s">
        <v>1168</v>
      </c>
      <c r="Y321" s="79"/>
      <c r="Z321" s="79"/>
      <c r="AA321" s="85" t="s">
        <v>1462</v>
      </c>
      <c r="AB321" s="79"/>
      <c r="AC321" s="79" t="b">
        <v>0</v>
      </c>
      <c r="AD321" s="79">
        <v>0</v>
      </c>
      <c r="AE321" s="85" t="s">
        <v>1632</v>
      </c>
      <c r="AF321" s="79" t="b">
        <v>0</v>
      </c>
      <c r="AG321" s="79" t="s">
        <v>1701</v>
      </c>
      <c r="AH321" s="79"/>
      <c r="AI321" s="85" t="s">
        <v>1632</v>
      </c>
      <c r="AJ321" s="79" t="b">
        <v>0</v>
      </c>
      <c r="AK321" s="79">
        <v>0</v>
      </c>
      <c r="AL321" s="85" t="s">
        <v>1632</v>
      </c>
      <c r="AM321" s="79" t="s">
        <v>1715</v>
      </c>
      <c r="AN321" s="79" t="b">
        <v>0</v>
      </c>
      <c r="AO321" s="85" t="s">
        <v>1462</v>
      </c>
      <c r="AP321" s="79" t="s">
        <v>176</v>
      </c>
      <c r="AQ321" s="79">
        <v>0</v>
      </c>
      <c r="AR321" s="79">
        <v>0</v>
      </c>
      <c r="AS321" s="79"/>
      <c r="AT321" s="79"/>
      <c r="AU321" s="79"/>
      <c r="AV321" s="79"/>
      <c r="AW321" s="79"/>
      <c r="AX321" s="79"/>
      <c r="AY321" s="79"/>
      <c r="AZ321" s="79"/>
      <c r="BA321">
        <v>13</v>
      </c>
      <c r="BB321" s="78" t="str">
        <f>REPLACE(INDEX(GroupVertices[Group],MATCH(Edges[[#This Row],[Vertex 1]],GroupVertices[Vertex],0)),1,1,"")</f>
        <v>10</v>
      </c>
      <c r="BC321" s="78" t="str">
        <f>REPLACE(INDEX(GroupVertices[Group],MATCH(Edges[[#This Row],[Vertex 2]],GroupVertices[Vertex],0)),1,1,"")</f>
        <v>10</v>
      </c>
      <c r="BD321" s="48">
        <v>2</v>
      </c>
      <c r="BE321" s="49">
        <v>40</v>
      </c>
      <c r="BF321" s="48">
        <v>0</v>
      </c>
      <c r="BG321" s="49">
        <v>0</v>
      </c>
      <c r="BH321" s="48">
        <v>0</v>
      </c>
      <c r="BI321" s="49">
        <v>0</v>
      </c>
      <c r="BJ321" s="48">
        <v>3</v>
      </c>
      <c r="BK321" s="49">
        <v>60</v>
      </c>
      <c r="BL321" s="48">
        <v>5</v>
      </c>
    </row>
    <row r="322" spans="1:64" ht="15">
      <c r="A322" s="64" t="s">
        <v>322</v>
      </c>
      <c r="B322" s="64" t="s">
        <v>322</v>
      </c>
      <c r="C322" s="65" t="s">
        <v>4309</v>
      </c>
      <c r="D322" s="66">
        <v>10</v>
      </c>
      <c r="E322" s="67" t="s">
        <v>136</v>
      </c>
      <c r="F322" s="68">
        <v>12</v>
      </c>
      <c r="G322" s="65"/>
      <c r="H322" s="69"/>
      <c r="I322" s="70"/>
      <c r="J322" s="70"/>
      <c r="K322" s="34" t="s">
        <v>65</v>
      </c>
      <c r="L322" s="77">
        <v>322</v>
      </c>
      <c r="M322" s="77"/>
      <c r="N322" s="72"/>
      <c r="O322" s="79" t="s">
        <v>176</v>
      </c>
      <c r="P322" s="81">
        <v>43509.03163194445</v>
      </c>
      <c r="Q322" s="79" t="s">
        <v>570</v>
      </c>
      <c r="R322" s="83" t="s">
        <v>765</v>
      </c>
      <c r="S322" s="79" t="s">
        <v>798</v>
      </c>
      <c r="T322" s="79"/>
      <c r="U322" s="79"/>
      <c r="V322" s="83" t="s">
        <v>992</v>
      </c>
      <c r="W322" s="81">
        <v>43509.03163194445</v>
      </c>
      <c r="X322" s="83" t="s">
        <v>1169</v>
      </c>
      <c r="Y322" s="79"/>
      <c r="Z322" s="79"/>
      <c r="AA322" s="85" t="s">
        <v>1463</v>
      </c>
      <c r="AB322" s="79"/>
      <c r="AC322" s="79" t="b">
        <v>0</v>
      </c>
      <c r="AD322" s="79">
        <v>0</v>
      </c>
      <c r="AE322" s="85" t="s">
        <v>1632</v>
      </c>
      <c r="AF322" s="79" t="b">
        <v>0</v>
      </c>
      <c r="AG322" s="79" t="s">
        <v>1701</v>
      </c>
      <c r="AH322" s="79"/>
      <c r="AI322" s="85" t="s">
        <v>1632</v>
      </c>
      <c r="AJ322" s="79" t="b">
        <v>0</v>
      </c>
      <c r="AK322" s="79">
        <v>0</v>
      </c>
      <c r="AL322" s="85" t="s">
        <v>1632</v>
      </c>
      <c r="AM322" s="79" t="s">
        <v>1715</v>
      </c>
      <c r="AN322" s="79" t="b">
        <v>0</v>
      </c>
      <c r="AO322" s="85" t="s">
        <v>1463</v>
      </c>
      <c r="AP322" s="79" t="s">
        <v>176</v>
      </c>
      <c r="AQ322" s="79">
        <v>0</v>
      </c>
      <c r="AR322" s="79">
        <v>0</v>
      </c>
      <c r="AS322" s="79"/>
      <c r="AT322" s="79"/>
      <c r="AU322" s="79"/>
      <c r="AV322" s="79"/>
      <c r="AW322" s="79"/>
      <c r="AX322" s="79"/>
      <c r="AY322" s="79"/>
      <c r="AZ322" s="79"/>
      <c r="BA322">
        <v>13</v>
      </c>
      <c r="BB322" s="78" t="str">
        <f>REPLACE(INDEX(GroupVertices[Group],MATCH(Edges[[#This Row],[Vertex 1]],GroupVertices[Vertex],0)),1,1,"")</f>
        <v>10</v>
      </c>
      <c r="BC322" s="78" t="str">
        <f>REPLACE(INDEX(GroupVertices[Group],MATCH(Edges[[#This Row],[Vertex 2]],GroupVertices[Vertex],0)),1,1,"")</f>
        <v>10</v>
      </c>
      <c r="BD322" s="48">
        <v>0</v>
      </c>
      <c r="BE322" s="49">
        <v>0</v>
      </c>
      <c r="BF322" s="48">
        <v>0</v>
      </c>
      <c r="BG322" s="49">
        <v>0</v>
      </c>
      <c r="BH322" s="48">
        <v>0</v>
      </c>
      <c r="BI322" s="49">
        <v>0</v>
      </c>
      <c r="BJ322" s="48">
        <v>3</v>
      </c>
      <c r="BK322" s="49">
        <v>100</v>
      </c>
      <c r="BL322" s="48">
        <v>3</v>
      </c>
    </row>
    <row r="323" spans="1:64" ht="15">
      <c r="A323" s="64" t="s">
        <v>322</v>
      </c>
      <c r="B323" s="64" t="s">
        <v>322</v>
      </c>
      <c r="C323" s="65" t="s">
        <v>4309</v>
      </c>
      <c r="D323" s="66">
        <v>10</v>
      </c>
      <c r="E323" s="67" t="s">
        <v>136</v>
      </c>
      <c r="F323" s="68">
        <v>12</v>
      </c>
      <c r="G323" s="65"/>
      <c r="H323" s="69"/>
      <c r="I323" s="70"/>
      <c r="J323" s="70"/>
      <c r="K323" s="34" t="s">
        <v>65</v>
      </c>
      <c r="L323" s="77">
        <v>323</v>
      </c>
      <c r="M323" s="77"/>
      <c r="N323" s="72"/>
      <c r="O323" s="79" t="s">
        <v>176</v>
      </c>
      <c r="P323" s="81">
        <v>43510.65443287037</v>
      </c>
      <c r="Q323" s="79" t="s">
        <v>571</v>
      </c>
      <c r="R323" s="83" t="s">
        <v>766</v>
      </c>
      <c r="S323" s="79" t="s">
        <v>798</v>
      </c>
      <c r="T323" s="79" t="s">
        <v>823</v>
      </c>
      <c r="U323" s="79"/>
      <c r="V323" s="83" t="s">
        <v>992</v>
      </c>
      <c r="W323" s="81">
        <v>43510.65443287037</v>
      </c>
      <c r="X323" s="83" t="s">
        <v>1170</v>
      </c>
      <c r="Y323" s="79"/>
      <c r="Z323" s="79"/>
      <c r="AA323" s="85" t="s">
        <v>1464</v>
      </c>
      <c r="AB323" s="79"/>
      <c r="AC323" s="79" t="b">
        <v>0</v>
      </c>
      <c r="AD323" s="79">
        <v>0</v>
      </c>
      <c r="AE323" s="85" t="s">
        <v>1632</v>
      </c>
      <c r="AF323" s="79" t="b">
        <v>0</v>
      </c>
      <c r="AG323" s="79" t="s">
        <v>1701</v>
      </c>
      <c r="AH323" s="79"/>
      <c r="AI323" s="85" t="s">
        <v>1632</v>
      </c>
      <c r="AJ323" s="79" t="b">
        <v>0</v>
      </c>
      <c r="AK323" s="79">
        <v>0</v>
      </c>
      <c r="AL323" s="85" t="s">
        <v>1632</v>
      </c>
      <c r="AM323" s="79" t="s">
        <v>1715</v>
      </c>
      <c r="AN323" s="79" t="b">
        <v>0</v>
      </c>
      <c r="AO323" s="85" t="s">
        <v>1464</v>
      </c>
      <c r="AP323" s="79" t="s">
        <v>176</v>
      </c>
      <c r="AQ323" s="79">
        <v>0</v>
      </c>
      <c r="AR323" s="79">
        <v>0</v>
      </c>
      <c r="AS323" s="79"/>
      <c r="AT323" s="79"/>
      <c r="AU323" s="79"/>
      <c r="AV323" s="79"/>
      <c r="AW323" s="79"/>
      <c r="AX323" s="79"/>
      <c r="AY323" s="79"/>
      <c r="AZ323" s="79"/>
      <c r="BA323">
        <v>13</v>
      </c>
      <c r="BB323" s="78" t="str">
        <f>REPLACE(INDEX(GroupVertices[Group],MATCH(Edges[[#This Row],[Vertex 1]],GroupVertices[Vertex],0)),1,1,"")</f>
        <v>10</v>
      </c>
      <c r="BC323" s="78" t="str">
        <f>REPLACE(INDEX(GroupVertices[Group],MATCH(Edges[[#This Row],[Vertex 2]],GroupVertices[Vertex],0)),1,1,"")</f>
        <v>10</v>
      </c>
      <c r="BD323" s="48">
        <v>2</v>
      </c>
      <c r="BE323" s="49">
        <v>40</v>
      </c>
      <c r="BF323" s="48">
        <v>0</v>
      </c>
      <c r="BG323" s="49">
        <v>0</v>
      </c>
      <c r="BH323" s="48">
        <v>0</v>
      </c>
      <c r="BI323" s="49">
        <v>0</v>
      </c>
      <c r="BJ323" s="48">
        <v>3</v>
      </c>
      <c r="BK323" s="49">
        <v>60</v>
      </c>
      <c r="BL323" s="48">
        <v>5</v>
      </c>
    </row>
    <row r="324" spans="1:64" ht="15">
      <c r="A324" s="64" t="s">
        <v>323</v>
      </c>
      <c r="B324" s="64" t="s">
        <v>331</v>
      </c>
      <c r="C324" s="65" t="s">
        <v>4305</v>
      </c>
      <c r="D324" s="66">
        <v>3</v>
      </c>
      <c r="E324" s="67" t="s">
        <v>132</v>
      </c>
      <c r="F324" s="68">
        <v>35</v>
      </c>
      <c r="G324" s="65"/>
      <c r="H324" s="69"/>
      <c r="I324" s="70"/>
      <c r="J324" s="70"/>
      <c r="K324" s="34" t="s">
        <v>65</v>
      </c>
      <c r="L324" s="77">
        <v>324</v>
      </c>
      <c r="M324" s="77"/>
      <c r="N324" s="72"/>
      <c r="O324" s="79" t="s">
        <v>430</v>
      </c>
      <c r="P324" s="81">
        <v>43510.77538194445</v>
      </c>
      <c r="Q324" s="79" t="s">
        <v>572</v>
      </c>
      <c r="R324" s="79"/>
      <c r="S324" s="79"/>
      <c r="T324" s="79"/>
      <c r="U324" s="79"/>
      <c r="V324" s="83" t="s">
        <v>993</v>
      </c>
      <c r="W324" s="81">
        <v>43510.77538194445</v>
      </c>
      <c r="X324" s="83" t="s">
        <v>1171</v>
      </c>
      <c r="Y324" s="79"/>
      <c r="Z324" s="79"/>
      <c r="AA324" s="85" t="s">
        <v>1465</v>
      </c>
      <c r="AB324" s="79"/>
      <c r="AC324" s="79" t="b">
        <v>0</v>
      </c>
      <c r="AD324" s="79">
        <v>1</v>
      </c>
      <c r="AE324" s="85" t="s">
        <v>1632</v>
      </c>
      <c r="AF324" s="79" t="b">
        <v>0</v>
      </c>
      <c r="AG324" s="79" t="s">
        <v>1701</v>
      </c>
      <c r="AH324" s="79"/>
      <c r="AI324" s="85" t="s">
        <v>1632</v>
      </c>
      <c r="AJ324" s="79" t="b">
        <v>0</v>
      </c>
      <c r="AK324" s="79">
        <v>0</v>
      </c>
      <c r="AL324" s="85" t="s">
        <v>1632</v>
      </c>
      <c r="AM324" s="79" t="s">
        <v>1709</v>
      </c>
      <c r="AN324" s="79" t="b">
        <v>0</v>
      </c>
      <c r="AO324" s="85" t="s">
        <v>1465</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v>1</v>
      </c>
      <c r="BE324" s="49">
        <v>4.166666666666667</v>
      </c>
      <c r="BF324" s="48">
        <v>1</v>
      </c>
      <c r="BG324" s="49">
        <v>4.166666666666667</v>
      </c>
      <c r="BH324" s="48">
        <v>0</v>
      </c>
      <c r="BI324" s="49">
        <v>0</v>
      </c>
      <c r="BJ324" s="48">
        <v>22</v>
      </c>
      <c r="BK324" s="49">
        <v>91.66666666666667</v>
      </c>
      <c r="BL324" s="48">
        <v>24</v>
      </c>
    </row>
    <row r="325" spans="1:64" ht="15">
      <c r="A325" s="64" t="s">
        <v>324</v>
      </c>
      <c r="B325" s="64" t="s">
        <v>331</v>
      </c>
      <c r="C325" s="65" t="s">
        <v>4305</v>
      </c>
      <c r="D325" s="66">
        <v>3</v>
      </c>
      <c r="E325" s="67" t="s">
        <v>132</v>
      </c>
      <c r="F325" s="68">
        <v>35</v>
      </c>
      <c r="G325" s="65"/>
      <c r="H325" s="69"/>
      <c r="I325" s="70"/>
      <c r="J325" s="70"/>
      <c r="K325" s="34" t="s">
        <v>65</v>
      </c>
      <c r="L325" s="77">
        <v>325</v>
      </c>
      <c r="M325" s="77"/>
      <c r="N325" s="72"/>
      <c r="O325" s="79" t="s">
        <v>430</v>
      </c>
      <c r="P325" s="81">
        <v>43510.87037037037</v>
      </c>
      <c r="Q325" s="79" t="s">
        <v>573</v>
      </c>
      <c r="R325" s="79"/>
      <c r="S325" s="79"/>
      <c r="T325" s="79" t="s">
        <v>825</v>
      </c>
      <c r="U325" s="79"/>
      <c r="V325" s="83" t="s">
        <v>994</v>
      </c>
      <c r="W325" s="81">
        <v>43510.87037037037</v>
      </c>
      <c r="X325" s="83" t="s">
        <v>1172</v>
      </c>
      <c r="Y325" s="79"/>
      <c r="Z325" s="79"/>
      <c r="AA325" s="85" t="s">
        <v>1466</v>
      </c>
      <c r="AB325" s="79"/>
      <c r="AC325" s="79" t="b">
        <v>0</v>
      </c>
      <c r="AD325" s="79">
        <v>0</v>
      </c>
      <c r="AE325" s="85" t="s">
        <v>1632</v>
      </c>
      <c r="AF325" s="79" t="b">
        <v>0</v>
      </c>
      <c r="AG325" s="79" t="s">
        <v>1701</v>
      </c>
      <c r="AH325" s="79"/>
      <c r="AI325" s="85" t="s">
        <v>1632</v>
      </c>
      <c r="AJ325" s="79" t="b">
        <v>0</v>
      </c>
      <c r="AK325" s="79">
        <v>0</v>
      </c>
      <c r="AL325" s="85" t="s">
        <v>1608</v>
      </c>
      <c r="AM325" s="79" t="s">
        <v>1709</v>
      </c>
      <c r="AN325" s="79" t="b">
        <v>0</v>
      </c>
      <c r="AO325" s="85" t="s">
        <v>1608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21</v>
      </c>
      <c r="BK325" s="49">
        <v>100</v>
      </c>
      <c r="BL325" s="48">
        <v>21</v>
      </c>
    </row>
    <row r="326" spans="1:64" ht="15">
      <c r="A326" s="64" t="s">
        <v>325</v>
      </c>
      <c r="B326" s="64" t="s">
        <v>325</v>
      </c>
      <c r="C326" s="65" t="s">
        <v>4309</v>
      </c>
      <c r="D326" s="66">
        <v>10</v>
      </c>
      <c r="E326" s="67" t="s">
        <v>136</v>
      </c>
      <c r="F326" s="68">
        <v>12</v>
      </c>
      <c r="G326" s="65"/>
      <c r="H326" s="69"/>
      <c r="I326" s="70"/>
      <c r="J326" s="70"/>
      <c r="K326" s="34" t="s">
        <v>65</v>
      </c>
      <c r="L326" s="77">
        <v>326</v>
      </c>
      <c r="M326" s="77"/>
      <c r="N326" s="72"/>
      <c r="O326" s="79" t="s">
        <v>176</v>
      </c>
      <c r="P326" s="81">
        <v>43501.52715277778</v>
      </c>
      <c r="Q326" s="79" t="s">
        <v>574</v>
      </c>
      <c r="R326" s="83" t="s">
        <v>767</v>
      </c>
      <c r="S326" s="79" t="s">
        <v>798</v>
      </c>
      <c r="T326" s="79"/>
      <c r="U326" s="79"/>
      <c r="V326" s="83" t="s">
        <v>995</v>
      </c>
      <c r="W326" s="81">
        <v>43501.52715277778</v>
      </c>
      <c r="X326" s="83" t="s">
        <v>1173</v>
      </c>
      <c r="Y326" s="79"/>
      <c r="Z326" s="79"/>
      <c r="AA326" s="85" t="s">
        <v>1467</v>
      </c>
      <c r="AB326" s="79"/>
      <c r="AC326" s="79" t="b">
        <v>0</v>
      </c>
      <c r="AD326" s="79">
        <v>0</v>
      </c>
      <c r="AE326" s="85" t="s">
        <v>1632</v>
      </c>
      <c r="AF326" s="79" t="b">
        <v>0</v>
      </c>
      <c r="AG326" s="79" t="s">
        <v>1701</v>
      </c>
      <c r="AH326" s="79"/>
      <c r="AI326" s="85" t="s">
        <v>1632</v>
      </c>
      <c r="AJ326" s="79" t="b">
        <v>0</v>
      </c>
      <c r="AK326" s="79">
        <v>0</v>
      </c>
      <c r="AL326" s="85" t="s">
        <v>1632</v>
      </c>
      <c r="AM326" s="79" t="s">
        <v>1715</v>
      </c>
      <c r="AN326" s="79" t="b">
        <v>0</v>
      </c>
      <c r="AO326" s="85" t="s">
        <v>1467</v>
      </c>
      <c r="AP326" s="79" t="s">
        <v>176</v>
      </c>
      <c r="AQ326" s="79">
        <v>0</v>
      </c>
      <c r="AR326" s="79">
        <v>0</v>
      </c>
      <c r="AS326" s="79"/>
      <c r="AT326" s="79"/>
      <c r="AU326" s="79"/>
      <c r="AV326" s="79"/>
      <c r="AW326" s="79"/>
      <c r="AX326" s="79"/>
      <c r="AY326" s="79"/>
      <c r="AZ326" s="79"/>
      <c r="BA326">
        <v>6</v>
      </c>
      <c r="BB326" s="78" t="str">
        <f>REPLACE(INDEX(GroupVertices[Group],MATCH(Edges[[#This Row],[Vertex 1]],GroupVertices[Vertex],0)),1,1,"")</f>
        <v>10</v>
      </c>
      <c r="BC326" s="78" t="str">
        <f>REPLACE(INDEX(GroupVertices[Group],MATCH(Edges[[#This Row],[Vertex 2]],GroupVertices[Vertex],0)),1,1,"")</f>
        <v>10</v>
      </c>
      <c r="BD326" s="48">
        <v>0</v>
      </c>
      <c r="BE326" s="49">
        <v>0</v>
      </c>
      <c r="BF326" s="48">
        <v>0</v>
      </c>
      <c r="BG326" s="49">
        <v>0</v>
      </c>
      <c r="BH326" s="48">
        <v>0</v>
      </c>
      <c r="BI326" s="49">
        <v>0</v>
      </c>
      <c r="BJ326" s="48">
        <v>6</v>
      </c>
      <c r="BK326" s="49">
        <v>100</v>
      </c>
      <c r="BL326" s="48">
        <v>6</v>
      </c>
    </row>
    <row r="327" spans="1:64" ht="15">
      <c r="A327" s="64" t="s">
        <v>325</v>
      </c>
      <c r="B327" s="64" t="s">
        <v>325</v>
      </c>
      <c r="C327" s="65" t="s">
        <v>4309</v>
      </c>
      <c r="D327" s="66">
        <v>10</v>
      </c>
      <c r="E327" s="67" t="s">
        <v>136</v>
      </c>
      <c r="F327" s="68">
        <v>12</v>
      </c>
      <c r="G327" s="65"/>
      <c r="H327" s="69"/>
      <c r="I327" s="70"/>
      <c r="J327" s="70"/>
      <c r="K327" s="34" t="s">
        <v>65</v>
      </c>
      <c r="L327" s="77">
        <v>327</v>
      </c>
      <c r="M327" s="77"/>
      <c r="N327" s="72"/>
      <c r="O327" s="79" t="s">
        <v>176</v>
      </c>
      <c r="P327" s="81">
        <v>43505.92230324074</v>
      </c>
      <c r="Q327" s="79" t="s">
        <v>575</v>
      </c>
      <c r="R327" s="83" t="s">
        <v>768</v>
      </c>
      <c r="S327" s="79" t="s">
        <v>798</v>
      </c>
      <c r="T327" s="79"/>
      <c r="U327" s="79"/>
      <c r="V327" s="83" t="s">
        <v>995</v>
      </c>
      <c r="W327" s="81">
        <v>43505.92230324074</v>
      </c>
      <c r="X327" s="83" t="s">
        <v>1174</v>
      </c>
      <c r="Y327" s="79"/>
      <c r="Z327" s="79"/>
      <c r="AA327" s="85" t="s">
        <v>1468</v>
      </c>
      <c r="AB327" s="79"/>
      <c r="AC327" s="79" t="b">
        <v>0</v>
      </c>
      <c r="AD327" s="79">
        <v>0</v>
      </c>
      <c r="AE327" s="85" t="s">
        <v>1632</v>
      </c>
      <c r="AF327" s="79" t="b">
        <v>0</v>
      </c>
      <c r="AG327" s="79" t="s">
        <v>1701</v>
      </c>
      <c r="AH327" s="79"/>
      <c r="AI327" s="85" t="s">
        <v>1632</v>
      </c>
      <c r="AJ327" s="79" t="b">
        <v>0</v>
      </c>
      <c r="AK327" s="79">
        <v>0</v>
      </c>
      <c r="AL327" s="85" t="s">
        <v>1632</v>
      </c>
      <c r="AM327" s="79" t="s">
        <v>1715</v>
      </c>
      <c r="AN327" s="79" t="b">
        <v>0</v>
      </c>
      <c r="AO327" s="85" t="s">
        <v>1468</v>
      </c>
      <c r="AP327" s="79" t="s">
        <v>176</v>
      </c>
      <c r="AQ327" s="79">
        <v>0</v>
      </c>
      <c r="AR327" s="79">
        <v>0</v>
      </c>
      <c r="AS327" s="79"/>
      <c r="AT327" s="79"/>
      <c r="AU327" s="79"/>
      <c r="AV327" s="79"/>
      <c r="AW327" s="79"/>
      <c r="AX327" s="79"/>
      <c r="AY327" s="79"/>
      <c r="AZ327" s="79"/>
      <c r="BA327">
        <v>6</v>
      </c>
      <c r="BB327" s="78" t="str">
        <f>REPLACE(INDEX(GroupVertices[Group],MATCH(Edges[[#This Row],[Vertex 1]],GroupVertices[Vertex],0)),1,1,"")</f>
        <v>10</v>
      </c>
      <c r="BC327" s="78" t="str">
        <f>REPLACE(INDEX(GroupVertices[Group],MATCH(Edges[[#This Row],[Vertex 2]],GroupVertices[Vertex],0)),1,1,"")</f>
        <v>10</v>
      </c>
      <c r="BD327" s="48">
        <v>1</v>
      </c>
      <c r="BE327" s="49">
        <v>16.666666666666668</v>
      </c>
      <c r="BF327" s="48">
        <v>0</v>
      </c>
      <c r="BG327" s="49">
        <v>0</v>
      </c>
      <c r="BH327" s="48">
        <v>0</v>
      </c>
      <c r="BI327" s="49">
        <v>0</v>
      </c>
      <c r="BJ327" s="48">
        <v>5</v>
      </c>
      <c r="BK327" s="49">
        <v>83.33333333333333</v>
      </c>
      <c r="BL327" s="48">
        <v>6</v>
      </c>
    </row>
    <row r="328" spans="1:64" ht="15">
      <c r="A328" s="64" t="s">
        <v>325</v>
      </c>
      <c r="B328" s="64" t="s">
        <v>325</v>
      </c>
      <c r="C328" s="65" t="s">
        <v>4309</v>
      </c>
      <c r="D328" s="66">
        <v>10</v>
      </c>
      <c r="E328" s="67" t="s">
        <v>136</v>
      </c>
      <c r="F328" s="68">
        <v>12</v>
      </c>
      <c r="G328" s="65"/>
      <c r="H328" s="69"/>
      <c r="I328" s="70"/>
      <c r="J328" s="70"/>
      <c r="K328" s="34" t="s">
        <v>65</v>
      </c>
      <c r="L328" s="77">
        <v>328</v>
      </c>
      <c r="M328" s="77"/>
      <c r="N328" s="72"/>
      <c r="O328" s="79" t="s">
        <v>176</v>
      </c>
      <c r="P328" s="81">
        <v>43505.92321759259</v>
      </c>
      <c r="Q328" s="79" t="s">
        <v>576</v>
      </c>
      <c r="R328" s="83" t="s">
        <v>769</v>
      </c>
      <c r="S328" s="79" t="s">
        <v>798</v>
      </c>
      <c r="T328" s="79"/>
      <c r="U328" s="79"/>
      <c r="V328" s="83" t="s">
        <v>995</v>
      </c>
      <c r="W328" s="81">
        <v>43505.92321759259</v>
      </c>
      <c r="X328" s="83" t="s">
        <v>1175</v>
      </c>
      <c r="Y328" s="79"/>
      <c r="Z328" s="79"/>
      <c r="AA328" s="85" t="s">
        <v>1469</v>
      </c>
      <c r="AB328" s="79"/>
      <c r="AC328" s="79" t="b">
        <v>0</v>
      </c>
      <c r="AD328" s="79">
        <v>0</v>
      </c>
      <c r="AE328" s="85" t="s">
        <v>1632</v>
      </c>
      <c r="AF328" s="79" t="b">
        <v>0</v>
      </c>
      <c r="AG328" s="79" t="s">
        <v>1701</v>
      </c>
      <c r="AH328" s="79"/>
      <c r="AI328" s="85" t="s">
        <v>1632</v>
      </c>
      <c r="AJ328" s="79" t="b">
        <v>0</v>
      </c>
      <c r="AK328" s="79">
        <v>0</v>
      </c>
      <c r="AL328" s="85" t="s">
        <v>1632</v>
      </c>
      <c r="AM328" s="79" t="s">
        <v>1715</v>
      </c>
      <c r="AN328" s="79" t="b">
        <v>0</v>
      </c>
      <c r="AO328" s="85" t="s">
        <v>1469</v>
      </c>
      <c r="AP328" s="79" t="s">
        <v>176</v>
      </c>
      <c r="AQ328" s="79">
        <v>0</v>
      </c>
      <c r="AR328" s="79">
        <v>0</v>
      </c>
      <c r="AS328" s="79"/>
      <c r="AT328" s="79"/>
      <c r="AU328" s="79"/>
      <c r="AV328" s="79"/>
      <c r="AW328" s="79"/>
      <c r="AX328" s="79"/>
      <c r="AY328" s="79"/>
      <c r="AZ328" s="79"/>
      <c r="BA328">
        <v>6</v>
      </c>
      <c r="BB328" s="78" t="str">
        <f>REPLACE(INDEX(GroupVertices[Group],MATCH(Edges[[#This Row],[Vertex 1]],GroupVertices[Vertex],0)),1,1,"")</f>
        <v>10</v>
      </c>
      <c r="BC328" s="78" t="str">
        <f>REPLACE(INDEX(GroupVertices[Group],MATCH(Edges[[#This Row],[Vertex 2]],GroupVertices[Vertex],0)),1,1,"")</f>
        <v>10</v>
      </c>
      <c r="BD328" s="48">
        <v>0</v>
      </c>
      <c r="BE328" s="49">
        <v>0</v>
      </c>
      <c r="BF328" s="48">
        <v>1</v>
      </c>
      <c r="BG328" s="49">
        <v>20</v>
      </c>
      <c r="BH328" s="48">
        <v>0</v>
      </c>
      <c r="BI328" s="49">
        <v>0</v>
      </c>
      <c r="BJ328" s="48">
        <v>4</v>
      </c>
      <c r="BK328" s="49">
        <v>80</v>
      </c>
      <c r="BL328" s="48">
        <v>5</v>
      </c>
    </row>
    <row r="329" spans="1:64" ht="15">
      <c r="A329" s="64" t="s">
        <v>325</v>
      </c>
      <c r="B329" s="64" t="s">
        <v>325</v>
      </c>
      <c r="C329" s="65" t="s">
        <v>4309</v>
      </c>
      <c r="D329" s="66">
        <v>10</v>
      </c>
      <c r="E329" s="67" t="s">
        <v>136</v>
      </c>
      <c r="F329" s="68">
        <v>12</v>
      </c>
      <c r="G329" s="65"/>
      <c r="H329" s="69"/>
      <c r="I329" s="70"/>
      <c r="J329" s="70"/>
      <c r="K329" s="34" t="s">
        <v>65</v>
      </c>
      <c r="L329" s="77">
        <v>329</v>
      </c>
      <c r="M329" s="77"/>
      <c r="N329" s="72"/>
      <c r="O329" s="79" t="s">
        <v>176</v>
      </c>
      <c r="P329" s="81">
        <v>43506.69168981481</v>
      </c>
      <c r="Q329" s="79" t="s">
        <v>577</v>
      </c>
      <c r="R329" s="83" t="s">
        <v>770</v>
      </c>
      <c r="S329" s="79" t="s">
        <v>798</v>
      </c>
      <c r="T329" s="79" t="s">
        <v>823</v>
      </c>
      <c r="U329" s="79"/>
      <c r="V329" s="83" t="s">
        <v>995</v>
      </c>
      <c r="W329" s="81">
        <v>43506.69168981481</v>
      </c>
      <c r="X329" s="83" t="s">
        <v>1176</v>
      </c>
      <c r="Y329" s="79"/>
      <c r="Z329" s="79"/>
      <c r="AA329" s="85" t="s">
        <v>1470</v>
      </c>
      <c r="AB329" s="79"/>
      <c r="AC329" s="79" t="b">
        <v>0</v>
      </c>
      <c r="AD329" s="79">
        <v>0</v>
      </c>
      <c r="AE329" s="85" t="s">
        <v>1632</v>
      </c>
      <c r="AF329" s="79" t="b">
        <v>0</v>
      </c>
      <c r="AG329" s="79" t="s">
        <v>1701</v>
      </c>
      <c r="AH329" s="79"/>
      <c r="AI329" s="85" t="s">
        <v>1632</v>
      </c>
      <c r="AJ329" s="79" t="b">
        <v>0</v>
      </c>
      <c r="AK329" s="79">
        <v>0</v>
      </c>
      <c r="AL329" s="85" t="s">
        <v>1632</v>
      </c>
      <c r="AM329" s="79" t="s">
        <v>1715</v>
      </c>
      <c r="AN329" s="79" t="b">
        <v>0</v>
      </c>
      <c r="AO329" s="85" t="s">
        <v>1470</v>
      </c>
      <c r="AP329" s="79" t="s">
        <v>176</v>
      </c>
      <c r="AQ329" s="79">
        <v>0</v>
      </c>
      <c r="AR329" s="79">
        <v>0</v>
      </c>
      <c r="AS329" s="79"/>
      <c r="AT329" s="79"/>
      <c r="AU329" s="79"/>
      <c r="AV329" s="79"/>
      <c r="AW329" s="79"/>
      <c r="AX329" s="79"/>
      <c r="AY329" s="79"/>
      <c r="AZ329" s="79"/>
      <c r="BA329">
        <v>6</v>
      </c>
      <c r="BB329" s="78" t="str">
        <f>REPLACE(INDEX(GroupVertices[Group],MATCH(Edges[[#This Row],[Vertex 1]],GroupVertices[Vertex],0)),1,1,"")</f>
        <v>10</v>
      </c>
      <c r="BC329" s="78" t="str">
        <f>REPLACE(INDEX(GroupVertices[Group],MATCH(Edges[[#This Row],[Vertex 2]],GroupVertices[Vertex],0)),1,1,"")</f>
        <v>10</v>
      </c>
      <c r="BD329" s="48">
        <v>2</v>
      </c>
      <c r="BE329" s="49">
        <v>40</v>
      </c>
      <c r="BF329" s="48">
        <v>0</v>
      </c>
      <c r="BG329" s="49">
        <v>0</v>
      </c>
      <c r="BH329" s="48">
        <v>0</v>
      </c>
      <c r="BI329" s="49">
        <v>0</v>
      </c>
      <c r="BJ329" s="48">
        <v>3</v>
      </c>
      <c r="BK329" s="49">
        <v>60</v>
      </c>
      <c r="BL329" s="48">
        <v>5</v>
      </c>
    </row>
    <row r="330" spans="1:64" ht="15">
      <c r="A330" s="64" t="s">
        <v>325</v>
      </c>
      <c r="B330" s="64" t="s">
        <v>325</v>
      </c>
      <c r="C330" s="65" t="s">
        <v>4309</v>
      </c>
      <c r="D330" s="66">
        <v>10</v>
      </c>
      <c r="E330" s="67" t="s">
        <v>136</v>
      </c>
      <c r="F330" s="68">
        <v>12</v>
      </c>
      <c r="G330" s="65"/>
      <c r="H330" s="69"/>
      <c r="I330" s="70"/>
      <c r="J330" s="70"/>
      <c r="K330" s="34" t="s">
        <v>65</v>
      </c>
      <c r="L330" s="77">
        <v>330</v>
      </c>
      <c r="M330" s="77"/>
      <c r="N330" s="72"/>
      <c r="O330" s="79" t="s">
        <v>176</v>
      </c>
      <c r="P330" s="81">
        <v>43508.00592592593</v>
      </c>
      <c r="Q330" s="79" t="s">
        <v>578</v>
      </c>
      <c r="R330" s="83" t="s">
        <v>771</v>
      </c>
      <c r="S330" s="79" t="s">
        <v>798</v>
      </c>
      <c r="T330" s="79" t="s">
        <v>823</v>
      </c>
      <c r="U330" s="79"/>
      <c r="V330" s="83" t="s">
        <v>995</v>
      </c>
      <c r="W330" s="81">
        <v>43508.00592592593</v>
      </c>
      <c r="X330" s="83" t="s">
        <v>1177</v>
      </c>
      <c r="Y330" s="79"/>
      <c r="Z330" s="79"/>
      <c r="AA330" s="85" t="s">
        <v>1471</v>
      </c>
      <c r="AB330" s="79"/>
      <c r="AC330" s="79" t="b">
        <v>0</v>
      </c>
      <c r="AD330" s="79">
        <v>0</v>
      </c>
      <c r="AE330" s="85" t="s">
        <v>1632</v>
      </c>
      <c r="AF330" s="79" t="b">
        <v>0</v>
      </c>
      <c r="AG330" s="79" t="s">
        <v>1701</v>
      </c>
      <c r="AH330" s="79"/>
      <c r="AI330" s="85" t="s">
        <v>1632</v>
      </c>
      <c r="AJ330" s="79" t="b">
        <v>0</v>
      </c>
      <c r="AK330" s="79">
        <v>0</v>
      </c>
      <c r="AL330" s="85" t="s">
        <v>1632</v>
      </c>
      <c r="AM330" s="79" t="s">
        <v>1715</v>
      </c>
      <c r="AN330" s="79" t="b">
        <v>0</v>
      </c>
      <c r="AO330" s="85" t="s">
        <v>1471</v>
      </c>
      <c r="AP330" s="79" t="s">
        <v>176</v>
      </c>
      <c r="AQ330" s="79">
        <v>0</v>
      </c>
      <c r="AR330" s="79">
        <v>0</v>
      </c>
      <c r="AS330" s="79"/>
      <c r="AT330" s="79"/>
      <c r="AU330" s="79"/>
      <c r="AV330" s="79"/>
      <c r="AW330" s="79"/>
      <c r="AX330" s="79"/>
      <c r="AY330" s="79"/>
      <c r="AZ330" s="79"/>
      <c r="BA330">
        <v>6</v>
      </c>
      <c r="BB330" s="78" t="str">
        <f>REPLACE(INDEX(GroupVertices[Group],MATCH(Edges[[#This Row],[Vertex 1]],GroupVertices[Vertex],0)),1,1,"")</f>
        <v>10</v>
      </c>
      <c r="BC330" s="78" t="str">
        <f>REPLACE(INDEX(GroupVertices[Group],MATCH(Edges[[#This Row],[Vertex 2]],GroupVertices[Vertex],0)),1,1,"")</f>
        <v>10</v>
      </c>
      <c r="BD330" s="48">
        <v>2</v>
      </c>
      <c r="BE330" s="49">
        <v>40</v>
      </c>
      <c r="BF330" s="48">
        <v>0</v>
      </c>
      <c r="BG330" s="49">
        <v>0</v>
      </c>
      <c r="BH330" s="48">
        <v>0</v>
      </c>
      <c r="BI330" s="49">
        <v>0</v>
      </c>
      <c r="BJ330" s="48">
        <v>3</v>
      </c>
      <c r="BK330" s="49">
        <v>60</v>
      </c>
      <c r="BL330" s="48">
        <v>5</v>
      </c>
    </row>
    <row r="331" spans="1:64" ht="15">
      <c r="A331" s="64" t="s">
        <v>325</v>
      </c>
      <c r="B331" s="64" t="s">
        <v>325</v>
      </c>
      <c r="C331" s="65" t="s">
        <v>4309</v>
      </c>
      <c r="D331" s="66">
        <v>10</v>
      </c>
      <c r="E331" s="67" t="s">
        <v>136</v>
      </c>
      <c r="F331" s="68">
        <v>12</v>
      </c>
      <c r="G331" s="65"/>
      <c r="H331" s="69"/>
      <c r="I331" s="70"/>
      <c r="J331" s="70"/>
      <c r="K331" s="34" t="s">
        <v>65</v>
      </c>
      <c r="L331" s="77">
        <v>331</v>
      </c>
      <c r="M331" s="77"/>
      <c r="N331" s="72"/>
      <c r="O331" s="79" t="s">
        <v>176</v>
      </c>
      <c r="P331" s="81">
        <v>43510.93318287037</v>
      </c>
      <c r="Q331" s="79" t="s">
        <v>579</v>
      </c>
      <c r="R331" s="83" t="s">
        <v>772</v>
      </c>
      <c r="S331" s="79" t="s">
        <v>798</v>
      </c>
      <c r="T331" s="79"/>
      <c r="U331" s="79"/>
      <c r="V331" s="83" t="s">
        <v>995</v>
      </c>
      <c r="W331" s="81">
        <v>43510.93318287037</v>
      </c>
      <c r="X331" s="83" t="s">
        <v>1178</v>
      </c>
      <c r="Y331" s="79"/>
      <c r="Z331" s="79"/>
      <c r="AA331" s="85" t="s">
        <v>1472</v>
      </c>
      <c r="AB331" s="79"/>
      <c r="AC331" s="79" t="b">
        <v>0</v>
      </c>
      <c r="AD331" s="79">
        <v>0</v>
      </c>
      <c r="AE331" s="85" t="s">
        <v>1632</v>
      </c>
      <c r="AF331" s="79" t="b">
        <v>0</v>
      </c>
      <c r="AG331" s="79" t="s">
        <v>1705</v>
      </c>
      <c r="AH331" s="79"/>
      <c r="AI331" s="85" t="s">
        <v>1632</v>
      </c>
      <c r="AJ331" s="79" t="b">
        <v>0</v>
      </c>
      <c r="AK331" s="79">
        <v>0</v>
      </c>
      <c r="AL331" s="85" t="s">
        <v>1632</v>
      </c>
      <c r="AM331" s="79" t="s">
        <v>1715</v>
      </c>
      <c r="AN331" s="79" t="b">
        <v>0</v>
      </c>
      <c r="AO331" s="85" t="s">
        <v>1472</v>
      </c>
      <c r="AP331" s="79" t="s">
        <v>176</v>
      </c>
      <c r="AQ331" s="79">
        <v>0</v>
      </c>
      <c r="AR331" s="79">
        <v>0</v>
      </c>
      <c r="AS331" s="79"/>
      <c r="AT331" s="79"/>
      <c r="AU331" s="79"/>
      <c r="AV331" s="79"/>
      <c r="AW331" s="79"/>
      <c r="AX331" s="79"/>
      <c r="AY331" s="79"/>
      <c r="AZ331" s="79"/>
      <c r="BA331">
        <v>6</v>
      </c>
      <c r="BB331" s="78" t="str">
        <f>REPLACE(INDEX(GroupVertices[Group],MATCH(Edges[[#This Row],[Vertex 1]],GroupVertices[Vertex],0)),1,1,"")</f>
        <v>10</v>
      </c>
      <c r="BC331" s="78" t="str">
        <f>REPLACE(INDEX(GroupVertices[Group],MATCH(Edges[[#This Row],[Vertex 2]],GroupVertices[Vertex],0)),1,1,"")</f>
        <v>10</v>
      </c>
      <c r="BD331" s="48">
        <v>0</v>
      </c>
      <c r="BE331" s="49">
        <v>0</v>
      </c>
      <c r="BF331" s="48">
        <v>0</v>
      </c>
      <c r="BG331" s="49">
        <v>0</v>
      </c>
      <c r="BH331" s="48">
        <v>0</v>
      </c>
      <c r="BI331" s="49">
        <v>0</v>
      </c>
      <c r="BJ331" s="48">
        <v>3</v>
      </c>
      <c r="BK331" s="49">
        <v>100</v>
      </c>
      <c r="BL331" s="48">
        <v>3</v>
      </c>
    </row>
    <row r="332" spans="1:64" ht="15">
      <c r="A332" s="64" t="s">
        <v>326</v>
      </c>
      <c r="B332" s="64" t="s">
        <v>423</v>
      </c>
      <c r="C332" s="65" t="s">
        <v>4305</v>
      </c>
      <c r="D332" s="66">
        <v>3</v>
      </c>
      <c r="E332" s="67" t="s">
        <v>132</v>
      </c>
      <c r="F332" s="68">
        <v>35</v>
      </c>
      <c r="G332" s="65"/>
      <c r="H332" s="69"/>
      <c r="I332" s="70"/>
      <c r="J332" s="70"/>
      <c r="K332" s="34" t="s">
        <v>65</v>
      </c>
      <c r="L332" s="77">
        <v>332</v>
      </c>
      <c r="M332" s="77"/>
      <c r="N332" s="72"/>
      <c r="O332" s="79" t="s">
        <v>430</v>
      </c>
      <c r="P332" s="81">
        <v>43511.71224537037</v>
      </c>
      <c r="Q332" s="79" t="s">
        <v>580</v>
      </c>
      <c r="R332" s="83" t="s">
        <v>773</v>
      </c>
      <c r="S332" s="79" t="s">
        <v>796</v>
      </c>
      <c r="T332" s="79" t="s">
        <v>826</v>
      </c>
      <c r="U332" s="79"/>
      <c r="V332" s="83" t="s">
        <v>996</v>
      </c>
      <c r="W332" s="81">
        <v>43511.71224537037</v>
      </c>
      <c r="X332" s="83" t="s">
        <v>1179</v>
      </c>
      <c r="Y332" s="79"/>
      <c r="Z332" s="79"/>
      <c r="AA332" s="85" t="s">
        <v>1473</v>
      </c>
      <c r="AB332" s="79"/>
      <c r="AC332" s="79" t="b">
        <v>0</v>
      </c>
      <c r="AD332" s="79">
        <v>0</v>
      </c>
      <c r="AE332" s="85" t="s">
        <v>1632</v>
      </c>
      <c r="AF332" s="79" t="b">
        <v>0</v>
      </c>
      <c r="AG332" s="79" t="s">
        <v>1702</v>
      </c>
      <c r="AH332" s="79"/>
      <c r="AI332" s="85" t="s">
        <v>1632</v>
      </c>
      <c r="AJ332" s="79" t="b">
        <v>0</v>
      </c>
      <c r="AK332" s="79">
        <v>0</v>
      </c>
      <c r="AL332" s="85" t="s">
        <v>1632</v>
      </c>
      <c r="AM332" s="79" t="s">
        <v>1710</v>
      </c>
      <c r="AN332" s="79" t="b">
        <v>1</v>
      </c>
      <c r="AO332" s="85" t="s">
        <v>1473</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9</v>
      </c>
      <c r="BC332" s="78" t="str">
        <f>REPLACE(INDEX(GroupVertices[Group],MATCH(Edges[[#This Row],[Vertex 2]],GroupVertices[Vertex],0)),1,1,"")</f>
        <v>9</v>
      </c>
      <c r="BD332" s="48"/>
      <c r="BE332" s="49"/>
      <c r="BF332" s="48"/>
      <c r="BG332" s="49"/>
      <c r="BH332" s="48"/>
      <c r="BI332" s="49"/>
      <c r="BJ332" s="48"/>
      <c r="BK332" s="49"/>
      <c r="BL332" s="48"/>
    </row>
    <row r="333" spans="1:64" ht="15">
      <c r="A333" s="64" t="s">
        <v>326</v>
      </c>
      <c r="B333" s="64" t="s">
        <v>424</v>
      </c>
      <c r="C333" s="65" t="s">
        <v>4305</v>
      </c>
      <c r="D333" s="66">
        <v>3</v>
      </c>
      <c r="E333" s="67" t="s">
        <v>132</v>
      </c>
      <c r="F333" s="68">
        <v>35</v>
      </c>
      <c r="G333" s="65"/>
      <c r="H333" s="69"/>
      <c r="I333" s="70"/>
      <c r="J333" s="70"/>
      <c r="K333" s="34" t="s">
        <v>65</v>
      </c>
      <c r="L333" s="77">
        <v>333</v>
      </c>
      <c r="M333" s="77"/>
      <c r="N333" s="72"/>
      <c r="O333" s="79" t="s">
        <v>430</v>
      </c>
      <c r="P333" s="81">
        <v>43511.71224537037</v>
      </c>
      <c r="Q333" s="79" t="s">
        <v>580</v>
      </c>
      <c r="R333" s="83" t="s">
        <v>773</v>
      </c>
      <c r="S333" s="79" t="s">
        <v>796</v>
      </c>
      <c r="T333" s="79" t="s">
        <v>826</v>
      </c>
      <c r="U333" s="79"/>
      <c r="V333" s="83" t="s">
        <v>996</v>
      </c>
      <c r="W333" s="81">
        <v>43511.71224537037</v>
      </c>
      <c r="X333" s="83" t="s">
        <v>1179</v>
      </c>
      <c r="Y333" s="79"/>
      <c r="Z333" s="79"/>
      <c r="AA333" s="85" t="s">
        <v>1473</v>
      </c>
      <c r="AB333" s="79"/>
      <c r="AC333" s="79" t="b">
        <v>0</v>
      </c>
      <c r="AD333" s="79">
        <v>0</v>
      </c>
      <c r="AE333" s="85" t="s">
        <v>1632</v>
      </c>
      <c r="AF333" s="79" t="b">
        <v>0</v>
      </c>
      <c r="AG333" s="79" t="s">
        <v>1702</v>
      </c>
      <c r="AH333" s="79"/>
      <c r="AI333" s="85" t="s">
        <v>1632</v>
      </c>
      <c r="AJ333" s="79" t="b">
        <v>0</v>
      </c>
      <c r="AK333" s="79">
        <v>0</v>
      </c>
      <c r="AL333" s="85" t="s">
        <v>1632</v>
      </c>
      <c r="AM333" s="79" t="s">
        <v>1710</v>
      </c>
      <c r="AN333" s="79" t="b">
        <v>1</v>
      </c>
      <c r="AO333" s="85" t="s">
        <v>1473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9</v>
      </c>
      <c r="BC333" s="78" t="str">
        <f>REPLACE(INDEX(GroupVertices[Group],MATCH(Edges[[#This Row],[Vertex 2]],GroupVertices[Vertex],0)),1,1,"")</f>
        <v>9</v>
      </c>
      <c r="BD333" s="48"/>
      <c r="BE333" s="49"/>
      <c r="BF333" s="48"/>
      <c r="BG333" s="49"/>
      <c r="BH333" s="48"/>
      <c r="BI333" s="49"/>
      <c r="BJ333" s="48"/>
      <c r="BK333" s="49"/>
      <c r="BL333" s="48"/>
    </row>
    <row r="334" spans="1:64" ht="15">
      <c r="A334" s="64" t="s">
        <v>326</v>
      </c>
      <c r="B334" s="64" t="s">
        <v>425</v>
      </c>
      <c r="C334" s="65" t="s">
        <v>4305</v>
      </c>
      <c r="D334" s="66">
        <v>3</v>
      </c>
      <c r="E334" s="67" t="s">
        <v>132</v>
      </c>
      <c r="F334" s="68">
        <v>35</v>
      </c>
      <c r="G334" s="65"/>
      <c r="H334" s="69"/>
      <c r="I334" s="70"/>
      <c r="J334" s="70"/>
      <c r="K334" s="34" t="s">
        <v>65</v>
      </c>
      <c r="L334" s="77">
        <v>334</v>
      </c>
      <c r="M334" s="77"/>
      <c r="N334" s="72"/>
      <c r="O334" s="79" t="s">
        <v>430</v>
      </c>
      <c r="P334" s="81">
        <v>43511.71224537037</v>
      </c>
      <c r="Q334" s="79" t="s">
        <v>580</v>
      </c>
      <c r="R334" s="83" t="s">
        <v>773</v>
      </c>
      <c r="S334" s="79" t="s">
        <v>796</v>
      </c>
      <c r="T334" s="79" t="s">
        <v>826</v>
      </c>
      <c r="U334" s="79"/>
      <c r="V334" s="83" t="s">
        <v>996</v>
      </c>
      <c r="W334" s="81">
        <v>43511.71224537037</v>
      </c>
      <c r="X334" s="83" t="s">
        <v>1179</v>
      </c>
      <c r="Y334" s="79"/>
      <c r="Z334" s="79"/>
      <c r="AA334" s="85" t="s">
        <v>1473</v>
      </c>
      <c r="AB334" s="79"/>
      <c r="AC334" s="79" t="b">
        <v>0</v>
      </c>
      <c r="AD334" s="79">
        <v>0</v>
      </c>
      <c r="AE334" s="85" t="s">
        <v>1632</v>
      </c>
      <c r="AF334" s="79" t="b">
        <v>0</v>
      </c>
      <c r="AG334" s="79" t="s">
        <v>1702</v>
      </c>
      <c r="AH334" s="79"/>
      <c r="AI334" s="85" t="s">
        <v>1632</v>
      </c>
      <c r="AJ334" s="79" t="b">
        <v>0</v>
      </c>
      <c r="AK334" s="79">
        <v>0</v>
      </c>
      <c r="AL334" s="85" t="s">
        <v>1632</v>
      </c>
      <c r="AM334" s="79" t="s">
        <v>1710</v>
      </c>
      <c r="AN334" s="79" t="b">
        <v>1</v>
      </c>
      <c r="AO334" s="85" t="s">
        <v>1473</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9</v>
      </c>
      <c r="BC334" s="78" t="str">
        <f>REPLACE(INDEX(GroupVertices[Group],MATCH(Edges[[#This Row],[Vertex 2]],GroupVertices[Vertex],0)),1,1,"")</f>
        <v>9</v>
      </c>
      <c r="BD334" s="48"/>
      <c r="BE334" s="49"/>
      <c r="BF334" s="48"/>
      <c r="BG334" s="49"/>
      <c r="BH334" s="48"/>
      <c r="BI334" s="49"/>
      <c r="BJ334" s="48"/>
      <c r="BK334" s="49"/>
      <c r="BL334" s="48"/>
    </row>
    <row r="335" spans="1:64" ht="15">
      <c r="A335" s="64" t="s">
        <v>326</v>
      </c>
      <c r="B335" s="64" t="s">
        <v>426</v>
      </c>
      <c r="C335" s="65" t="s">
        <v>4305</v>
      </c>
      <c r="D335" s="66">
        <v>3</v>
      </c>
      <c r="E335" s="67" t="s">
        <v>132</v>
      </c>
      <c r="F335" s="68">
        <v>35</v>
      </c>
      <c r="G335" s="65"/>
      <c r="H335" s="69"/>
      <c r="I335" s="70"/>
      <c r="J335" s="70"/>
      <c r="K335" s="34" t="s">
        <v>65</v>
      </c>
      <c r="L335" s="77">
        <v>335</v>
      </c>
      <c r="M335" s="77"/>
      <c r="N335" s="72"/>
      <c r="O335" s="79" t="s">
        <v>430</v>
      </c>
      <c r="P335" s="81">
        <v>43511.71224537037</v>
      </c>
      <c r="Q335" s="79" t="s">
        <v>580</v>
      </c>
      <c r="R335" s="83" t="s">
        <v>773</v>
      </c>
      <c r="S335" s="79" t="s">
        <v>796</v>
      </c>
      <c r="T335" s="79" t="s">
        <v>826</v>
      </c>
      <c r="U335" s="79"/>
      <c r="V335" s="83" t="s">
        <v>996</v>
      </c>
      <c r="W335" s="81">
        <v>43511.71224537037</v>
      </c>
      <c r="X335" s="83" t="s">
        <v>1179</v>
      </c>
      <c r="Y335" s="79"/>
      <c r="Z335" s="79"/>
      <c r="AA335" s="85" t="s">
        <v>1473</v>
      </c>
      <c r="AB335" s="79"/>
      <c r="AC335" s="79" t="b">
        <v>0</v>
      </c>
      <c r="AD335" s="79">
        <v>0</v>
      </c>
      <c r="AE335" s="85" t="s">
        <v>1632</v>
      </c>
      <c r="AF335" s="79" t="b">
        <v>0</v>
      </c>
      <c r="AG335" s="79" t="s">
        <v>1702</v>
      </c>
      <c r="AH335" s="79"/>
      <c r="AI335" s="85" t="s">
        <v>1632</v>
      </c>
      <c r="AJ335" s="79" t="b">
        <v>0</v>
      </c>
      <c r="AK335" s="79">
        <v>0</v>
      </c>
      <c r="AL335" s="85" t="s">
        <v>1632</v>
      </c>
      <c r="AM335" s="79" t="s">
        <v>1710</v>
      </c>
      <c r="AN335" s="79" t="b">
        <v>1</v>
      </c>
      <c r="AO335" s="85" t="s">
        <v>1473</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9</v>
      </c>
      <c r="BC335" s="78" t="str">
        <f>REPLACE(INDEX(GroupVertices[Group],MATCH(Edges[[#This Row],[Vertex 2]],GroupVertices[Vertex],0)),1,1,"")</f>
        <v>9</v>
      </c>
      <c r="BD335" s="48"/>
      <c r="BE335" s="49"/>
      <c r="BF335" s="48"/>
      <c r="BG335" s="49"/>
      <c r="BH335" s="48"/>
      <c r="BI335" s="49"/>
      <c r="BJ335" s="48"/>
      <c r="BK335" s="49"/>
      <c r="BL335" s="48"/>
    </row>
    <row r="336" spans="1:64" ht="15">
      <c r="A336" s="64" t="s">
        <v>326</v>
      </c>
      <c r="B336" s="64" t="s">
        <v>427</v>
      </c>
      <c r="C336" s="65" t="s">
        <v>4305</v>
      </c>
      <c r="D336" s="66">
        <v>3</v>
      </c>
      <c r="E336" s="67" t="s">
        <v>132</v>
      </c>
      <c r="F336" s="68">
        <v>35</v>
      </c>
      <c r="G336" s="65"/>
      <c r="H336" s="69"/>
      <c r="I336" s="70"/>
      <c r="J336" s="70"/>
      <c r="K336" s="34" t="s">
        <v>65</v>
      </c>
      <c r="L336" s="77">
        <v>336</v>
      </c>
      <c r="M336" s="77"/>
      <c r="N336" s="72"/>
      <c r="O336" s="79" t="s">
        <v>430</v>
      </c>
      <c r="P336" s="81">
        <v>43511.71224537037</v>
      </c>
      <c r="Q336" s="79" t="s">
        <v>580</v>
      </c>
      <c r="R336" s="83" t="s">
        <v>773</v>
      </c>
      <c r="S336" s="79" t="s">
        <v>796</v>
      </c>
      <c r="T336" s="79" t="s">
        <v>826</v>
      </c>
      <c r="U336" s="79"/>
      <c r="V336" s="83" t="s">
        <v>996</v>
      </c>
      <c r="W336" s="81">
        <v>43511.71224537037</v>
      </c>
      <c r="X336" s="83" t="s">
        <v>1179</v>
      </c>
      <c r="Y336" s="79"/>
      <c r="Z336" s="79"/>
      <c r="AA336" s="85" t="s">
        <v>1473</v>
      </c>
      <c r="AB336" s="79"/>
      <c r="AC336" s="79" t="b">
        <v>0</v>
      </c>
      <c r="AD336" s="79">
        <v>0</v>
      </c>
      <c r="AE336" s="85" t="s">
        <v>1632</v>
      </c>
      <c r="AF336" s="79" t="b">
        <v>0</v>
      </c>
      <c r="AG336" s="79" t="s">
        <v>1702</v>
      </c>
      <c r="AH336" s="79"/>
      <c r="AI336" s="85" t="s">
        <v>1632</v>
      </c>
      <c r="AJ336" s="79" t="b">
        <v>0</v>
      </c>
      <c r="AK336" s="79">
        <v>0</v>
      </c>
      <c r="AL336" s="85" t="s">
        <v>1632</v>
      </c>
      <c r="AM336" s="79" t="s">
        <v>1710</v>
      </c>
      <c r="AN336" s="79" t="b">
        <v>1</v>
      </c>
      <c r="AO336" s="85" t="s">
        <v>1473</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9</v>
      </c>
      <c r="BC336" s="78" t="str">
        <f>REPLACE(INDEX(GroupVertices[Group],MATCH(Edges[[#This Row],[Vertex 2]],GroupVertices[Vertex],0)),1,1,"")</f>
        <v>9</v>
      </c>
      <c r="BD336" s="48">
        <v>0</v>
      </c>
      <c r="BE336" s="49">
        <v>0</v>
      </c>
      <c r="BF336" s="48">
        <v>1</v>
      </c>
      <c r="BG336" s="49">
        <v>11.11111111111111</v>
      </c>
      <c r="BH336" s="48">
        <v>0</v>
      </c>
      <c r="BI336" s="49">
        <v>0</v>
      </c>
      <c r="BJ336" s="48">
        <v>8</v>
      </c>
      <c r="BK336" s="49">
        <v>88.88888888888889</v>
      </c>
      <c r="BL336" s="48">
        <v>9</v>
      </c>
    </row>
    <row r="337" spans="1:64" ht="15">
      <c r="A337" s="64" t="s">
        <v>327</v>
      </c>
      <c r="B337" s="64" t="s">
        <v>331</v>
      </c>
      <c r="C337" s="65" t="s">
        <v>4306</v>
      </c>
      <c r="D337" s="66">
        <v>4.4</v>
      </c>
      <c r="E337" s="67" t="s">
        <v>136</v>
      </c>
      <c r="F337" s="68">
        <v>30.4</v>
      </c>
      <c r="G337" s="65"/>
      <c r="H337" s="69"/>
      <c r="I337" s="70"/>
      <c r="J337" s="70"/>
      <c r="K337" s="34" t="s">
        <v>65</v>
      </c>
      <c r="L337" s="77">
        <v>337</v>
      </c>
      <c r="M337" s="77"/>
      <c r="N337" s="72"/>
      <c r="O337" s="79" t="s">
        <v>430</v>
      </c>
      <c r="P337" s="81">
        <v>43509.72988425926</v>
      </c>
      <c r="Q337" s="79" t="s">
        <v>581</v>
      </c>
      <c r="R337" s="79"/>
      <c r="S337" s="79"/>
      <c r="T337" s="79"/>
      <c r="U337" s="79"/>
      <c r="V337" s="83" t="s">
        <v>997</v>
      </c>
      <c r="W337" s="81">
        <v>43509.72988425926</v>
      </c>
      <c r="X337" s="83" t="s">
        <v>1180</v>
      </c>
      <c r="Y337" s="79"/>
      <c r="Z337" s="79"/>
      <c r="AA337" s="85" t="s">
        <v>1474</v>
      </c>
      <c r="AB337" s="79"/>
      <c r="AC337" s="79" t="b">
        <v>0</v>
      </c>
      <c r="AD337" s="79">
        <v>0</v>
      </c>
      <c r="AE337" s="85" t="s">
        <v>1632</v>
      </c>
      <c r="AF337" s="79" t="b">
        <v>0</v>
      </c>
      <c r="AG337" s="79" t="s">
        <v>1701</v>
      </c>
      <c r="AH337" s="79"/>
      <c r="AI337" s="85" t="s">
        <v>1632</v>
      </c>
      <c r="AJ337" s="79" t="b">
        <v>0</v>
      </c>
      <c r="AK337" s="79">
        <v>0</v>
      </c>
      <c r="AL337" s="85" t="s">
        <v>1606</v>
      </c>
      <c r="AM337" s="79" t="s">
        <v>1709</v>
      </c>
      <c r="AN337" s="79" t="b">
        <v>0</v>
      </c>
      <c r="AO337" s="85" t="s">
        <v>1606</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1</v>
      </c>
      <c r="BC337" s="78" t="str">
        <f>REPLACE(INDEX(GroupVertices[Group],MATCH(Edges[[#This Row],[Vertex 2]],GroupVertices[Vertex],0)),1,1,"")</f>
        <v>1</v>
      </c>
      <c r="BD337" s="48">
        <v>1</v>
      </c>
      <c r="BE337" s="49">
        <v>4.3478260869565215</v>
      </c>
      <c r="BF337" s="48">
        <v>0</v>
      </c>
      <c r="BG337" s="49">
        <v>0</v>
      </c>
      <c r="BH337" s="48">
        <v>0</v>
      </c>
      <c r="BI337" s="49">
        <v>0</v>
      </c>
      <c r="BJ337" s="48">
        <v>22</v>
      </c>
      <c r="BK337" s="49">
        <v>95.65217391304348</v>
      </c>
      <c r="BL337" s="48">
        <v>23</v>
      </c>
    </row>
    <row r="338" spans="1:64" ht="15">
      <c r="A338" s="64" t="s">
        <v>327</v>
      </c>
      <c r="B338" s="64" t="s">
        <v>331</v>
      </c>
      <c r="C338" s="65" t="s">
        <v>4306</v>
      </c>
      <c r="D338" s="66">
        <v>4.4</v>
      </c>
      <c r="E338" s="67" t="s">
        <v>136</v>
      </c>
      <c r="F338" s="68">
        <v>30.4</v>
      </c>
      <c r="G338" s="65"/>
      <c r="H338" s="69"/>
      <c r="I338" s="70"/>
      <c r="J338" s="70"/>
      <c r="K338" s="34" t="s">
        <v>65</v>
      </c>
      <c r="L338" s="77">
        <v>338</v>
      </c>
      <c r="M338" s="77"/>
      <c r="N338" s="72"/>
      <c r="O338" s="79" t="s">
        <v>430</v>
      </c>
      <c r="P338" s="81">
        <v>43511.758784722224</v>
      </c>
      <c r="Q338" s="79" t="s">
        <v>582</v>
      </c>
      <c r="R338" s="79"/>
      <c r="S338" s="79"/>
      <c r="T338" s="79"/>
      <c r="U338" s="79"/>
      <c r="V338" s="83" t="s">
        <v>997</v>
      </c>
      <c r="W338" s="81">
        <v>43511.758784722224</v>
      </c>
      <c r="X338" s="83" t="s">
        <v>1181</v>
      </c>
      <c r="Y338" s="79"/>
      <c r="Z338" s="79"/>
      <c r="AA338" s="85" t="s">
        <v>1475</v>
      </c>
      <c r="AB338" s="79"/>
      <c r="AC338" s="79" t="b">
        <v>0</v>
      </c>
      <c r="AD338" s="79">
        <v>0</v>
      </c>
      <c r="AE338" s="85" t="s">
        <v>1632</v>
      </c>
      <c r="AF338" s="79" t="b">
        <v>0</v>
      </c>
      <c r="AG338" s="79" t="s">
        <v>1701</v>
      </c>
      <c r="AH338" s="79"/>
      <c r="AI338" s="85" t="s">
        <v>1632</v>
      </c>
      <c r="AJ338" s="79" t="b">
        <v>0</v>
      </c>
      <c r="AK338" s="79">
        <v>1</v>
      </c>
      <c r="AL338" s="85" t="s">
        <v>1609</v>
      </c>
      <c r="AM338" s="79" t="s">
        <v>1709</v>
      </c>
      <c r="AN338" s="79" t="b">
        <v>0</v>
      </c>
      <c r="AO338" s="85" t="s">
        <v>1609</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1</v>
      </c>
      <c r="BC338" s="78" t="str">
        <f>REPLACE(INDEX(GroupVertices[Group],MATCH(Edges[[#This Row],[Vertex 2]],GroupVertices[Vertex],0)),1,1,"")</f>
        <v>1</v>
      </c>
      <c r="BD338" s="48">
        <v>0</v>
      </c>
      <c r="BE338" s="49">
        <v>0</v>
      </c>
      <c r="BF338" s="48">
        <v>1</v>
      </c>
      <c r="BG338" s="49">
        <v>4.166666666666667</v>
      </c>
      <c r="BH338" s="48">
        <v>0</v>
      </c>
      <c r="BI338" s="49">
        <v>0</v>
      </c>
      <c r="BJ338" s="48">
        <v>23</v>
      </c>
      <c r="BK338" s="49">
        <v>95.83333333333333</v>
      </c>
      <c r="BL338" s="48">
        <v>24</v>
      </c>
    </row>
    <row r="339" spans="1:64" ht="15">
      <c r="A339" s="64" t="s">
        <v>328</v>
      </c>
      <c r="B339" s="64" t="s">
        <v>331</v>
      </c>
      <c r="C339" s="65" t="s">
        <v>4306</v>
      </c>
      <c r="D339" s="66">
        <v>4.4</v>
      </c>
      <c r="E339" s="67" t="s">
        <v>136</v>
      </c>
      <c r="F339" s="68">
        <v>30.4</v>
      </c>
      <c r="G339" s="65"/>
      <c r="H339" s="69"/>
      <c r="I339" s="70"/>
      <c r="J339" s="70"/>
      <c r="K339" s="34" t="s">
        <v>65</v>
      </c>
      <c r="L339" s="77">
        <v>339</v>
      </c>
      <c r="M339" s="77"/>
      <c r="N339" s="72"/>
      <c r="O339" s="79" t="s">
        <v>431</v>
      </c>
      <c r="P339" s="81">
        <v>43501.74921296296</v>
      </c>
      <c r="Q339" s="79" t="s">
        <v>583</v>
      </c>
      <c r="R339" s="79"/>
      <c r="S339" s="79"/>
      <c r="T339" s="79"/>
      <c r="U339" s="79"/>
      <c r="V339" s="83" t="s">
        <v>998</v>
      </c>
      <c r="W339" s="81">
        <v>43501.74921296296</v>
      </c>
      <c r="X339" s="83" t="s">
        <v>1182</v>
      </c>
      <c r="Y339" s="79"/>
      <c r="Z339" s="79"/>
      <c r="AA339" s="85" t="s">
        <v>1476</v>
      </c>
      <c r="AB339" s="85" t="s">
        <v>1595</v>
      </c>
      <c r="AC339" s="79" t="b">
        <v>0</v>
      </c>
      <c r="AD339" s="79">
        <v>0</v>
      </c>
      <c r="AE339" s="85" t="s">
        <v>1634</v>
      </c>
      <c r="AF339" s="79" t="b">
        <v>0</v>
      </c>
      <c r="AG339" s="79" t="s">
        <v>1702</v>
      </c>
      <c r="AH339" s="79"/>
      <c r="AI339" s="85" t="s">
        <v>1632</v>
      </c>
      <c r="AJ339" s="79" t="b">
        <v>0</v>
      </c>
      <c r="AK339" s="79">
        <v>0</v>
      </c>
      <c r="AL339" s="85" t="s">
        <v>1632</v>
      </c>
      <c r="AM339" s="79" t="s">
        <v>1708</v>
      </c>
      <c r="AN339" s="79" t="b">
        <v>0</v>
      </c>
      <c r="AO339" s="85" t="s">
        <v>1595</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1</v>
      </c>
      <c r="BC339" s="78" t="str">
        <f>REPLACE(INDEX(GroupVertices[Group],MATCH(Edges[[#This Row],[Vertex 2]],GroupVertices[Vertex],0)),1,1,"")</f>
        <v>1</v>
      </c>
      <c r="BD339" s="48">
        <v>0</v>
      </c>
      <c r="BE339" s="49">
        <v>0</v>
      </c>
      <c r="BF339" s="48">
        <v>0</v>
      </c>
      <c r="BG339" s="49">
        <v>0</v>
      </c>
      <c r="BH339" s="48">
        <v>0</v>
      </c>
      <c r="BI339" s="49">
        <v>0</v>
      </c>
      <c r="BJ339" s="48">
        <v>2</v>
      </c>
      <c r="BK339" s="49">
        <v>100</v>
      </c>
      <c r="BL339" s="48">
        <v>2</v>
      </c>
    </row>
    <row r="340" spans="1:64" ht="15">
      <c r="A340" s="64" t="s">
        <v>328</v>
      </c>
      <c r="B340" s="64" t="s">
        <v>331</v>
      </c>
      <c r="C340" s="65" t="s">
        <v>4306</v>
      </c>
      <c r="D340" s="66">
        <v>4.4</v>
      </c>
      <c r="E340" s="67" t="s">
        <v>136</v>
      </c>
      <c r="F340" s="68">
        <v>30.4</v>
      </c>
      <c r="G340" s="65"/>
      <c r="H340" s="69"/>
      <c r="I340" s="70"/>
      <c r="J340" s="70"/>
      <c r="K340" s="34" t="s">
        <v>65</v>
      </c>
      <c r="L340" s="77">
        <v>340</v>
      </c>
      <c r="M340" s="77"/>
      <c r="N340" s="72"/>
      <c r="O340" s="79" t="s">
        <v>431</v>
      </c>
      <c r="P340" s="81">
        <v>43511.79578703704</v>
      </c>
      <c r="Q340" s="79" t="s">
        <v>584</v>
      </c>
      <c r="R340" s="79"/>
      <c r="S340" s="79"/>
      <c r="T340" s="79"/>
      <c r="U340" s="79"/>
      <c r="V340" s="83" t="s">
        <v>998</v>
      </c>
      <c r="W340" s="81">
        <v>43511.79578703704</v>
      </c>
      <c r="X340" s="83" t="s">
        <v>1183</v>
      </c>
      <c r="Y340" s="79"/>
      <c r="Z340" s="79"/>
      <c r="AA340" s="85" t="s">
        <v>1477</v>
      </c>
      <c r="AB340" s="85" t="s">
        <v>1609</v>
      </c>
      <c r="AC340" s="79" t="b">
        <v>0</v>
      </c>
      <c r="AD340" s="79">
        <v>0</v>
      </c>
      <c r="AE340" s="85" t="s">
        <v>1634</v>
      </c>
      <c r="AF340" s="79" t="b">
        <v>0</v>
      </c>
      <c r="AG340" s="79" t="s">
        <v>1701</v>
      </c>
      <c r="AH340" s="79"/>
      <c r="AI340" s="85" t="s">
        <v>1632</v>
      </c>
      <c r="AJ340" s="79" t="b">
        <v>0</v>
      </c>
      <c r="AK340" s="79">
        <v>0</v>
      </c>
      <c r="AL340" s="85" t="s">
        <v>1632</v>
      </c>
      <c r="AM340" s="79" t="s">
        <v>1708</v>
      </c>
      <c r="AN340" s="79" t="b">
        <v>0</v>
      </c>
      <c r="AO340" s="85" t="s">
        <v>1609</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1</v>
      </c>
      <c r="BC340" s="78" t="str">
        <f>REPLACE(INDEX(GroupVertices[Group],MATCH(Edges[[#This Row],[Vertex 2]],GroupVertices[Vertex],0)),1,1,"")</f>
        <v>1</v>
      </c>
      <c r="BD340" s="48">
        <v>1</v>
      </c>
      <c r="BE340" s="49">
        <v>16.666666666666668</v>
      </c>
      <c r="BF340" s="48">
        <v>0</v>
      </c>
      <c r="BG340" s="49">
        <v>0</v>
      </c>
      <c r="BH340" s="48">
        <v>0</v>
      </c>
      <c r="BI340" s="49">
        <v>0</v>
      </c>
      <c r="BJ340" s="48">
        <v>5</v>
      </c>
      <c r="BK340" s="49">
        <v>83.33333333333333</v>
      </c>
      <c r="BL340" s="48">
        <v>6</v>
      </c>
    </row>
    <row r="341" spans="1:64" ht="15">
      <c r="A341" s="64" t="s">
        <v>329</v>
      </c>
      <c r="B341" s="64" t="s">
        <v>331</v>
      </c>
      <c r="C341" s="65" t="s">
        <v>4305</v>
      </c>
      <c r="D341" s="66">
        <v>3</v>
      </c>
      <c r="E341" s="67" t="s">
        <v>132</v>
      </c>
      <c r="F341" s="68">
        <v>35</v>
      </c>
      <c r="G341" s="65"/>
      <c r="H341" s="69"/>
      <c r="I341" s="70"/>
      <c r="J341" s="70"/>
      <c r="K341" s="34" t="s">
        <v>65</v>
      </c>
      <c r="L341" s="77">
        <v>341</v>
      </c>
      <c r="M341" s="77"/>
      <c r="N341" s="72"/>
      <c r="O341" s="79" t="s">
        <v>431</v>
      </c>
      <c r="P341" s="81">
        <v>43511.80032407407</v>
      </c>
      <c r="Q341" s="79" t="s">
        <v>585</v>
      </c>
      <c r="R341" s="83" t="s">
        <v>774</v>
      </c>
      <c r="S341" s="79" t="s">
        <v>796</v>
      </c>
      <c r="T341" s="79"/>
      <c r="U341" s="79"/>
      <c r="V341" s="83" t="s">
        <v>999</v>
      </c>
      <c r="W341" s="81">
        <v>43511.80032407407</v>
      </c>
      <c r="X341" s="83" t="s">
        <v>1184</v>
      </c>
      <c r="Y341" s="79"/>
      <c r="Z341" s="79"/>
      <c r="AA341" s="85" t="s">
        <v>1478</v>
      </c>
      <c r="AB341" s="79"/>
      <c r="AC341" s="79" t="b">
        <v>0</v>
      </c>
      <c r="AD341" s="79">
        <v>0</v>
      </c>
      <c r="AE341" s="85" t="s">
        <v>1634</v>
      </c>
      <c r="AF341" s="79" t="b">
        <v>0</v>
      </c>
      <c r="AG341" s="79" t="s">
        <v>1701</v>
      </c>
      <c r="AH341" s="79"/>
      <c r="AI341" s="85" t="s">
        <v>1632</v>
      </c>
      <c r="AJ341" s="79" t="b">
        <v>0</v>
      </c>
      <c r="AK341" s="79">
        <v>0</v>
      </c>
      <c r="AL341" s="85" t="s">
        <v>1632</v>
      </c>
      <c r="AM341" s="79" t="s">
        <v>1709</v>
      </c>
      <c r="AN341" s="79" t="b">
        <v>1</v>
      </c>
      <c r="AO341" s="85" t="s">
        <v>1478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v>1</v>
      </c>
      <c r="BE341" s="49">
        <v>5</v>
      </c>
      <c r="BF341" s="48">
        <v>0</v>
      </c>
      <c r="BG341" s="49">
        <v>0</v>
      </c>
      <c r="BH341" s="48">
        <v>0</v>
      </c>
      <c r="BI341" s="49">
        <v>0</v>
      </c>
      <c r="BJ341" s="48">
        <v>19</v>
      </c>
      <c r="BK341" s="49">
        <v>95</v>
      </c>
      <c r="BL341" s="48">
        <v>20</v>
      </c>
    </row>
    <row r="342" spans="1:64" ht="15">
      <c r="A342" s="64" t="s">
        <v>329</v>
      </c>
      <c r="B342" s="64" t="s">
        <v>331</v>
      </c>
      <c r="C342" s="65" t="s">
        <v>4305</v>
      </c>
      <c r="D342" s="66">
        <v>3</v>
      </c>
      <c r="E342" s="67" t="s">
        <v>132</v>
      </c>
      <c r="F342" s="68">
        <v>35</v>
      </c>
      <c r="G342" s="65"/>
      <c r="H342" s="69"/>
      <c r="I342" s="70"/>
      <c r="J342" s="70"/>
      <c r="K342" s="34" t="s">
        <v>65</v>
      </c>
      <c r="L342" s="77">
        <v>342</v>
      </c>
      <c r="M342" s="77"/>
      <c r="N342" s="72"/>
      <c r="O342" s="79" t="s">
        <v>430</v>
      </c>
      <c r="P342" s="81">
        <v>43511.80086805556</v>
      </c>
      <c r="Q342" s="79" t="s">
        <v>586</v>
      </c>
      <c r="R342" s="83" t="s">
        <v>775</v>
      </c>
      <c r="S342" s="79" t="s">
        <v>796</v>
      </c>
      <c r="T342" s="79"/>
      <c r="U342" s="79"/>
      <c r="V342" s="83" t="s">
        <v>999</v>
      </c>
      <c r="W342" s="81">
        <v>43511.80086805556</v>
      </c>
      <c r="X342" s="83" t="s">
        <v>1185</v>
      </c>
      <c r="Y342" s="79"/>
      <c r="Z342" s="79"/>
      <c r="AA342" s="85" t="s">
        <v>1479</v>
      </c>
      <c r="AB342" s="79"/>
      <c r="AC342" s="79" t="b">
        <v>0</v>
      </c>
      <c r="AD342" s="79">
        <v>0</v>
      </c>
      <c r="AE342" s="85" t="s">
        <v>1632</v>
      </c>
      <c r="AF342" s="79" t="b">
        <v>0</v>
      </c>
      <c r="AG342" s="79" t="s">
        <v>1701</v>
      </c>
      <c r="AH342" s="79"/>
      <c r="AI342" s="85" t="s">
        <v>1632</v>
      </c>
      <c r="AJ342" s="79" t="b">
        <v>0</v>
      </c>
      <c r="AK342" s="79">
        <v>0</v>
      </c>
      <c r="AL342" s="85" t="s">
        <v>1632</v>
      </c>
      <c r="AM342" s="79" t="s">
        <v>1709</v>
      </c>
      <c r="AN342" s="79" t="b">
        <v>1</v>
      </c>
      <c r="AO342" s="85" t="s">
        <v>1479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1</v>
      </c>
      <c r="BD342" s="48">
        <v>0</v>
      </c>
      <c r="BE342" s="49">
        <v>0</v>
      </c>
      <c r="BF342" s="48">
        <v>0</v>
      </c>
      <c r="BG342" s="49">
        <v>0</v>
      </c>
      <c r="BH342" s="48">
        <v>0</v>
      </c>
      <c r="BI342" s="49">
        <v>0</v>
      </c>
      <c r="BJ342" s="48">
        <v>20</v>
      </c>
      <c r="BK342" s="49">
        <v>100</v>
      </c>
      <c r="BL342" s="48">
        <v>20</v>
      </c>
    </row>
    <row r="343" spans="1:64" ht="15">
      <c r="A343" s="64" t="s">
        <v>330</v>
      </c>
      <c r="B343" s="64" t="s">
        <v>428</v>
      </c>
      <c r="C343" s="65" t="s">
        <v>4305</v>
      </c>
      <c r="D343" s="66">
        <v>3</v>
      </c>
      <c r="E343" s="67" t="s">
        <v>132</v>
      </c>
      <c r="F343" s="68">
        <v>35</v>
      </c>
      <c r="G343" s="65"/>
      <c r="H343" s="69"/>
      <c r="I343" s="70"/>
      <c r="J343" s="70"/>
      <c r="K343" s="34" t="s">
        <v>65</v>
      </c>
      <c r="L343" s="77">
        <v>343</v>
      </c>
      <c r="M343" s="77"/>
      <c r="N343" s="72"/>
      <c r="O343" s="79" t="s">
        <v>430</v>
      </c>
      <c r="P343" s="81">
        <v>43511.823275462964</v>
      </c>
      <c r="Q343" s="79" t="s">
        <v>587</v>
      </c>
      <c r="R343" s="79" t="s">
        <v>776</v>
      </c>
      <c r="S343" s="79" t="s">
        <v>802</v>
      </c>
      <c r="T343" s="79" t="s">
        <v>827</v>
      </c>
      <c r="U343" s="79"/>
      <c r="V343" s="83" t="s">
        <v>1000</v>
      </c>
      <c r="W343" s="81">
        <v>43511.823275462964</v>
      </c>
      <c r="X343" s="83" t="s">
        <v>1186</v>
      </c>
      <c r="Y343" s="79"/>
      <c r="Z343" s="79"/>
      <c r="AA343" s="85" t="s">
        <v>1480</v>
      </c>
      <c r="AB343" s="79"/>
      <c r="AC343" s="79" t="b">
        <v>0</v>
      </c>
      <c r="AD343" s="79">
        <v>0</v>
      </c>
      <c r="AE343" s="85" t="s">
        <v>1632</v>
      </c>
      <c r="AF343" s="79" t="b">
        <v>0</v>
      </c>
      <c r="AG343" s="79" t="s">
        <v>1701</v>
      </c>
      <c r="AH343" s="79"/>
      <c r="AI343" s="85" t="s">
        <v>1632</v>
      </c>
      <c r="AJ343" s="79" t="b">
        <v>0</v>
      </c>
      <c r="AK343" s="79">
        <v>0</v>
      </c>
      <c r="AL343" s="85" t="s">
        <v>1632</v>
      </c>
      <c r="AM343" s="79" t="s">
        <v>1709</v>
      </c>
      <c r="AN343" s="79" t="b">
        <v>1</v>
      </c>
      <c r="AO343" s="85" t="s">
        <v>1480</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16</v>
      </c>
      <c r="BC343" s="78" t="str">
        <f>REPLACE(INDEX(GroupVertices[Group],MATCH(Edges[[#This Row],[Vertex 2]],GroupVertices[Vertex],0)),1,1,"")</f>
        <v>16</v>
      </c>
      <c r="BD343" s="48">
        <v>1</v>
      </c>
      <c r="BE343" s="49">
        <v>7.142857142857143</v>
      </c>
      <c r="BF343" s="48">
        <v>0</v>
      </c>
      <c r="BG343" s="49">
        <v>0</v>
      </c>
      <c r="BH343" s="48">
        <v>0</v>
      </c>
      <c r="BI343" s="49">
        <v>0</v>
      </c>
      <c r="BJ343" s="48">
        <v>13</v>
      </c>
      <c r="BK343" s="49">
        <v>92.85714285714286</v>
      </c>
      <c r="BL343" s="48">
        <v>14</v>
      </c>
    </row>
    <row r="344" spans="1:64" ht="15">
      <c r="A344" s="64" t="s">
        <v>330</v>
      </c>
      <c r="B344" s="64" t="s">
        <v>331</v>
      </c>
      <c r="C344" s="65" t="s">
        <v>4308</v>
      </c>
      <c r="D344" s="66">
        <v>7.2</v>
      </c>
      <c r="E344" s="67" t="s">
        <v>136</v>
      </c>
      <c r="F344" s="68">
        <v>21.2</v>
      </c>
      <c r="G344" s="65"/>
      <c r="H344" s="69"/>
      <c r="I344" s="70"/>
      <c r="J344" s="70"/>
      <c r="K344" s="34" t="s">
        <v>65</v>
      </c>
      <c r="L344" s="77">
        <v>344</v>
      </c>
      <c r="M344" s="77"/>
      <c r="N344" s="72"/>
      <c r="O344" s="79" t="s">
        <v>430</v>
      </c>
      <c r="P344" s="81">
        <v>43507.69267361111</v>
      </c>
      <c r="Q344" s="79" t="s">
        <v>588</v>
      </c>
      <c r="R344" s="83" t="s">
        <v>777</v>
      </c>
      <c r="S344" s="79" t="s">
        <v>796</v>
      </c>
      <c r="T344" s="79" t="s">
        <v>828</v>
      </c>
      <c r="U344" s="79"/>
      <c r="V344" s="83" t="s">
        <v>1000</v>
      </c>
      <c r="W344" s="81">
        <v>43507.69267361111</v>
      </c>
      <c r="X344" s="83" t="s">
        <v>1187</v>
      </c>
      <c r="Y344" s="79"/>
      <c r="Z344" s="79"/>
      <c r="AA344" s="85" t="s">
        <v>1481</v>
      </c>
      <c r="AB344" s="79"/>
      <c r="AC344" s="79" t="b">
        <v>0</v>
      </c>
      <c r="AD344" s="79">
        <v>0</v>
      </c>
      <c r="AE344" s="85" t="s">
        <v>1632</v>
      </c>
      <c r="AF344" s="79" t="b">
        <v>0</v>
      </c>
      <c r="AG344" s="79" t="s">
        <v>1701</v>
      </c>
      <c r="AH344" s="79"/>
      <c r="AI344" s="85" t="s">
        <v>1632</v>
      </c>
      <c r="AJ344" s="79" t="b">
        <v>0</v>
      </c>
      <c r="AK344" s="79">
        <v>0</v>
      </c>
      <c r="AL344" s="85" t="s">
        <v>1632</v>
      </c>
      <c r="AM344" s="79" t="s">
        <v>1709</v>
      </c>
      <c r="AN344" s="79" t="b">
        <v>1</v>
      </c>
      <c r="AO344" s="85" t="s">
        <v>1481</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16</v>
      </c>
      <c r="BC344" s="78" t="str">
        <f>REPLACE(INDEX(GroupVertices[Group],MATCH(Edges[[#This Row],[Vertex 2]],GroupVertices[Vertex],0)),1,1,"")</f>
        <v>1</v>
      </c>
      <c r="BD344" s="48">
        <v>0</v>
      </c>
      <c r="BE344" s="49">
        <v>0</v>
      </c>
      <c r="BF344" s="48">
        <v>0</v>
      </c>
      <c r="BG344" s="49">
        <v>0</v>
      </c>
      <c r="BH344" s="48">
        <v>0</v>
      </c>
      <c r="BI344" s="49">
        <v>0</v>
      </c>
      <c r="BJ344" s="48">
        <v>14</v>
      </c>
      <c r="BK344" s="49">
        <v>100</v>
      </c>
      <c r="BL344" s="48">
        <v>14</v>
      </c>
    </row>
    <row r="345" spans="1:64" ht="15">
      <c r="A345" s="64" t="s">
        <v>330</v>
      </c>
      <c r="B345" s="64" t="s">
        <v>331</v>
      </c>
      <c r="C345" s="65" t="s">
        <v>4308</v>
      </c>
      <c r="D345" s="66">
        <v>7.2</v>
      </c>
      <c r="E345" s="67" t="s">
        <v>136</v>
      </c>
      <c r="F345" s="68">
        <v>21.2</v>
      </c>
      <c r="G345" s="65"/>
      <c r="H345" s="69"/>
      <c r="I345" s="70"/>
      <c r="J345" s="70"/>
      <c r="K345" s="34" t="s">
        <v>65</v>
      </c>
      <c r="L345" s="77">
        <v>345</v>
      </c>
      <c r="M345" s="77"/>
      <c r="N345" s="72"/>
      <c r="O345" s="79" t="s">
        <v>430</v>
      </c>
      <c r="P345" s="81">
        <v>43507.69540509259</v>
      </c>
      <c r="Q345" s="79" t="s">
        <v>589</v>
      </c>
      <c r="R345" s="83" t="s">
        <v>778</v>
      </c>
      <c r="S345" s="79" t="s">
        <v>796</v>
      </c>
      <c r="T345" s="79" t="s">
        <v>828</v>
      </c>
      <c r="U345" s="79"/>
      <c r="V345" s="83" t="s">
        <v>1000</v>
      </c>
      <c r="W345" s="81">
        <v>43507.69540509259</v>
      </c>
      <c r="X345" s="83" t="s">
        <v>1188</v>
      </c>
      <c r="Y345" s="79"/>
      <c r="Z345" s="79"/>
      <c r="AA345" s="85" t="s">
        <v>1482</v>
      </c>
      <c r="AB345" s="79"/>
      <c r="AC345" s="79" t="b">
        <v>0</v>
      </c>
      <c r="AD345" s="79">
        <v>0</v>
      </c>
      <c r="AE345" s="85" t="s">
        <v>1632</v>
      </c>
      <c r="AF345" s="79" t="b">
        <v>0</v>
      </c>
      <c r="AG345" s="79" t="s">
        <v>1701</v>
      </c>
      <c r="AH345" s="79"/>
      <c r="AI345" s="85" t="s">
        <v>1632</v>
      </c>
      <c r="AJ345" s="79" t="b">
        <v>0</v>
      </c>
      <c r="AK345" s="79">
        <v>0</v>
      </c>
      <c r="AL345" s="85" t="s">
        <v>1632</v>
      </c>
      <c r="AM345" s="79" t="s">
        <v>1709</v>
      </c>
      <c r="AN345" s="79" t="b">
        <v>1</v>
      </c>
      <c r="AO345" s="85" t="s">
        <v>1482</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16</v>
      </c>
      <c r="BC345" s="78" t="str">
        <f>REPLACE(INDEX(GroupVertices[Group],MATCH(Edges[[#This Row],[Vertex 2]],GroupVertices[Vertex],0)),1,1,"")</f>
        <v>1</v>
      </c>
      <c r="BD345" s="48">
        <v>0</v>
      </c>
      <c r="BE345" s="49">
        <v>0</v>
      </c>
      <c r="BF345" s="48">
        <v>0</v>
      </c>
      <c r="BG345" s="49">
        <v>0</v>
      </c>
      <c r="BH345" s="48">
        <v>0</v>
      </c>
      <c r="BI345" s="49">
        <v>0</v>
      </c>
      <c r="BJ345" s="48">
        <v>14</v>
      </c>
      <c r="BK345" s="49">
        <v>100</v>
      </c>
      <c r="BL345" s="48">
        <v>14</v>
      </c>
    </row>
    <row r="346" spans="1:64" ht="15">
      <c r="A346" s="64" t="s">
        <v>330</v>
      </c>
      <c r="B346" s="64" t="s">
        <v>331</v>
      </c>
      <c r="C346" s="65" t="s">
        <v>4308</v>
      </c>
      <c r="D346" s="66">
        <v>7.2</v>
      </c>
      <c r="E346" s="67" t="s">
        <v>136</v>
      </c>
      <c r="F346" s="68">
        <v>21.2</v>
      </c>
      <c r="G346" s="65"/>
      <c r="H346" s="69"/>
      <c r="I346" s="70"/>
      <c r="J346" s="70"/>
      <c r="K346" s="34" t="s">
        <v>65</v>
      </c>
      <c r="L346" s="77">
        <v>346</v>
      </c>
      <c r="M346" s="77"/>
      <c r="N346" s="72"/>
      <c r="O346" s="79" t="s">
        <v>430</v>
      </c>
      <c r="P346" s="81">
        <v>43507.69767361111</v>
      </c>
      <c r="Q346" s="79" t="s">
        <v>590</v>
      </c>
      <c r="R346" s="79"/>
      <c r="S346" s="79"/>
      <c r="T346" s="79" t="s">
        <v>829</v>
      </c>
      <c r="U346" s="83" t="s">
        <v>866</v>
      </c>
      <c r="V346" s="83" t="s">
        <v>866</v>
      </c>
      <c r="W346" s="81">
        <v>43507.69767361111</v>
      </c>
      <c r="X346" s="83" t="s">
        <v>1189</v>
      </c>
      <c r="Y346" s="79"/>
      <c r="Z346" s="79"/>
      <c r="AA346" s="85" t="s">
        <v>1483</v>
      </c>
      <c r="AB346" s="79"/>
      <c r="AC346" s="79" t="b">
        <v>0</v>
      </c>
      <c r="AD346" s="79">
        <v>3</v>
      </c>
      <c r="AE346" s="85" t="s">
        <v>1632</v>
      </c>
      <c r="AF346" s="79" t="b">
        <v>0</v>
      </c>
      <c r="AG346" s="79" t="s">
        <v>1701</v>
      </c>
      <c r="AH346" s="79"/>
      <c r="AI346" s="85" t="s">
        <v>1632</v>
      </c>
      <c r="AJ346" s="79" t="b">
        <v>0</v>
      </c>
      <c r="AK346" s="79">
        <v>0</v>
      </c>
      <c r="AL346" s="85" t="s">
        <v>1632</v>
      </c>
      <c r="AM346" s="79" t="s">
        <v>1709</v>
      </c>
      <c r="AN346" s="79" t="b">
        <v>0</v>
      </c>
      <c r="AO346" s="85" t="s">
        <v>1483</v>
      </c>
      <c r="AP346" s="79" t="s">
        <v>176</v>
      </c>
      <c r="AQ346" s="79">
        <v>0</v>
      </c>
      <c r="AR346" s="79">
        <v>0</v>
      </c>
      <c r="AS346" s="79"/>
      <c r="AT346" s="79"/>
      <c r="AU346" s="79"/>
      <c r="AV346" s="79"/>
      <c r="AW346" s="79"/>
      <c r="AX346" s="79"/>
      <c r="AY346" s="79"/>
      <c r="AZ346" s="79"/>
      <c r="BA346">
        <v>4</v>
      </c>
      <c r="BB346" s="78" t="str">
        <f>REPLACE(INDEX(GroupVertices[Group],MATCH(Edges[[#This Row],[Vertex 1]],GroupVertices[Vertex],0)),1,1,"")</f>
        <v>16</v>
      </c>
      <c r="BC346" s="78" t="str">
        <f>REPLACE(INDEX(GroupVertices[Group],MATCH(Edges[[#This Row],[Vertex 2]],GroupVertices[Vertex],0)),1,1,"")</f>
        <v>1</v>
      </c>
      <c r="BD346" s="48">
        <v>0</v>
      </c>
      <c r="BE346" s="49">
        <v>0</v>
      </c>
      <c r="BF346" s="48">
        <v>0</v>
      </c>
      <c r="BG346" s="49">
        <v>0</v>
      </c>
      <c r="BH346" s="48">
        <v>0</v>
      </c>
      <c r="BI346" s="49">
        <v>0</v>
      </c>
      <c r="BJ346" s="48">
        <v>19</v>
      </c>
      <c r="BK346" s="49">
        <v>100</v>
      </c>
      <c r="BL346" s="48">
        <v>19</v>
      </c>
    </row>
    <row r="347" spans="1:64" ht="15">
      <c r="A347" s="64" t="s">
        <v>330</v>
      </c>
      <c r="B347" s="64" t="s">
        <v>331</v>
      </c>
      <c r="C347" s="65" t="s">
        <v>4308</v>
      </c>
      <c r="D347" s="66">
        <v>7.2</v>
      </c>
      <c r="E347" s="67" t="s">
        <v>136</v>
      </c>
      <c r="F347" s="68">
        <v>21.2</v>
      </c>
      <c r="G347" s="65"/>
      <c r="H347" s="69"/>
      <c r="I347" s="70"/>
      <c r="J347" s="70"/>
      <c r="K347" s="34" t="s">
        <v>65</v>
      </c>
      <c r="L347" s="77">
        <v>347</v>
      </c>
      <c r="M347" s="77"/>
      <c r="N347" s="72"/>
      <c r="O347" s="79" t="s">
        <v>430</v>
      </c>
      <c r="P347" s="81">
        <v>43509.70248842592</v>
      </c>
      <c r="Q347" s="79" t="s">
        <v>591</v>
      </c>
      <c r="R347" s="79"/>
      <c r="S347" s="79"/>
      <c r="T347" s="79" t="s">
        <v>830</v>
      </c>
      <c r="U347" s="79"/>
      <c r="V347" s="83" t="s">
        <v>1000</v>
      </c>
      <c r="W347" s="81">
        <v>43509.70248842592</v>
      </c>
      <c r="X347" s="83" t="s">
        <v>1190</v>
      </c>
      <c r="Y347" s="79"/>
      <c r="Z347" s="79"/>
      <c r="AA347" s="85" t="s">
        <v>1484</v>
      </c>
      <c r="AB347" s="79"/>
      <c r="AC347" s="79" t="b">
        <v>0</v>
      </c>
      <c r="AD347" s="79">
        <v>0</v>
      </c>
      <c r="AE347" s="85" t="s">
        <v>1632</v>
      </c>
      <c r="AF347" s="79" t="b">
        <v>0</v>
      </c>
      <c r="AG347" s="79" t="s">
        <v>1701</v>
      </c>
      <c r="AH347" s="79"/>
      <c r="AI347" s="85" t="s">
        <v>1632</v>
      </c>
      <c r="AJ347" s="79" t="b">
        <v>0</v>
      </c>
      <c r="AK347" s="79">
        <v>0</v>
      </c>
      <c r="AL347" s="85" t="s">
        <v>1483</v>
      </c>
      <c r="AM347" s="79" t="s">
        <v>1709</v>
      </c>
      <c r="AN347" s="79" t="b">
        <v>0</v>
      </c>
      <c r="AO347" s="85" t="s">
        <v>1483</v>
      </c>
      <c r="AP347" s="79" t="s">
        <v>176</v>
      </c>
      <c r="AQ347" s="79">
        <v>0</v>
      </c>
      <c r="AR347" s="79">
        <v>0</v>
      </c>
      <c r="AS347" s="79"/>
      <c r="AT347" s="79"/>
      <c r="AU347" s="79"/>
      <c r="AV347" s="79"/>
      <c r="AW347" s="79"/>
      <c r="AX347" s="79"/>
      <c r="AY347" s="79"/>
      <c r="AZ347" s="79"/>
      <c r="BA347">
        <v>4</v>
      </c>
      <c r="BB347" s="78" t="str">
        <f>REPLACE(INDEX(GroupVertices[Group],MATCH(Edges[[#This Row],[Vertex 1]],GroupVertices[Vertex],0)),1,1,"")</f>
        <v>16</v>
      </c>
      <c r="BC347" s="78" t="str">
        <f>REPLACE(INDEX(GroupVertices[Group],MATCH(Edges[[#This Row],[Vertex 2]],GroupVertices[Vertex],0)),1,1,"")</f>
        <v>1</v>
      </c>
      <c r="BD347" s="48">
        <v>0</v>
      </c>
      <c r="BE347" s="49">
        <v>0</v>
      </c>
      <c r="BF347" s="48">
        <v>0</v>
      </c>
      <c r="BG347" s="49">
        <v>0</v>
      </c>
      <c r="BH347" s="48">
        <v>0</v>
      </c>
      <c r="BI347" s="49">
        <v>0</v>
      </c>
      <c r="BJ347" s="48">
        <v>17</v>
      </c>
      <c r="BK347" s="49">
        <v>100</v>
      </c>
      <c r="BL347" s="48">
        <v>17</v>
      </c>
    </row>
    <row r="348" spans="1:64" ht="15">
      <c r="A348" s="64" t="s">
        <v>331</v>
      </c>
      <c r="B348" s="64" t="s">
        <v>429</v>
      </c>
      <c r="C348" s="65" t="s">
        <v>4305</v>
      </c>
      <c r="D348" s="66">
        <v>3</v>
      </c>
      <c r="E348" s="67" t="s">
        <v>132</v>
      </c>
      <c r="F348" s="68">
        <v>35</v>
      </c>
      <c r="G348" s="65"/>
      <c r="H348" s="69"/>
      <c r="I348" s="70"/>
      <c r="J348" s="70"/>
      <c r="K348" s="34" t="s">
        <v>65</v>
      </c>
      <c r="L348" s="77">
        <v>348</v>
      </c>
      <c r="M348" s="77"/>
      <c r="N348" s="72"/>
      <c r="O348" s="79" t="s">
        <v>431</v>
      </c>
      <c r="P348" s="81">
        <v>43500.66164351852</v>
      </c>
      <c r="Q348" s="79" t="s">
        <v>592</v>
      </c>
      <c r="R348" s="79"/>
      <c r="S348" s="79"/>
      <c r="T348" s="79"/>
      <c r="U348" s="79"/>
      <c r="V348" s="83" t="s">
        <v>1001</v>
      </c>
      <c r="W348" s="81">
        <v>43500.66164351852</v>
      </c>
      <c r="X348" s="83" t="s">
        <v>1191</v>
      </c>
      <c r="Y348" s="79"/>
      <c r="Z348" s="79"/>
      <c r="AA348" s="85" t="s">
        <v>1485</v>
      </c>
      <c r="AB348" s="85" t="s">
        <v>1627</v>
      </c>
      <c r="AC348" s="79" t="b">
        <v>0</v>
      </c>
      <c r="AD348" s="79">
        <v>1</v>
      </c>
      <c r="AE348" s="85" t="s">
        <v>1669</v>
      </c>
      <c r="AF348" s="79" t="b">
        <v>0</v>
      </c>
      <c r="AG348" s="79" t="s">
        <v>1701</v>
      </c>
      <c r="AH348" s="79"/>
      <c r="AI348" s="85" t="s">
        <v>1632</v>
      </c>
      <c r="AJ348" s="79" t="b">
        <v>0</v>
      </c>
      <c r="AK348" s="79">
        <v>0</v>
      </c>
      <c r="AL348" s="85" t="s">
        <v>1632</v>
      </c>
      <c r="AM348" s="79" t="s">
        <v>1716</v>
      </c>
      <c r="AN348" s="79" t="b">
        <v>0</v>
      </c>
      <c r="AO348" s="85" t="s">
        <v>1627</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2</v>
      </c>
      <c r="BE348" s="49">
        <v>6.896551724137931</v>
      </c>
      <c r="BF348" s="48">
        <v>0</v>
      </c>
      <c r="BG348" s="49">
        <v>0</v>
      </c>
      <c r="BH348" s="48">
        <v>0</v>
      </c>
      <c r="BI348" s="49">
        <v>0</v>
      </c>
      <c r="BJ348" s="48">
        <v>27</v>
      </c>
      <c r="BK348" s="49">
        <v>93.10344827586206</v>
      </c>
      <c r="BL348" s="48">
        <v>29</v>
      </c>
    </row>
    <row r="349" spans="1:64" ht="15">
      <c r="A349" s="64" t="s">
        <v>216</v>
      </c>
      <c r="B349" s="64" t="s">
        <v>331</v>
      </c>
      <c r="C349" s="65" t="s">
        <v>4305</v>
      </c>
      <c r="D349" s="66">
        <v>3</v>
      </c>
      <c r="E349" s="67" t="s">
        <v>132</v>
      </c>
      <c r="F349" s="68">
        <v>35</v>
      </c>
      <c r="G349" s="65"/>
      <c r="H349" s="69"/>
      <c r="I349" s="70"/>
      <c r="J349" s="70"/>
      <c r="K349" s="34" t="s">
        <v>66</v>
      </c>
      <c r="L349" s="77">
        <v>349</v>
      </c>
      <c r="M349" s="77"/>
      <c r="N349" s="72"/>
      <c r="O349" s="79" t="s">
        <v>430</v>
      </c>
      <c r="P349" s="81">
        <v>43498.15373842593</v>
      </c>
      <c r="Q349" s="79" t="s">
        <v>436</v>
      </c>
      <c r="R349" s="79"/>
      <c r="S349" s="79"/>
      <c r="T349" s="79"/>
      <c r="U349" s="79"/>
      <c r="V349" s="83" t="s">
        <v>898</v>
      </c>
      <c r="W349" s="81">
        <v>43498.15373842593</v>
      </c>
      <c r="X349" s="83" t="s">
        <v>1026</v>
      </c>
      <c r="Y349" s="79"/>
      <c r="Z349" s="79"/>
      <c r="AA349" s="85" t="s">
        <v>1320</v>
      </c>
      <c r="AB349" s="85" t="s">
        <v>1318</v>
      </c>
      <c r="AC349" s="79" t="b">
        <v>0</v>
      </c>
      <c r="AD349" s="79">
        <v>0</v>
      </c>
      <c r="AE349" s="85" t="s">
        <v>1633</v>
      </c>
      <c r="AF349" s="79" t="b">
        <v>0</v>
      </c>
      <c r="AG349" s="79" t="s">
        <v>1701</v>
      </c>
      <c r="AH349" s="79"/>
      <c r="AI349" s="85" t="s">
        <v>1632</v>
      </c>
      <c r="AJ349" s="79" t="b">
        <v>0</v>
      </c>
      <c r="AK349" s="79">
        <v>0</v>
      </c>
      <c r="AL349" s="85" t="s">
        <v>1632</v>
      </c>
      <c r="AM349" s="79" t="s">
        <v>1708</v>
      </c>
      <c r="AN349" s="79" t="b">
        <v>0</v>
      </c>
      <c r="AO349" s="85" t="s">
        <v>1318</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8</v>
      </c>
      <c r="BC349" s="78" t="str">
        <f>REPLACE(INDEX(GroupVertices[Group],MATCH(Edges[[#This Row],[Vertex 2]],GroupVertices[Vertex],0)),1,1,"")</f>
        <v>1</v>
      </c>
      <c r="BD349" s="48">
        <v>1</v>
      </c>
      <c r="BE349" s="49">
        <v>14.285714285714286</v>
      </c>
      <c r="BF349" s="48">
        <v>0</v>
      </c>
      <c r="BG349" s="49">
        <v>0</v>
      </c>
      <c r="BH349" s="48">
        <v>0</v>
      </c>
      <c r="BI349" s="49">
        <v>0</v>
      </c>
      <c r="BJ349" s="48">
        <v>6</v>
      </c>
      <c r="BK349" s="49">
        <v>85.71428571428571</v>
      </c>
      <c r="BL349" s="48">
        <v>7</v>
      </c>
    </row>
    <row r="350" spans="1:64" ht="15">
      <c r="A350" s="64" t="s">
        <v>331</v>
      </c>
      <c r="B350" s="64" t="s">
        <v>216</v>
      </c>
      <c r="C350" s="65" t="s">
        <v>4305</v>
      </c>
      <c r="D350" s="66">
        <v>3</v>
      </c>
      <c r="E350" s="67" t="s">
        <v>132</v>
      </c>
      <c r="F350" s="68">
        <v>35</v>
      </c>
      <c r="G350" s="65"/>
      <c r="H350" s="69"/>
      <c r="I350" s="70"/>
      <c r="J350" s="70"/>
      <c r="K350" s="34" t="s">
        <v>66</v>
      </c>
      <c r="L350" s="77">
        <v>350</v>
      </c>
      <c r="M350" s="77"/>
      <c r="N350" s="72"/>
      <c r="O350" s="79" t="s">
        <v>431</v>
      </c>
      <c r="P350" s="81">
        <v>43500.66195601852</v>
      </c>
      <c r="Q350" s="79" t="s">
        <v>593</v>
      </c>
      <c r="R350" s="79"/>
      <c r="S350" s="79"/>
      <c r="T350" s="79"/>
      <c r="U350" s="79"/>
      <c r="V350" s="83" t="s">
        <v>1001</v>
      </c>
      <c r="W350" s="81">
        <v>43500.66195601852</v>
      </c>
      <c r="X350" s="83" t="s">
        <v>1192</v>
      </c>
      <c r="Y350" s="79"/>
      <c r="Z350" s="79"/>
      <c r="AA350" s="85" t="s">
        <v>1486</v>
      </c>
      <c r="AB350" s="85" t="s">
        <v>1320</v>
      </c>
      <c r="AC350" s="79" t="b">
        <v>0</v>
      </c>
      <c r="AD350" s="79">
        <v>1</v>
      </c>
      <c r="AE350" s="85" t="s">
        <v>1670</v>
      </c>
      <c r="AF350" s="79" t="b">
        <v>0</v>
      </c>
      <c r="AG350" s="79" t="s">
        <v>1702</v>
      </c>
      <c r="AH350" s="79"/>
      <c r="AI350" s="85" t="s">
        <v>1632</v>
      </c>
      <c r="AJ350" s="79" t="b">
        <v>0</v>
      </c>
      <c r="AK350" s="79">
        <v>0</v>
      </c>
      <c r="AL350" s="85" t="s">
        <v>1632</v>
      </c>
      <c r="AM350" s="79" t="s">
        <v>1716</v>
      </c>
      <c r="AN350" s="79" t="b">
        <v>0</v>
      </c>
      <c r="AO350" s="85" t="s">
        <v>1320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1</v>
      </c>
      <c r="BC350" s="78" t="str">
        <f>REPLACE(INDEX(GroupVertices[Group],MATCH(Edges[[#This Row],[Vertex 2]],GroupVertices[Vertex],0)),1,1,"")</f>
        <v>8</v>
      </c>
      <c r="BD350" s="48">
        <v>0</v>
      </c>
      <c r="BE350" s="49">
        <v>0</v>
      </c>
      <c r="BF350" s="48">
        <v>0</v>
      </c>
      <c r="BG350" s="49">
        <v>0</v>
      </c>
      <c r="BH350" s="48">
        <v>0</v>
      </c>
      <c r="BI350" s="49">
        <v>0</v>
      </c>
      <c r="BJ350" s="48">
        <v>3</v>
      </c>
      <c r="BK350" s="49">
        <v>100</v>
      </c>
      <c r="BL350" s="48">
        <v>3</v>
      </c>
    </row>
    <row r="351" spans="1:64" ht="15">
      <c r="A351" s="64" t="s">
        <v>316</v>
      </c>
      <c r="B351" s="64" t="s">
        <v>331</v>
      </c>
      <c r="C351" s="65" t="s">
        <v>4305</v>
      </c>
      <c r="D351" s="66">
        <v>3</v>
      </c>
      <c r="E351" s="67" t="s">
        <v>132</v>
      </c>
      <c r="F351" s="68">
        <v>35</v>
      </c>
      <c r="G351" s="65"/>
      <c r="H351" s="69"/>
      <c r="I351" s="70"/>
      <c r="J351" s="70"/>
      <c r="K351" s="34" t="s">
        <v>66</v>
      </c>
      <c r="L351" s="77">
        <v>351</v>
      </c>
      <c r="M351" s="77"/>
      <c r="N351" s="72"/>
      <c r="O351" s="79" t="s">
        <v>430</v>
      </c>
      <c r="P351" s="81">
        <v>43500.503067129626</v>
      </c>
      <c r="Q351" s="79" t="s">
        <v>550</v>
      </c>
      <c r="R351" s="79"/>
      <c r="S351" s="79"/>
      <c r="T351" s="79"/>
      <c r="U351" s="79"/>
      <c r="V351" s="83" t="s">
        <v>986</v>
      </c>
      <c r="W351" s="81">
        <v>43500.503067129626</v>
      </c>
      <c r="X351" s="83" t="s">
        <v>1149</v>
      </c>
      <c r="Y351" s="79"/>
      <c r="Z351" s="79"/>
      <c r="AA351" s="85" t="s">
        <v>1443</v>
      </c>
      <c r="AB351" s="85" t="s">
        <v>1624</v>
      </c>
      <c r="AC351" s="79" t="b">
        <v>0</v>
      </c>
      <c r="AD351" s="79">
        <v>1</v>
      </c>
      <c r="AE351" s="85" t="s">
        <v>1663</v>
      </c>
      <c r="AF351" s="79" t="b">
        <v>0</v>
      </c>
      <c r="AG351" s="79" t="s">
        <v>1701</v>
      </c>
      <c r="AH351" s="79"/>
      <c r="AI351" s="85" t="s">
        <v>1632</v>
      </c>
      <c r="AJ351" s="79" t="b">
        <v>0</v>
      </c>
      <c r="AK351" s="79">
        <v>0</v>
      </c>
      <c r="AL351" s="85" t="s">
        <v>1632</v>
      </c>
      <c r="AM351" s="79" t="s">
        <v>1708</v>
      </c>
      <c r="AN351" s="79" t="b">
        <v>0</v>
      </c>
      <c r="AO351" s="85" t="s">
        <v>1624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11</v>
      </c>
      <c r="BC351" s="78" t="str">
        <f>REPLACE(INDEX(GroupVertices[Group],MATCH(Edges[[#This Row],[Vertex 2]],GroupVertices[Vertex],0)),1,1,"")</f>
        <v>1</v>
      </c>
      <c r="BD351" s="48"/>
      <c r="BE351" s="49"/>
      <c r="BF351" s="48"/>
      <c r="BG351" s="49"/>
      <c r="BH351" s="48"/>
      <c r="BI351" s="49"/>
      <c r="BJ351" s="48"/>
      <c r="BK351" s="49"/>
      <c r="BL351" s="48"/>
    </row>
    <row r="352" spans="1:64" ht="15">
      <c r="A352" s="64" t="s">
        <v>331</v>
      </c>
      <c r="B352" s="64" t="s">
        <v>316</v>
      </c>
      <c r="C352" s="65" t="s">
        <v>4305</v>
      </c>
      <c r="D352" s="66">
        <v>3</v>
      </c>
      <c r="E352" s="67" t="s">
        <v>132</v>
      </c>
      <c r="F352" s="68">
        <v>35</v>
      </c>
      <c r="G352" s="65"/>
      <c r="H352" s="69"/>
      <c r="I352" s="70"/>
      <c r="J352" s="70"/>
      <c r="K352" s="34" t="s">
        <v>66</v>
      </c>
      <c r="L352" s="77">
        <v>352</v>
      </c>
      <c r="M352" s="77"/>
      <c r="N352" s="72"/>
      <c r="O352" s="79" t="s">
        <v>431</v>
      </c>
      <c r="P352" s="81">
        <v>43500.6621875</v>
      </c>
      <c r="Q352" s="79" t="s">
        <v>594</v>
      </c>
      <c r="R352" s="79"/>
      <c r="S352" s="79"/>
      <c r="T352" s="79"/>
      <c r="U352" s="79"/>
      <c r="V352" s="83" t="s">
        <v>1001</v>
      </c>
      <c r="W352" s="81">
        <v>43500.6621875</v>
      </c>
      <c r="X352" s="83" t="s">
        <v>1193</v>
      </c>
      <c r="Y352" s="79"/>
      <c r="Z352" s="79"/>
      <c r="AA352" s="85" t="s">
        <v>1487</v>
      </c>
      <c r="AB352" s="85" t="s">
        <v>1443</v>
      </c>
      <c r="AC352" s="79" t="b">
        <v>0</v>
      </c>
      <c r="AD352" s="79">
        <v>0</v>
      </c>
      <c r="AE352" s="85" t="s">
        <v>1671</v>
      </c>
      <c r="AF352" s="79" t="b">
        <v>0</v>
      </c>
      <c r="AG352" s="79" t="s">
        <v>1701</v>
      </c>
      <c r="AH352" s="79"/>
      <c r="AI352" s="85" t="s">
        <v>1632</v>
      </c>
      <c r="AJ352" s="79" t="b">
        <v>0</v>
      </c>
      <c r="AK352" s="79">
        <v>0</v>
      </c>
      <c r="AL352" s="85" t="s">
        <v>1632</v>
      </c>
      <c r="AM352" s="79" t="s">
        <v>1716</v>
      </c>
      <c r="AN352" s="79" t="b">
        <v>0</v>
      </c>
      <c r="AO352" s="85" t="s">
        <v>1443</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1</v>
      </c>
      <c r="BC352" s="78" t="str">
        <f>REPLACE(INDEX(GroupVertices[Group],MATCH(Edges[[#This Row],[Vertex 2]],GroupVertices[Vertex],0)),1,1,"")</f>
        <v>11</v>
      </c>
      <c r="BD352" s="48">
        <v>0</v>
      </c>
      <c r="BE352" s="49">
        <v>0</v>
      </c>
      <c r="BF352" s="48">
        <v>0</v>
      </c>
      <c r="BG352" s="49">
        <v>0</v>
      </c>
      <c r="BH352" s="48">
        <v>0</v>
      </c>
      <c r="BI352" s="49">
        <v>0</v>
      </c>
      <c r="BJ352" s="48">
        <v>14</v>
      </c>
      <c r="BK352" s="49">
        <v>100</v>
      </c>
      <c r="BL352" s="48">
        <v>14</v>
      </c>
    </row>
    <row r="353" spans="1:64" ht="15">
      <c r="A353" s="64" t="s">
        <v>230</v>
      </c>
      <c r="B353" s="64" t="s">
        <v>331</v>
      </c>
      <c r="C353" s="65" t="s">
        <v>4305</v>
      </c>
      <c r="D353" s="66">
        <v>3</v>
      </c>
      <c r="E353" s="67" t="s">
        <v>132</v>
      </c>
      <c r="F353" s="68">
        <v>35</v>
      </c>
      <c r="G353" s="65"/>
      <c r="H353" s="69"/>
      <c r="I353" s="70"/>
      <c r="J353" s="70"/>
      <c r="K353" s="34" t="s">
        <v>66</v>
      </c>
      <c r="L353" s="77">
        <v>353</v>
      </c>
      <c r="M353" s="77"/>
      <c r="N353" s="72"/>
      <c r="O353" s="79" t="s">
        <v>430</v>
      </c>
      <c r="P353" s="81">
        <v>43500.55521990741</v>
      </c>
      <c r="Q353" s="79" t="s">
        <v>451</v>
      </c>
      <c r="R353" s="79"/>
      <c r="S353" s="79"/>
      <c r="T353" s="79" t="s">
        <v>805</v>
      </c>
      <c r="U353" s="83" t="s">
        <v>849</v>
      </c>
      <c r="V353" s="83" t="s">
        <v>849</v>
      </c>
      <c r="W353" s="81">
        <v>43500.55521990741</v>
      </c>
      <c r="X353" s="83" t="s">
        <v>1041</v>
      </c>
      <c r="Y353" s="79"/>
      <c r="Z353" s="79"/>
      <c r="AA353" s="85" t="s">
        <v>1335</v>
      </c>
      <c r="AB353" s="79"/>
      <c r="AC353" s="79" t="b">
        <v>0</v>
      </c>
      <c r="AD353" s="79">
        <v>0</v>
      </c>
      <c r="AE353" s="85" t="s">
        <v>1632</v>
      </c>
      <c r="AF353" s="79" t="b">
        <v>0</v>
      </c>
      <c r="AG353" s="79" t="s">
        <v>1701</v>
      </c>
      <c r="AH353" s="79"/>
      <c r="AI353" s="85" t="s">
        <v>1632</v>
      </c>
      <c r="AJ353" s="79" t="b">
        <v>0</v>
      </c>
      <c r="AK353" s="79">
        <v>0</v>
      </c>
      <c r="AL353" s="85" t="s">
        <v>1632</v>
      </c>
      <c r="AM353" s="79" t="s">
        <v>1709</v>
      </c>
      <c r="AN353" s="79" t="b">
        <v>0</v>
      </c>
      <c r="AO353" s="85" t="s">
        <v>1335</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5</v>
      </c>
      <c r="BC353" s="78" t="str">
        <f>REPLACE(INDEX(GroupVertices[Group],MATCH(Edges[[#This Row],[Vertex 2]],GroupVertices[Vertex],0)),1,1,"")</f>
        <v>1</v>
      </c>
      <c r="BD353" s="48"/>
      <c r="BE353" s="49"/>
      <c r="BF353" s="48"/>
      <c r="BG353" s="49"/>
      <c r="BH353" s="48"/>
      <c r="BI353" s="49"/>
      <c r="BJ353" s="48"/>
      <c r="BK353" s="49"/>
      <c r="BL353" s="48"/>
    </row>
    <row r="354" spans="1:64" ht="15">
      <c r="A354" s="64" t="s">
        <v>331</v>
      </c>
      <c r="B354" s="64" t="s">
        <v>230</v>
      </c>
      <c r="C354" s="65" t="s">
        <v>4305</v>
      </c>
      <c r="D354" s="66">
        <v>3</v>
      </c>
      <c r="E354" s="67" t="s">
        <v>132</v>
      </c>
      <c r="F354" s="68">
        <v>35</v>
      </c>
      <c r="G354" s="65"/>
      <c r="H354" s="69"/>
      <c r="I354" s="70"/>
      <c r="J354" s="70"/>
      <c r="K354" s="34" t="s">
        <v>66</v>
      </c>
      <c r="L354" s="77">
        <v>354</v>
      </c>
      <c r="M354" s="77"/>
      <c r="N354" s="72"/>
      <c r="O354" s="79" t="s">
        <v>431</v>
      </c>
      <c r="P354" s="81">
        <v>43500.66234953704</v>
      </c>
      <c r="Q354" s="79" t="s">
        <v>595</v>
      </c>
      <c r="R354" s="79"/>
      <c r="S354" s="79"/>
      <c r="T354" s="79"/>
      <c r="U354" s="79"/>
      <c r="V354" s="83" t="s">
        <v>1001</v>
      </c>
      <c r="W354" s="81">
        <v>43500.66234953704</v>
      </c>
      <c r="X354" s="83" t="s">
        <v>1194</v>
      </c>
      <c r="Y354" s="79"/>
      <c r="Z354" s="79"/>
      <c r="AA354" s="85" t="s">
        <v>1488</v>
      </c>
      <c r="AB354" s="85" t="s">
        <v>1335</v>
      </c>
      <c r="AC354" s="79" t="b">
        <v>0</v>
      </c>
      <c r="AD354" s="79">
        <v>1</v>
      </c>
      <c r="AE354" s="85" t="s">
        <v>1672</v>
      </c>
      <c r="AF354" s="79" t="b">
        <v>0</v>
      </c>
      <c r="AG354" s="79" t="s">
        <v>1701</v>
      </c>
      <c r="AH354" s="79"/>
      <c r="AI354" s="85" t="s">
        <v>1632</v>
      </c>
      <c r="AJ354" s="79" t="b">
        <v>0</v>
      </c>
      <c r="AK354" s="79">
        <v>0</v>
      </c>
      <c r="AL354" s="85" t="s">
        <v>1632</v>
      </c>
      <c r="AM354" s="79" t="s">
        <v>1716</v>
      </c>
      <c r="AN354" s="79" t="b">
        <v>0</v>
      </c>
      <c r="AO354" s="85" t="s">
        <v>1335</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5</v>
      </c>
      <c r="BD354" s="48">
        <v>1</v>
      </c>
      <c r="BE354" s="49">
        <v>16.666666666666668</v>
      </c>
      <c r="BF354" s="48">
        <v>0</v>
      </c>
      <c r="BG354" s="49">
        <v>0</v>
      </c>
      <c r="BH354" s="48">
        <v>0</v>
      </c>
      <c r="BI354" s="49">
        <v>0</v>
      </c>
      <c r="BJ354" s="48">
        <v>5</v>
      </c>
      <c r="BK354" s="49">
        <v>83.33333333333333</v>
      </c>
      <c r="BL354" s="48">
        <v>6</v>
      </c>
    </row>
    <row r="355" spans="1:64" ht="15">
      <c r="A355" s="64" t="s">
        <v>332</v>
      </c>
      <c r="B355" s="64" t="s">
        <v>332</v>
      </c>
      <c r="C355" s="65" t="s">
        <v>4305</v>
      </c>
      <c r="D355" s="66">
        <v>3</v>
      </c>
      <c r="E355" s="67" t="s">
        <v>132</v>
      </c>
      <c r="F355" s="68">
        <v>35</v>
      </c>
      <c r="G355" s="65"/>
      <c r="H355" s="69"/>
      <c r="I355" s="70"/>
      <c r="J355" s="70"/>
      <c r="K355" s="34" t="s">
        <v>65</v>
      </c>
      <c r="L355" s="77">
        <v>355</v>
      </c>
      <c r="M355" s="77"/>
      <c r="N355" s="72"/>
      <c r="O355" s="79" t="s">
        <v>176</v>
      </c>
      <c r="P355" s="81">
        <v>43500.62709490741</v>
      </c>
      <c r="Q355" s="79" t="s">
        <v>596</v>
      </c>
      <c r="R355" s="79"/>
      <c r="S355" s="79"/>
      <c r="T355" s="79" t="s">
        <v>806</v>
      </c>
      <c r="U355" s="83" t="s">
        <v>867</v>
      </c>
      <c r="V355" s="83" t="s">
        <v>867</v>
      </c>
      <c r="W355" s="81">
        <v>43500.62709490741</v>
      </c>
      <c r="X355" s="83" t="s">
        <v>1195</v>
      </c>
      <c r="Y355" s="79"/>
      <c r="Z355" s="79"/>
      <c r="AA355" s="85" t="s">
        <v>1489</v>
      </c>
      <c r="AB355" s="79"/>
      <c r="AC355" s="79" t="b">
        <v>0</v>
      </c>
      <c r="AD355" s="79">
        <v>7</v>
      </c>
      <c r="AE355" s="85" t="s">
        <v>1632</v>
      </c>
      <c r="AF355" s="79" t="b">
        <v>0</v>
      </c>
      <c r="AG355" s="79" t="s">
        <v>1701</v>
      </c>
      <c r="AH355" s="79"/>
      <c r="AI355" s="85" t="s">
        <v>1632</v>
      </c>
      <c r="AJ355" s="79" t="b">
        <v>0</v>
      </c>
      <c r="AK355" s="79">
        <v>2</v>
      </c>
      <c r="AL355" s="85" t="s">
        <v>1632</v>
      </c>
      <c r="AM355" s="79" t="s">
        <v>1718</v>
      </c>
      <c r="AN355" s="79" t="b">
        <v>0</v>
      </c>
      <c r="AO355" s="85" t="s">
        <v>1489</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20</v>
      </c>
      <c r="BC355" s="78" t="str">
        <f>REPLACE(INDEX(GroupVertices[Group],MATCH(Edges[[#This Row],[Vertex 2]],GroupVertices[Vertex],0)),1,1,"")</f>
        <v>20</v>
      </c>
      <c r="BD355" s="48">
        <v>1</v>
      </c>
      <c r="BE355" s="49">
        <v>2.380952380952381</v>
      </c>
      <c r="BF355" s="48">
        <v>1</v>
      </c>
      <c r="BG355" s="49">
        <v>2.380952380952381</v>
      </c>
      <c r="BH355" s="48">
        <v>0</v>
      </c>
      <c r="BI355" s="49">
        <v>0</v>
      </c>
      <c r="BJ355" s="48">
        <v>40</v>
      </c>
      <c r="BK355" s="49">
        <v>95.23809523809524</v>
      </c>
      <c r="BL355" s="48">
        <v>42</v>
      </c>
    </row>
    <row r="356" spans="1:64" ht="15">
      <c r="A356" s="64" t="s">
        <v>331</v>
      </c>
      <c r="B356" s="64" t="s">
        <v>332</v>
      </c>
      <c r="C356" s="65" t="s">
        <v>4305</v>
      </c>
      <c r="D356" s="66">
        <v>3</v>
      </c>
      <c r="E356" s="67" t="s">
        <v>132</v>
      </c>
      <c r="F356" s="68">
        <v>35</v>
      </c>
      <c r="G356" s="65"/>
      <c r="H356" s="69"/>
      <c r="I356" s="70"/>
      <c r="J356" s="70"/>
      <c r="K356" s="34" t="s">
        <v>65</v>
      </c>
      <c r="L356" s="77">
        <v>356</v>
      </c>
      <c r="M356" s="77"/>
      <c r="N356" s="72"/>
      <c r="O356" s="79" t="s">
        <v>430</v>
      </c>
      <c r="P356" s="81">
        <v>43500.90582175926</v>
      </c>
      <c r="Q356" s="79" t="s">
        <v>454</v>
      </c>
      <c r="R356" s="79"/>
      <c r="S356" s="79"/>
      <c r="T356" s="79" t="s">
        <v>806</v>
      </c>
      <c r="U356" s="79"/>
      <c r="V356" s="83" t="s">
        <v>1001</v>
      </c>
      <c r="W356" s="81">
        <v>43500.90582175926</v>
      </c>
      <c r="X356" s="83" t="s">
        <v>1196</v>
      </c>
      <c r="Y356" s="79"/>
      <c r="Z356" s="79"/>
      <c r="AA356" s="85" t="s">
        <v>1490</v>
      </c>
      <c r="AB356" s="79"/>
      <c r="AC356" s="79" t="b">
        <v>0</v>
      </c>
      <c r="AD356" s="79">
        <v>0</v>
      </c>
      <c r="AE356" s="85" t="s">
        <v>1632</v>
      </c>
      <c r="AF356" s="79" t="b">
        <v>0</v>
      </c>
      <c r="AG356" s="79" t="s">
        <v>1701</v>
      </c>
      <c r="AH356" s="79"/>
      <c r="AI356" s="85" t="s">
        <v>1632</v>
      </c>
      <c r="AJ356" s="79" t="b">
        <v>0</v>
      </c>
      <c r="AK356" s="79">
        <v>2</v>
      </c>
      <c r="AL356" s="85" t="s">
        <v>1489</v>
      </c>
      <c r="AM356" s="79" t="s">
        <v>1716</v>
      </c>
      <c r="AN356" s="79" t="b">
        <v>0</v>
      </c>
      <c r="AO356" s="85" t="s">
        <v>1489</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1</v>
      </c>
      <c r="BC356" s="78" t="str">
        <f>REPLACE(INDEX(GroupVertices[Group],MATCH(Edges[[#This Row],[Vertex 2]],GroupVertices[Vertex],0)),1,1,"")</f>
        <v>20</v>
      </c>
      <c r="BD356" s="48">
        <v>0</v>
      </c>
      <c r="BE356" s="49">
        <v>0</v>
      </c>
      <c r="BF356" s="48">
        <v>0</v>
      </c>
      <c r="BG356" s="49">
        <v>0</v>
      </c>
      <c r="BH356" s="48">
        <v>0</v>
      </c>
      <c r="BI356" s="49">
        <v>0</v>
      </c>
      <c r="BJ356" s="48">
        <v>24</v>
      </c>
      <c r="BK356" s="49">
        <v>100</v>
      </c>
      <c r="BL356" s="48">
        <v>24</v>
      </c>
    </row>
    <row r="357" spans="1:64" ht="15">
      <c r="A357" s="64" t="s">
        <v>260</v>
      </c>
      <c r="B357" s="64" t="s">
        <v>331</v>
      </c>
      <c r="C357" s="65" t="s">
        <v>4307</v>
      </c>
      <c r="D357" s="66">
        <v>5.8</v>
      </c>
      <c r="E357" s="67" t="s">
        <v>136</v>
      </c>
      <c r="F357" s="68">
        <v>25.8</v>
      </c>
      <c r="G357" s="65"/>
      <c r="H357" s="69"/>
      <c r="I357" s="70"/>
      <c r="J357" s="70"/>
      <c r="K357" s="34" t="s">
        <v>66</v>
      </c>
      <c r="L357" s="77">
        <v>357</v>
      </c>
      <c r="M357" s="77"/>
      <c r="N357" s="72"/>
      <c r="O357" s="79" t="s">
        <v>430</v>
      </c>
      <c r="P357" s="81">
        <v>43500.557488425926</v>
      </c>
      <c r="Q357" s="79" t="s">
        <v>484</v>
      </c>
      <c r="R357" s="79"/>
      <c r="S357" s="79"/>
      <c r="T357" s="79"/>
      <c r="U357" s="79"/>
      <c r="V357" s="83" t="s">
        <v>938</v>
      </c>
      <c r="W357" s="81">
        <v>43500.557488425926</v>
      </c>
      <c r="X357" s="83" t="s">
        <v>1075</v>
      </c>
      <c r="Y357" s="79"/>
      <c r="Z357" s="79"/>
      <c r="AA357" s="85" t="s">
        <v>1369</v>
      </c>
      <c r="AB357" s="85" t="s">
        <v>1617</v>
      </c>
      <c r="AC357" s="79" t="b">
        <v>0</v>
      </c>
      <c r="AD357" s="79">
        <v>2</v>
      </c>
      <c r="AE357" s="85" t="s">
        <v>1649</v>
      </c>
      <c r="AF357" s="79" t="b">
        <v>0</v>
      </c>
      <c r="AG357" s="79" t="s">
        <v>1701</v>
      </c>
      <c r="AH357" s="79"/>
      <c r="AI357" s="85" t="s">
        <v>1632</v>
      </c>
      <c r="AJ357" s="79" t="b">
        <v>0</v>
      </c>
      <c r="AK357" s="79">
        <v>0</v>
      </c>
      <c r="AL357" s="85" t="s">
        <v>1632</v>
      </c>
      <c r="AM357" s="79" t="s">
        <v>1709</v>
      </c>
      <c r="AN357" s="79" t="b">
        <v>0</v>
      </c>
      <c r="AO357" s="85" t="s">
        <v>1617</v>
      </c>
      <c r="AP357" s="79" t="s">
        <v>176</v>
      </c>
      <c r="AQ357" s="79">
        <v>0</v>
      </c>
      <c r="AR357" s="79">
        <v>0</v>
      </c>
      <c r="AS357" s="79"/>
      <c r="AT357" s="79"/>
      <c r="AU357" s="79"/>
      <c r="AV357" s="79"/>
      <c r="AW357" s="79"/>
      <c r="AX357" s="79"/>
      <c r="AY357" s="79"/>
      <c r="AZ357" s="79"/>
      <c r="BA357">
        <v>3</v>
      </c>
      <c r="BB357" s="78" t="str">
        <f>REPLACE(INDEX(GroupVertices[Group],MATCH(Edges[[#This Row],[Vertex 1]],GroupVertices[Vertex],0)),1,1,"")</f>
        <v>7</v>
      </c>
      <c r="BC357" s="78" t="str">
        <f>REPLACE(INDEX(GroupVertices[Group],MATCH(Edges[[#This Row],[Vertex 2]],GroupVertices[Vertex],0)),1,1,"")</f>
        <v>1</v>
      </c>
      <c r="BD357" s="48"/>
      <c r="BE357" s="49"/>
      <c r="BF357" s="48"/>
      <c r="BG357" s="49"/>
      <c r="BH357" s="48"/>
      <c r="BI357" s="49"/>
      <c r="BJ357" s="48"/>
      <c r="BK357" s="49"/>
      <c r="BL357" s="48"/>
    </row>
    <row r="358" spans="1:64" ht="15">
      <c r="A358" s="64" t="s">
        <v>260</v>
      </c>
      <c r="B358" s="64" t="s">
        <v>331</v>
      </c>
      <c r="C358" s="65" t="s">
        <v>4307</v>
      </c>
      <c r="D358" s="66">
        <v>5.8</v>
      </c>
      <c r="E358" s="67" t="s">
        <v>136</v>
      </c>
      <c r="F358" s="68">
        <v>25.8</v>
      </c>
      <c r="G358" s="65"/>
      <c r="H358" s="69"/>
      <c r="I358" s="70"/>
      <c r="J358" s="70"/>
      <c r="K358" s="34" t="s">
        <v>66</v>
      </c>
      <c r="L358" s="77">
        <v>358</v>
      </c>
      <c r="M358" s="77"/>
      <c r="N358" s="72"/>
      <c r="O358" s="79" t="s">
        <v>430</v>
      </c>
      <c r="P358" s="81">
        <v>43500.97324074074</v>
      </c>
      <c r="Q358" s="79" t="s">
        <v>485</v>
      </c>
      <c r="R358" s="79"/>
      <c r="S358" s="79"/>
      <c r="T358" s="79"/>
      <c r="U358" s="83" t="s">
        <v>852</v>
      </c>
      <c r="V358" s="83" t="s">
        <v>852</v>
      </c>
      <c r="W358" s="81">
        <v>43500.97324074074</v>
      </c>
      <c r="X358" s="83" t="s">
        <v>1076</v>
      </c>
      <c r="Y358" s="79"/>
      <c r="Z358" s="79"/>
      <c r="AA358" s="85" t="s">
        <v>1370</v>
      </c>
      <c r="AB358" s="85" t="s">
        <v>1618</v>
      </c>
      <c r="AC358" s="79" t="b">
        <v>0</v>
      </c>
      <c r="AD358" s="79">
        <v>0</v>
      </c>
      <c r="AE358" s="85" t="s">
        <v>1650</v>
      </c>
      <c r="AF358" s="79" t="b">
        <v>0</v>
      </c>
      <c r="AG358" s="79" t="s">
        <v>1701</v>
      </c>
      <c r="AH358" s="79"/>
      <c r="AI358" s="85" t="s">
        <v>1632</v>
      </c>
      <c r="AJ358" s="79" t="b">
        <v>0</v>
      </c>
      <c r="AK358" s="79">
        <v>0</v>
      </c>
      <c r="AL358" s="85" t="s">
        <v>1632</v>
      </c>
      <c r="AM358" s="79" t="s">
        <v>1709</v>
      </c>
      <c r="AN358" s="79" t="b">
        <v>0</v>
      </c>
      <c r="AO358" s="85" t="s">
        <v>1618</v>
      </c>
      <c r="AP358" s="79" t="s">
        <v>176</v>
      </c>
      <c r="AQ358" s="79">
        <v>0</v>
      </c>
      <c r="AR358" s="79">
        <v>0</v>
      </c>
      <c r="AS358" s="79"/>
      <c r="AT358" s="79"/>
      <c r="AU358" s="79"/>
      <c r="AV358" s="79"/>
      <c r="AW358" s="79"/>
      <c r="AX358" s="79"/>
      <c r="AY358" s="79"/>
      <c r="AZ358" s="79"/>
      <c r="BA358">
        <v>3</v>
      </c>
      <c r="BB358" s="78" t="str">
        <f>REPLACE(INDEX(GroupVertices[Group],MATCH(Edges[[#This Row],[Vertex 1]],GroupVertices[Vertex],0)),1,1,"")</f>
        <v>7</v>
      </c>
      <c r="BC358" s="78" t="str">
        <f>REPLACE(INDEX(GroupVertices[Group],MATCH(Edges[[#This Row],[Vertex 2]],GroupVertices[Vertex],0)),1,1,"")</f>
        <v>1</v>
      </c>
      <c r="BD358" s="48">
        <v>0</v>
      </c>
      <c r="BE358" s="49">
        <v>0</v>
      </c>
      <c r="BF358" s="48">
        <v>1</v>
      </c>
      <c r="BG358" s="49">
        <v>3.4482758620689653</v>
      </c>
      <c r="BH358" s="48">
        <v>0</v>
      </c>
      <c r="BI358" s="49">
        <v>0</v>
      </c>
      <c r="BJ358" s="48">
        <v>28</v>
      </c>
      <c r="BK358" s="49">
        <v>96.55172413793103</v>
      </c>
      <c r="BL358" s="48">
        <v>29</v>
      </c>
    </row>
    <row r="359" spans="1:64" ht="15">
      <c r="A359" s="64" t="s">
        <v>260</v>
      </c>
      <c r="B359" s="64" t="s">
        <v>331</v>
      </c>
      <c r="C359" s="65" t="s">
        <v>4305</v>
      </c>
      <c r="D359" s="66">
        <v>3</v>
      </c>
      <c r="E359" s="67" t="s">
        <v>132</v>
      </c>
      <c r="F359" s="68">
        <v>35</v>
      </c>
      <c r="G359" s="65"/>
      <c r="H359" s="69"/>
      <c r="I359" s="70"/>
      <c r="J359" s="70"/>
      <c r="K359" s="34" t="s">
        <v>66</v>
      </c>
      <c r="L359" s="77">
        <v>359</v>
      </c>
      <c r="M359" s="77"/>
      <c r="N359" s="72"/>
      <c r="O359" s="79" t="s">
        <v>431</v>
      </c>
      <c r="P359" s="81">
        <v>43502.57990740741</v>
      </c>
      <c r="Q359" s="79" t="s">
        <v>597</v>
      </c>
      <c r="R359" s="79"/>
      <c r="S359" s="79"/>
      <c r="T359" s="79" t="s">
        <v>831</v>
      </c>
      <c r="U359" s="83" t="s">
        <v>868</v>
      </c>
      <c r="V359" s="83" t="s">
        <v>868</v>
      </c>
      <c r="W359" s="81">
        <v>43502.57990740741</v>
      </c>
      <c r="X359" s="83" t="s">
        <v>1197</v>
      </c>
      <c r="Y359" s="79"/>
      <c r="Z359" s="79"/>
      <c r="AA359" s="85" t="s">
        <v>1491</v>
      </c>
      <c r="AB359" s="85" t="s">
        <v>1492</v>
      </c>
      <c r="AC359" s="79" t="b">
        <v>0</v>
      </c>
      <c r="AD359" s="79">
        <v>0</v>
      </c>
      <c r="AE359" s="85" t="s">
        <v>1634</v>
      </c>
      <c r="AF359" s="79" t="b">
        <v>0</v>
      </c>
      <c r="AG359" s="79" t="s">
        <v>1702</v>
      </c>
      <c r="AH359" s="79"/>
      <c r="AI359" s="85" t="s">
        <v>1632</v>
      </c>
      <c r="AJ359" s="79" t="b">
        <v>0</v>
      </c>
      <c r="AK359" s="79">
        <v>0</v>
      </c>
      <c r="AL359" s="85" t="s">
        <v>1632</v>
      </c>
      <c r="AM359" s="79" t="s">
        <v>1709</v>
      </c>
      <c r="AN359" s="79" t="b">
        <v>0</v>
      </c>
      <c r="AO359" s="85" t="s">
        <v>1492</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7</v>
      </c>
      <c r="BC359" s="78" t="str">
        <f>REPLACE(INDEX(GroupVertices[Group],MATCH(Edges[[#This Row],[Vertex 2]],GroupVertices[Vertex],0)),1,1,"")</f>
        <v>1</v>
      </c>
      <c r="BD359" s="48">
        <v>1</v>
      </c>
      <c r="BE359" s="49">
        <v>33.333333333333336</v>
      </c>
      <c r="BF359" s="48">
        <v>0</v>
      </c>
      <c r="BG359" s="49">
        <v>0</v>
      </c>
      <c r="BH359" s="48">
        <v>0</v>
      </c>
      <c r="BI359" s="49">
        <v>0</v>
      </c>
      <c r="BJ359" s="48">
        <v>2</v>
      </c>
      <c r="BK359" s="49">
        <v>66.66666666666667</v>
      </c>
      <c r="BL359" s="48">
        <v>3</v>
      </c>
    </row>
    <row r="360" spans="1:64" ht="15">
      <c r="A360" s="64" t="s">
        <v>260</v>
      </c>
      <c r="B360" s="64" t="s">
        <v>331</v>
      </c>
      <c r="C360" s="65" t="s">
        <v>4307</v>
      </c>
      <c r="D360" s="66">
        <v>5.8</v>
      </c>
      <c r="E360" s="67" t="s">
        <v>136</v>
      </c>
      <c r="F360" s="68">
        <v>25.8</v>
      </c>
      <c r="G360" s="65"/>
      <c r="H360" s="69"/>
      <c r="I360" s="70"/>
      <c r="J360" s="70"/>
      <c r="K360" s="34" t="s">
        <v>66</v>
      </c>
      <c r="L360" s="77">
        <v>360</v>
      </c>
      <c r="M360" s="77"/>
      <c r="N360" s="72"/>
      <c r="O360" s="79" t="s">
        <v>430</v>
      </c>
      <c r="P360" s="81">
        <v>43504.58148148148</v>
      </c>
      <c r="Q360" s="79" t="s">
        <v>487</v>
      </c>
      <c r="R360" s="79"/>
      <c r="S360" s="79"/>
      <c r="T360" s="79" t="s">
        <v>809</v>
      </c>
      <c r="U360" s="83" t="s">
        <v>854</v>
      </c>
      <c r="V360" s="83" t="s">
        <v>854</v>
      </c>
      <c r="W360" s="81">
        <v>43504.58148148148</v>
      </c>
      <c r="X360" s="83" t="s">
        <v>1078</v>
      </c>
      <c r="Y360" s="79"/>
      <c r="Z360" s="79"/>
      <c r="AA360" s="85" t="s">
        <v>1372</v>
      </c>
      <c r="AB360" s="85" t="s">
        <v>1371</v>
      </c>
      <c r="AC360" s="79" t="b">
        <v>0</v>
      </c>
      <c r="AD360" s="79">
        <v>1</v>
      </c>
      <c r="AE360" s="85" t="s">
        <v>1651</v>
      </c>
      <c r="AF360" s="79" t="b">
        <v>0</v>
      </c>
      <c r="AG360" s="79" t="s">
        <v>1701</v>
      </c>
      <c r="AH360" s="79"/>
      <c r="AI360" s="85" t="s">
        <v>1632</v>
      </c>
      <c r="AJ360" s="79" t="b">
        <v>0</v>
      </c>
      <c r="AK360" s="79">
        <v>0</v>
      </c>
      <c r="AL360" s="85" t="s">
        <v>1632</v>
      </c>
      <c r="AM360" s="79" t="s">
        <v>1709</v>
      </c>
      <c r="AN360" s="79" t="b">
        <v>0</v>
      </c>
      <c r="AO360" s="85" t="s">
        <v>1371</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7</v>
      </c>
      <c r="BC360" s="78" t="str">
        <f>REPLACE(INDEX(GroupVertices[Group],MATCH(Edges[[#This Row],[Vertex 2]],GroupVertices[Vertex],0)),1,1,"")</f>
        <v>1</v>
      </c>
      <c r="BD360" s="48"/>
      <c r="BE360" s="49"/>
      <c r="BF360" s="48"/>
      <c r="BG360" s="49"/>
      <c r="BH360" s="48"/>
      <c r="BI360" s="49"/>
      <c r="BJ360" s="48"/>
      <c r="BK360" s="49"/>
      <c r="BL360" s="48"/>
    </row>
    <row r="361" spans="1:64" ht="15">
      <c r="A361" s="64" t="s">
        <v>331</v>
      </c>
      <c r="B361" s="64" t="s">
        <v>260</v>
      </c>
      <c r="C361" s="65" t="s">
        <v>4305</v>
      </c>
      <c r="D361" s="66">
        <v>3</v>
      </c>
      <c r="E361" s="67" t="s">
        <v>132</v>
      </c>
      <c r="F361" s="68">
        <v>35</v>
      </c>
      <c r="G361" s="65"/>
      <c r="H361" s="69"/>
      <c r="I361" s="70"/>
      <c r="J361" s="70"/>
      <c r="K361" s="34" t="s">
        <v>66</v>
      </c>
      <c r="L361" s="77">
        <v>361</v>
      </c>
      <c r="M361" s="77"/>
      <c r="N361" s="72"/>
      <c r="O361" s="79" t="s">
        <v>431</v>
      </c>
      <c r="P361" s="81">
        <v>43501.67880787037</v>
      </c>
      <c r="Q361" s="79" t="s">
        <v>598</v>
      </c>
      <c r="R361" s="79"/>
      <c r="S361" s="79"/>
      <c r="T361" s="79"/>
      <c r="U361" s="79"/>
      <c r="V361" s="83" t="s">
        <v>1001</v>
      </c>
      <c r="W361" s="81">
        <v>43501.67880787037</v>
      </c>
      <c r="X361" s="83" t="s">
        <v>1198</v>
      </c>
      <c r="Y361" s="79"/>
      <c r="Z361" s="79"/>
      <c r="AA361" s="85" t="s">
        <v>1492</v>
      </c>
      <c r="AB361" s="85" t="s">
        <v>1370</v>
      </c>
      <c r="AC361" s="79" t="b">
        <v>0</v>
      </c>
      <c r="AD361" s="79">
        <v>0</v>
      </c>
      <c r="AE361" s="85" t="s">
        <v>1639</v>
      </c>
      <c r="AF361" s="79" t="b">
        <v>0</v>
      </c>
      <c r="AG361" s="79" t="s">
        <v>1702</v>
      </c>
      <c r="AH361" s="79"/>
      <c r="AI361" s="85" t="s">
        <v>1632</v>
      </c>
      <c r="AJ361" s="79" t="b">
        <v>0</v>
      </c>
      <c r="AK361" s="79">
        <v>0</v>
      </c>
      <c r="AL361" s="85" t="s">
        <v>1632</v>
      </c>
      <c r="AM361" s="79" t="s">
        <v>1716</v>
      </c>
      <c r="AN361" s="79" t="b">
        <v>0</v>
      </c>
      <c r="AO361" s="85" t="s">
        <v>1370</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1</v>
      </c>
      <c r="BC361" s="78" t="str">
        <f>REPLACE(INDEX(GroupVertices[Group],MATCH(Edges[[#This Row],[Vertex 2]],GroupVertices[Vertex],0)),1,1,"")</f>
        <v>7</v>
      </c>
      <c r="BD361" s="48">
        <v>0</v>
      </c>
      <c r="BE361" s="49">
        <v>0</v>
      </c>
      <c r="BF361" s="48">
        <v>0</v>
      </c>
      <c r="BG361" s="49">
        <v>0</v>
      </c>
      <c r="BH361" s="48">
        <v>0</v>
      </c>
      <c r="BI361" s="49">
        <v>0</v>
      </c>
      <c r="BJ361" s="48">
        <v>2</v>
      </c>
      <c r="BK361" s="49">
        <v>100</v>
      </c>
      <c r="BL361" s="48">
        <v>2</v>
      </c>
    </row>
    <row r="362" spans="1:64" ht="15">
      <c r="A362" s="64" t="s">
        <v>333</v>
      </c>
      <c r="B362" s="64" t="s">
        <v>331</v>
      </c>
      <c r="C362" s="65" t="s">
        <v>4305</v>
      </c>
      <c r="D362" s="66">
        <v>3</v>
      </c>
      <c r="E362" s="67" t="s">
        <v>132</v>
      </c>
      <c r="F362" s="68">
        <v>35</v>
      </c>
      <c r="G362" s="65"/>
      <c r="H362" s="69"/>
      <c r="I362" s="70"/>
      <c r="J362" s="70"/>
      <c r="K362" s="34" t="s">
        <v>66</v>
      </c>
      <c r="L362" s="77">
        <v>362</v>
      </c>
      <c r="M362" s="77"/>
      <c r="N362" s="72"/>
      <c r="O362" s="79" t="s">
        <v>430</v>
      </c>
      <c r="P362" s="81">
        <v>43501.48200231481</v>
      </c>
      <c r="Q362" s="79" t="s">
        <v>599</v>
      </c>
      <c r="R362" s="79"/>
      <c r="S362" s="79"/>
      <c r="T362" s="79" t="s">
        <v>832</v>
      </c>
      <c r="U362" s="83" t="s">
        <v>869</v>
      </c>
      <c r="V362" s="83" t="s">
        <v>869</v>
      </c>
      <c r="W362" s="81">
        <v>43501.48200231481</v>
      </c>
      <c r="X362" s="83" t="s">
        <v>1199</v>
      </c>
      <c r="Y362" s="79"/>
      <c r="Z362" s="79"/>
      <c r="AA362" s="85" t="s">
        <v>1493</v>
      </c>
      <c r="AB362" s="79"/>
      <c r="AC362" s="79" t="b">
        <v>0</v>
      </c>
      <c r="AD362" s="79">
        <v>0</v>
      </c>
      <c r="AE362" s="85" t="s">
        <v>1632</v>
      </c>
      <c r="AF362" s="79" t="b">
        <v>0</v>
      </c>
      <c r="AG362" s="79" t="s">
        <v>1701</v>
      </c>
      <c r="AH362" s="79"/>
      <c r="AI362" s="85" t="s">
        <v>1632</v>
      </c>
      <c r="AJ362" s="79" t="b">
        <v>0</v>
      </c>
      <c r="AK362" s="79">
        <v>0</v>
      </c>
      <c r="AL362" s="85" t="s">
        <v>1632</v>
      </c>
      <c r="AM362" s="79" t="s">
        <v>1709</v>
      </c>
      <c r="AN362" s="79" t="b">
        <v>0</v>
      </c>
      <c r="AO362" s="85" t="s">
        <v>1493</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1</v>
      </c>
      <c r="BC362" s="78" t="str">
        <f>REPLACE(INDEX(GroupVertices[Group],MATCH(Edges[[#This Row],[Vertex 2]],GroupVertices[Vertex],0)),1,1,"")</f>
        <v>1</v>
      </c>
      <c r="BD362" s="48">
        <v>1</v>
      </c>
      <c r="BE362" s="49">
        <v>9.090909090909092</v>
      </c>
      <c r="BF362" s="48">
        <v>0</v>
      </c>
      <c r="BG362" s="49">
        <v>0</v>
      </c>
      <c r="BH362" s="48">
        <v>0</v>
      </c>
      <c r="BI362" s="49">
        <v>0</v>
      </c>
      <c r="BJ362" s="48">
        <v>10</v>
      </c>
      <c r="BK362" s="49">
        <v>90.9090909090909</v>
      </c>
      <c r="BL362" s="48">
        <v>11</v>
      </c>
    </row>
    <row r="363" spans="1:64" ht="15">
      <c r="A363" s="64" t="s">
        <v>331</v>
      </c>
      <c r="B363" s="64" t="s">
        <v>333</v>
      </c>
      <c r="C363" s="65" t="s">
        <v>4305</v>
      </c>
      <c r="D363" s="66">
        <v>3</v>
      </c>
      <c r="E363" s="67" t="s">
        <v>132</v>
      </c>
      <c r="F363" s="68">
        <v>35</v>
      </c>
      <c r="G363" s="65"/>
      <c r="H363" s="69"/>
      <c r="I363" s="70"/>
      <c r="J363" s="70"/>
      <c r="K363" s="34" t="s">
        <v>66</v>
      </c>
      <c r="L363" s="77">
        <v>363</v>
      </c>
      <c r="M363" s="77"/>
      <c r="N363" s="72"/>
      <c r="O363" s="79" t="s">
        <v>431</v>
      </c>
      <c r="P363" s="81">
        <v>43501.67895833333</v>
      </c>
      <c r="Q363" s="79" t="s">
        <v>600</v>
      </c>
      <c r="R363" s="79"/>
      <c r="S363" s="79"/>
      <c r="T363" s="79"/>
      <c r="U363" s="79"/>
      <c r="V363" s="83" t="s">
        <v>1001</v>
      </c>
      <c r="W363" s="81">
        <v>43501.67895833333</v>
      </c>
      <c r="X363" s="83" t="s">
        <v>1200</v>
      </c>
      <c r="Y363" s="79"/>
      <c r="Z363" s="79"/>
      <c r="AA363" s="85" t="s">
        <v>1494</v>
      </c>
      <c r="AB363" s="85" t="s">
        <v>1493</v>
      </c>
      <c r="AC363" s="79" t="b">
        <v>0</v>
      </c>
      <c r="AD363" s="79">
        <v>0</v>
      </c>
      <c r="AE363" s="85" t="s">
        <v>1673</v>
      </c>
      <c r="AF363" s="79" t="b">
        <v>0</v>
      </c>
      <c r="AG363" s="79" t="s">
        <v>1702</v>
      </c>
      <c r="AH363" s="79"/>
      <c r="AI363" s="85" t="s">
        <v>1632</v>
      </c>
      <c r="AJ363" s="79" t="b">
        <v>0</v>
      </c>
      <c r="AK363" s="79">
        <v>0</v>
      </c>
      <c r="AL363" s="85" t="s">
        <v>1632</v>
      </c>
      <c r="AM363" s="79" t="s">
        <v>1716</v>
      </c>
      <c r="AN363" s="79" t="b">
        <v>0</v>
      </c>
      <c r="AO363" s="85" t="s">
        <v>1493</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v>0</v>
      </c>
      <c r="BE363" s="49">
        <v>0</v>
      </c>
      <c r="BF363" s="48">
        <v>0</v>
      </c>
      <c r="BG363" s="49">
        <v>0</v>
      </c>
      <c r="BH363" s="48">
        <v>0</v>
      </c>
      <c r="BI363" s="49">
        <v>0</v>
      </c>
      <c r="BJ363" s="48">
        <v>5</v>
      </c>
      <c r="BK363" s="49">
        <v>100</v>
      </c>
      <c r="BL363" s="48">
        <v>5</v>
      </c>
    </row>
    <row r="364" spans="1:64" ht="15">
      <c r="A364" s="64" t="s">
        <v>334</v>
      </c>
      <c r="B364" s="64" t="s">
        <v>331</v>
      </c>
      <c r="C364" s="65" t="s">
        <v>4305</v>
      </c>
      <c r="D364" s="66">
        <v>3</v>
      </c>
      <c r="E364" s="67" t="s">
        <v>132</v>
      </c>
      <c r="F364" s="68">
        <v>35</v>
      </c>
      <c r="G364" s="65"/>
      <c r="H364" s="69"/>
      <c r="I364" s="70"/>
      <c r="J364" s="70"/>
      <c r="K364" s="34" t="s">
        <v>66</v>
      </c>
      <c r="L364" s="77">
        <v>364</v>
      </c>
      <c r="M364" s="77"/>
      <c r="N364" s="72"/>
      <c r="O364" s="79" t="s">
        <v>430</v>
      </c>
      <c r="P364" s="81">
        <v>43501.73886574074</v>
      </c>
      <c r="Q364" s="79" t="s">
        <v>601</v>
      </c>
      <c r="R364" s="79"/>
      <c r="S364" s="79"/>
      <c r="T364" s="79"/>
      <c r="U364" s="83" t="s">
        <v>870</v>
      </c>
      <c r="V364" s="83" t="s">
        <v>870</v>
      </c>
      <c r="W364" s="81">
        <v>43501.73886574074</v>
      </c>
      <c r="X364" s="83" t="s">
        <v>1201</v>
      </c>
      <c r="Y364" s="79"/>
      <c r="Z364" s="79"/>
      <c r="AA364" s="85" t="s">
        <v>1495</v>
      </c>
      <c r="AB364" s="79"/>
      <c r="AC364" s="79" t="b">
        <v>0</v>
      </c>
      <c r="AD364" s="79">
        <v>0</v>
      </c>
      <c r="AE364" s="85" t="s">
        <v>1632</v>
      </c>
      <c r="AF364" s="79" t="b">
        <v>0</v>
      </c>
      <c r="AG364" s="79" t="s">
        <v>1701</v>
      </c>
      <c r="AH364" s="79"/>
      <c r="AI364" s="85" t="s">
        <v>1632</v>
      </c>
      <c r="AJ364" s="79" t="b">
        <v>0</v>
      </c>
      <c r="AK364" s="79">
        <v>0</v>
      </c>
      <c r="AL364" s="85" t="s">
        <v>1632</v>
      </c>
      <c r="AM364" s="79" t="s">
        <v>1709</v>
      </c>
      <c r="AN364" s="79" t="b">
        <v>0</v>
      </c>
      <c r="AO364" s="85" t="s">
        <v>1495</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1</v>
      </c>
      <c r="BC364" s="78" t="str">
        <f>REPLACE(INDEX(GroupVertices[Group],MATCH(Edges[[#This Row],[Vertex 2]],GroupVertices[Vertex],0)),1,1,"")</f>
        <v>1</v>
      </c>
      <c r="BD364" s="48">
        <v>0</v>
      </c>
      <c r="BE364" s="49">
        <v>0</v>
      </c>
      <c r="BF364" s="48">
        <v>0</v>
      </c>
      <c r="BG364" s="49">
        <v>0</v>
      </c>
      <c r="BH364" s="48">
        <v>0</v>
      </c>
      <c r="BI364" s="49">
        <v>0</v>
      </c>
      <c r="BJ364" s="48">
        <v>15</v>
      </c>
      <c r="BK364" s="49">
        <v>100</v>
      </c>
      <c r="BL364" s="48">
        <v>15</v>
      </c>
    </row>
    <row r="365" spans="1:64" ht="15">
      <c r="A365" s="64" t="s">
        <v>331</v>
      </c>
      <c r="B365" s="64" t="s">
        <v>334</v>
      </c>
      <c r="C365" s="65" t="s">
        <v>4305</v>
      </c>
      <c r="D365" s="66">
        <v>3</v>
      </c>
      <c r="E365" s="67" t="s">
        <v>132</v>
      </c>
      <c r="F365" s="68">
        <v>35</v>
      </c>
      <c r="G365" s="65"/>
      <c r="H365" s="69"/>
      <c r="I365" s="70"/>
      <c r="J365" s="70"/>
      <c r="K365" s="34" t="s">
        <v>66</v>
      </c>
      <c r="L365" s="77">
        <v>365</v>
      </c>
      <c r="M365" s="77"/>
      <c r="N365" s="72"/>
      <c r="O365" s="79" t="s">
        <v>431</v>
      </c>
      <c r="P365" s="81">
        <v>43501.89375</v>
      </c>
      <c r="Q365" s="79" t="s">
        <v>602</v>
      </c>
      <c r="R365" s="79"/>
      <c r="S365" s="79"/>
      <c r="T365" s="79"/>
      <c r="U365" s="79"/>
      <c r="V365" s="83" t="s">
        <v>1001</v>
      </c>
      <c r="W365" s="81">
        <v>43501.89375</v>
      </c>
      <c r="X365" s="83" t="s">
        <v>1202</v>
      </c>
      <c r="Y365" s="79"/>
      <c r="Z365" s="79"/>
      <c r="AA365" s="85" t="s">
        <v>1496</v>
      </c>
      <c r="AB365" s="85" t="s">
        <v>1495</v>
      </c>
      <c r="AC365" s="79" t="b">
        <v>0</v>
      </c>
      <c r="AD365" s="79">
        <v>0</v>
      </c>
      <c r="AE365" s="85" t="s">
        <v>1644</v>
      </c>
      <c r="AF365" s="79" t="b">
        <v>0</v>
      </c>
      <c r="AG365" s="79" t="s">
        <v>1701</v>
      </c>
      <c r="AH365" s="79"/>
      <c r="AI365" s="85" t="s">
        <v>1632</v>
      </c>
      <c r="AJ365" s="79" t="b">
        <v>0</v>
      </c>
      <c r="AK365" s="79">
        <v>0</v>
      </c>
      <c r="AL365" s="85" t="s">
        <v>1632</v>
      </c>
      <c r="AM365" s="79" t="s">
        <v>1716</v>
      </c>
      <c r="AN365" s="79" t="b">
        <v>0</v>
      </c>
      <c r="AO365" s="85" t="s">
        <v>1495</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1</v>
      </c>
      <c r="BC365" s="78" t="str">
        <f>REPLACE(INDEX(GroupVertices[Group],MATCH(Edges[[#This Row],[Vertex 2]],GroupVertices[Vertex],0)),1,1,"")</f>
        <v>1</v>
      </c>
      <c r="BD365" s="48">
        <v>0</v>
      </c>
      <c r="BE365" s="49">
        <v>0</v>
      </c>
      <c r="BF365" s="48">
        <v>0</v>
      </c>
      <c r="BG365" s="49">
        <v>0</v>
      </c>
      <c r="BH365" s="48">
        <v>0</v>
      </c>
      <c r="BI365" s="49">
        <v>0</v>
      </c>
      <c r="BJ365" s="48">
        <v>12</v>
      </c>
      <c r="BK365" s="49">
        <v>100</v>
      </c>
      <c r="BL365" s="48">
        <v>12</v>
      </c>
    </row>
    <row r="366" spans="1:64" ht="15">
      <c r="A366" s="64" t="s">
        <v>335</v>
      </c>
      <c r="B366" s="64" t="s">
        <v>331</v>
      </c>
      <c r="C366" s="65" t="s">
        <v>4305</v>
      </c>
      <c r="D366" s="66">
        <v>3</v>
      </c>
      <c r="E366" s="67" t="s">
        <v>132</v>
      </c>
      <c r="F366" s="68">
        <v>35</v>
      </c>
      <c r="G366" s="65"/>
      <c r="H366" s="69"/>
      <c r="I366" s="70"/>
      <c r="J366" s="70"/>
      <c r="K366" s="34" t="s">
        <v>66</v>
      </c>
      <c r="L366" s="77">
        <v>366</v>
      </c>
      <c r="M366" s="77"/>
      <c r="N366" s="72"/>
      <c r="O366" s="79" t="s">
        <v>430</v>
      </c>
      <c r="P366" s="81">
        <v>43501.75601851852</v>
      </c>
      <c r="Q366" s="79" t="s">
        <v>603</v>
      </c>
      <c r="R366" s="79"/>
      <c r="S366" s="79"/>
      <c r="T366" s="79"/>
      <c r="U366" s="83" t="s">
        <v>871</v>
      </c>
      <c r="V366" s="83" t="s">
        <v>871</v>
      </c>
      <c r="W366" s="81">
        <v>43501.75601851852</v>
      </c>
      <c r="X366" s="83" t="s">
        <v>1203</v>
      </c>
      <c r="Y366" s="79"/>
      <c r="Z366" s="79"/>
      <c r="AA366" s="85" t="s">
        <v>1497</v>
      </c>
      <c r="AB366" s="79"/>
      <c r="AC366" s="79" t="b">
        <v>0</v>
      </c>
      <c r="AD366" s="79">
        <v>0</v>
      </c>
      <c r="AE366" s="85" t="s">
        <v>1632</v>
      </c>
      <c r="AF366" s="79" t="b">
        <v>0</v>
      </c>
      <c r="AG366" s="79" t="s">
        <v>1701</v>
      </c>
      <c r="AH366" s="79"/>
      <c r="AI366" s="85" t="s">
        <v>1632</v>
      </c>
      <c r="AJ366" s="79" t="b">
        <v>0</v>
      </c>
      <c r="AK366" s="79">
        <v>0</v>
      </c>
      <c r="AL366" s="85" t="s">
        <v>1632</v>
      </c>
      <c r="AM366" s="79" t="s">
        <v>1709</v>
      </c>
      <c r="AN366" s="79" t="b">
        <v>0</v>
      </c>
      <c r="AO366" s="85" t="s">
        <v>1497</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4</v>
      </c>
      <c r="BK366" s="49">
        <v>100</v>
      </c>
      <c r="BL366" s="48">
        <v>4</v>
      </c>
    </row>
    <row r="367" spans="1:64" ht="15">
      <c r="A367" s="64" t="s">
        <v>331</v>
      </c>
      <c r="B367" s="64" t="s">
        <v>335</v>
      </c>
      <c r="C367" s="65" t="s">
        <v>4305</v>
      </c>
      <c r="D367" s="66">
        <v>3</v>
      </c>
      <c r="E367" s="67" t="s">
        <v>132</v>
      </c>
      <c r="F367" s="68">
        <v>35</v>
      </c>
      <c r="G367" s="65"/>
      <c r="H367" s="69"/>
      <c r="I367" s="70"/>
      <c r="J367" s="70"/>
      <c r="K367" s="34" t="s">
        <v>66</v>
      </c>
      <c r="L367" s="77">
        <v>367</v>
      </c>
      <c r="M367" s="77"/>
      <c r="N367" s="72"/>
      <c r="O367" s="79" t="s">
        <v>431</v>
      </c>
      <c r="P367" s="81">
        <v>43501.89394675926</v>
      </c>
      <c r="Q367" s="79" t="s">
        <v>604</v>
      </c>
      <c r="R367" s="79"/>
      <c r="S367" s="79"/>
      <c r="T367" s="79"/>
      <c r="U367" s="79"/>
      <c r="V367" s="83" t="s">
        <v>1001</v>
      </c>
      <c r="W367" s="81">
        <v>43501.89394675926</v>
      </c>
      <c r="X367" s="83" t="s">
        <v>1204</v>
      </c>
      <c r="Y367" s="79"/>
      <c r="Z367" s="79"/>
      <c r="AA367" s="85" t="s">
        <v>1498</v>
      </c>
      <c r="AB367" s="85" t="s">
        <v>1497</v>
      </c>
      <c r="AC367" s="79" t="b">
        <v>0</v>
      </c>
      <c r="AD367" s="79">
        <v>2</v>
      </c>
      <c r="AE367" s="85" t="s">
        <v>1674</v>
      </c>
      <c r="AF367" s="79" t="b">
        <v>0</v>
      </c>
      <c r="AG367" s="79" t="s">
        <v>1701</v>
      </c>
      <c r="AH367" s="79"/>
      <c r="AI367" s="85" t="s">
        <v>1632</v>
      </c>
      <c r="AJ367" s="79" t="b">
        <v>0</v>
      </c>
      <c r="AK367" s="79">
        <v>0</v>
      </c>
      <c r="AL367" s="85" t="s">
        <v>1632</v>
      </c>
      <c r="AM367" s="79" t="s">
        <v>1716</v>
      </c>
      <c r="AN367" s="79" t="b">
        <v>0</v>
      </c>
      <c r="AO367" s="85" t="s">
        <v>1497</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28</v>
      </c>
      <c r="BK367" s="49">
        <v>100</v>
      </c>
      <c r="BL367" s="48">
        <v>28</v>
      </c>
    </row>
    <row r="368" spans="1:64" ht="15">
      <c r="A368" s="64" t="s">
        <v>336</v>
      </c>
      <c r="B368" s="64" t="s">
        <v>331</v>
      </c>
      <c r="C368" s="65" t="s">
        <v>4306</v>
      </c>
      <c r="D368" s="66">
        <v>4.4</v>
      </c>
      <c r="E368" s="67" t="s">
        <v>136</v>
      </c>
      <c r="F368" s="68">
        <v>30.4</v>
      </c>
      <c r="G368" s="65"/>
      <c r="H368" s="69"/>
      <c r="I368" s="70"/>
      <c r="J368" s="70"/>
      <c r="K368" s="34" t="s">
        <v>66</v>
      </c>
      <c r="L368" s="77">
        <v>368</v>
      </c>
      <c r="M368" s="77"/>
      <c r="N368" s="72"/>
      <c r="O368" s="79" t="s">
        <v>431</v>
      </c>
      <c r="P368" s="81">
        <v>43501.7259375</v>
      </c>
      <c r="Q368" s="79" t="s">
        <v>605</v>
      </c>
      <c r="R368" s="79"/>
      <c r="S368" s="79"/>
      <c r="T368" s="79"/>
      <c r="U368" s="79"/>
      <c r="V368" s="83" t="s">
        <v>1002</v>
      </c>
      <c r="W368" s="81">
        <v>43501.7259375</v>
      </c>
      <c r="X368" s="83" t="s">
        <v>1205</v>
      </c>
      <c r="Y368" s="79"/>
      <c r="Z368" s="79"/>
      <c r="AA368" s="85" t="s">
        <v>1499</v>
      </c>
      <c r="AB368" s="85" t="s">
        <v>1595</v>
      </c>
      <c r="AC368" s="79" t="b">
        <v>0</v>
      </c>
      <c r="AD368" s="79">
        <v>0</v>
      </c>
      <c r="AE368" s="85" t="s">
        <v>1634</v>
      </c>
      <c r="AF368" s="79" t="b">
        <v>0</v>
      </c>
      <c r="AG368" s="79" t="s">
        <v>1701</v>
      </c>
      <c r="AH368" s="79"/>
      <c r="AI368" s="85" t="s">
        <v>1632</v>
      </c>
      <c r="AJ368" s="79" t="b">
        <v>0</v>
      </c>
      <c r="AK368" s="79">
        <v>0</v>
      </c>
      <c r="AL368" s="85" t="s">
        <v>1632</v>
      </c>
      <c r="AM368" s="79" t="s">
        <v>1710</v>
      </c>
      <c r="AN368" s="79" t="b">
        <v>0</v>
      </c>
      <c r="AO368" s="85" t="s">
        <v>1595</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1</v>
      </c>
      <c r="BD368" s="48">
        <v>0</v>
      </c>
      <c r="BE368" s="49">
        <v>0</v>
      </c>
      <c r="BF368" s="48">
        <v>0</v>
      </c>
      <c r="BG368" s="49">
        <v>0</v>
      </c>
      <c r="BH368" s="48">
        <v>0</v>
      </c>
      <c r="BI368" s="49">
        <v>0</v>
      </c>
      <c r="BJ368" s="48">
        <v>2</v>
      </c>
      <c r="BK368" s="49">
        <v>100</v>
      </c>
      <c r="BL368" s="48">
        <v>2</v>
      </c>
    </row>
    <row r="369" spans="1:64" ht="15">
      <c r="A369" s="64" t="s">
        <v>336</v>
      </c>
      <c r="B369" s="64" t="s">
        <v>331</v>
      </c>
      <c r="C369" s="65" t="s">
        <v>4306</v>
      </c>
      <c r="D369" s="66">
        <v>4.4</v>
      </c>
      <c r="E369" s="67" t="s">
        <v>136</v>
      </c>
      <c r="F369" s="68">
        <v>30.4</v>
      </c>
      <c r="G369" s="65"/>
      <c r="H369" s="69"/>
      <c r="I369" s="70"/>
      <c r="J369" s="70"/>
      <c r="K369" s="34" t="s">
        <v>66</v>
      </c>
      <c r="L369" s="77">
        <v>369</v>
      </c>
      <c r="M369" s="77"/>
      <c r="N369" s="72"/>
      <c r="O369" s="79" t="s">
        <v>431</v>
      </c>
      <c r="P369" s="81">
        <v>43501.89942129629</v>
      </c>
      <c r="Q369" s="79" t="s">
        <v>606</v>
      </c>
      <c r="R369" s="79"/>
      <c r="S369" s="79"/>
      <c r="T369" s="79"/>
      <c r="U369" s="79"/>
      <c r="V369" s="83" t="s">
        <v>1002</v>
      </c>
      <c r="W369" s="81">
        <v>43501.89942129629</v>
      </c>
      <c r="X369" s="83" t="s">
        <v>1206</v>
      </c>
      <c r="Y369" s="79"/>
      <c r="Z369" s="79"/>
      <c r="AA369" s="85" t="s">
        <v>1500</v>
      </c>
      <c r="AB369" s="85" t="s">
        <v>1501</v>
      </c>
      <c r="AC369" s="79" t="b">
        <v>0</v>
      </c>
      <c r="AD369" s="79">
        <v>0</v>
      </c>
      <c r="AE369" s="85" t="s">
        <v>1634</v>
      </c>
      <c r="AF369" s="79" t="b">
        <v>0</v>
      </c>
      <c r="AG369" s="79" t="s">
        <v>1701</v>
      </c>
      <c r="AH369" s="79"/>
      <c r="AI369" s="85" t="s">
        <v>1632</v>
      </c>
      <c r="AJ369" s="79" t="b">
        <v>0</v>
      </c>
      <c r="AK369" s="79">
        <v>0</v>
      </c>
      <c r="AL369" s="85" t="s">
        <v>1632</v>
      </c>
      <c r="AM369" s="79" t="s">
        <v>1710</v>
      </c>
      <c r="AN369" s="79" t="b">
        <v>0</v>
      </c>
      <c r="AO369" s="85" t="s">
        <v>1501</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3</v>
      </c>
      <c r="BK369" s="49">
        <v>100</v>
      </c>
      <c r="BL369" s="48">
        <v>3</v>
      </c>
    </row>
    <row r="370" spans="1:64" ht="15">
      <c r="A370" s="64" t="s">
        <v>331</v>
      </c>
      <c r="B370" s="64" t="s">
        <v>336</v>
      </c>
      <c r="C370" s="65" t="s">
        <v>4305</v>
      </c>
      <c r="D370" s="66">
        <v>3</v>
      </c>
      <c r="E370" s="67" t="s">
        <v>132</v>
      </c>
      <c r="F370" s="68">
        <v>35</v>
      </c>
      <c r="G370" s="65"/>
      <c r="H370" s="69"/>
      <c r="I370" s="70"/>
      <c r="J370" s="70"/>
      <c r="K370" s="34" t="s">
        <v>66</v>
      </c>
      <c r="L370" s="77">
        <v>370</v>
      </c>
      <c r="M370" s="77"/>
      <c r="N370" s="72"/>
      <c r="O370" s="79" t="s">
        <v>431</v>
      </c>
      <c r="P370" s="81">
        <v>43501.89425925926</v>
      </c>
      <c r="Q370" s="79" t="s">
        <v>607</v>
      </c>
      <c r="R370" s="79"/>
      <c r="S370" s="79"/>
      <c r="T370" s="79"/>
      <c r="U370" s="79"/>
      <c r="V370" s="83" t="s">
        <v>1001</v>
      </c>
      <c r="W370" s="81">
        <v>43501.89425925926</v>
      </c>
      <c r="X370" s="83" t="s">
        <v>1207</v>
      </c>
      <c r="Y370" s="79"/>
      <c r="Z370" s="79"/>
      <c r="AA370" s="85" t="s">
        <v>1501</v>
      </c>
      <c r="AB370" s="85" t="s">
        <v>1499</v>
      </c>
      <c r="AC370" s="79" t="b">
        <v>0</v>
      </c>
      <c r="AD370" s="79">
        <v>1</v>
      </c>
      <c r="AE370" s="85" t="s">
        <v>1675</v>
      </c>
      <c r="AF370" s="79" t="b">
        <v>0</v>
      </c>
      <c r="AG370" s="79" t="s">
        <v>1701</v>
      </c>
      <c r="AH370" s="79"/>
      <c r="AI370" s="85" t="s">
        <v>1632</v>
      </c>
      <c r="AJ370" s="79" t="b">
        <v>0</v>
      </c>
      <c r="AK370" s="79">
        <v>0</v>
      </c>
      <c r="AL370" s="85" t="s">
        <v>1632</v>
      </c>
      <c r="AM370" s="79" t="s">
        <v>1716</v>
      </c>
      <c r="AN370" s="79" t="b">
        <v>0</v>
      </c>
      <c r="AO370" s="85" t="s">
        <v>1499</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8</v>
      </c>
      <c r="BK370" s="49">
        <v>100</v>
      </c>
      <c r="BL370" s="48">
        <v>8</v>
      </c>
    </row>
    <row r="371" spans="1:64" ht="15">
      <c r="A371" s="64" t="s">
        <v>337</v>
      </c>
      <c r="B371" s="64" t="s">
        <v>372</v>
      </c>
      <c r="C371" s="65" t="s">
        <v>4305</v>
      </c>
      <c r="D371" s="66">
        <v>3</v>
      </c>
      <c r="E371" s="67" t="s">
        <v>132</v>
      </c>
      <c r="F371" s="68">
        <v>35</v>
      </c>
      <c r="G371" s="65"/>
      <c r="H371" s="69"/>
      <c r="I371" s="70"/>
      <c r="J371" s="70"/>
      <c r="K371" s="34" t="s">
        <v>65</v>
      </c>
      <c r="L371" s="77">
        <v>371</v>
      </c>
      <c r="M371" s="77"/>
      <c r="N371" s="72"/>
      <c r="O371" s="79" t="s">
        <v>430</v>
      </c>
      <c r="P371" s="81">
        <v>43501.991319444445</v>
      </c>
      <c r="Q371" s="79" t="s">
        <v>608</v>
      </c>
      <c r="R371" s="79"/>
      <c r="S371" s="79"/>
      <c r="T371" s="79"/>
      <c r="U371" s="83" t="s">
        <v>872</v>
      </c>
      <c r="V371" s="83" t="s">
        <v>872</v>
      </c>
      <c r="W371" s="81">
        <v>43501.991319444445</v>
      </c>
      <c r="X371" s="83" t="s">
        <v>1208</v>
      </c>
      <c r="Y371" s="79"/>
      <c r="Z371" s="79"/>
      <c r="AA371" s="85" t="s">
        <v>1502</v>
      </c>
      <c r="AB371" s="79"/>
      <c r="AC371" s="79" t="b">
        <v>0</v>
      </c>
      <c r="AD371" s="79">
        <v>13</v>
      </c>
      <c r="AE371" s="85" t="s">
        <v>1632</v>
      </c>
      <c r="AF371" s="79" t="b">
        <v>0</v>
      </c>
      <c r="AG371" s="79" t="s">
        <v>1701</v>
      </c>
      <c r="AH371" s="79"/>
      <c r="AI371" s="85" t="s">
        <v>1632</v>
      </c>
      <c r="AJ371" s="79" t="b">
        <v>0</v>
      </c>
      <c r="AK371" s="79">
        <v>1</v>
      </c>
      <c r="AL371" s="85" t="s">
        <v>1632</v>
      </c>
      <c r="AM371" s="79" t="s">
        <v>1719</v>
      </c>
      <c r="AN371" s="79" t="b">
        <v>0</v>
      </c>
      <c r="AO371" s="85" t="s">
        <v>1502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331</v>
      </c>
      <c r="B372" s="64" t="s">
        <v>372</v>
      </c>
      <c r="C372" s="65" t="s">
        <v>4305</v>
      </c>
      <c r="D372" s="66">
        <v>3</v>
      </c>
      <c r="E372" s="67" t="s">
        <v>132</v>
      </c>
      <c r="F372" s="68">
        <v>35</v>
      </c>
      <c r="G372" s="65"/>
      <c r="H372" s="69"/>
      <c r="I372" s="70"/>
      <c r="J372" s="70"/>
      <c r="K372" s="34" t="s">
        <v>65</v>
      </c>
      <c r="L372" s="77">
        <v>372</v>
      </c>
      <c r="M372" s="77"/>
      <c r="N372" s="72"/>
      <c r="O372" s="79" t="s">
        <v>430</v>
      </c>
      <c r="P372" s="81">
        <v>43502.574016203704</v>
      </c>
      <c r="Q372" s="79" t="s">
        <v>609</v>
      </c>
      <c r="R372" s="79"/>
      <c r="S372" s="79"/>
      <c r="T372" s="79"/>
      <c r="U372" s="79"/>
      <c r="V372" s="83" t="s">
        <v>1001</v>
      </c>
      <c r="W372" s="81">
        <v>43502.574016203704</v>
      </c>
      <c r="X372" s="83" t="s">
        <v>1209</v>
      </c>
      <c r="Y372" s="79"/>
      <c r="Z372" s="79"/>
      <c r="AA372" s="85" t="s">
        <v>1503</v>
      </c>
      <c r="AB372" s="79"/>
      <c r="AC372" s="79" t="b">
        <v>0</v>
      </c>
      <c r="AD372" s="79">
        <v>0</v>
      </c>
      <c r="AE372" s="85" t="s">
        <v>1632</v>
      </c>
      <c r="AF372" s="79" t="b">
        <v>0</v>
      </c>
      <c r="AG372" s="79" t="s">
        <v>1701</v>
      </c>
      <c r="AH372" s="79"/>
      <c r="AI372" s="85" t="s">
        <v>1632</v>
      </c>
      <c r="AJ372" s="79" t="b">
        <v>0</v>
      </c>
      <c r="AK372" s="79">
        <v>2</v>
      </c>
      <c r="AL372" s="85" t="s">
        <v>1502</v>
      </c>
      <c r="AM372" s="79" t="s">
        <v>1716</v>
      </c>
      <c r="AN372" s="79" t="b">
        <v>0</v>
      </c>
      <c r="AO372" s="85" t="s">
        <v>1502</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2</v>
      </c>
      <c r="BD372" s="48"/>
      <c r="BE372" s="49"/>
      <c r="BF372" s="48"/>
      <c r="BG372" s="49"/>
      <c r="BH372" s="48"/>
      <c r="BI372" s="49"/>
      <c r="BJ372" s="48"/>
      <c r="BK372" s="49"/>
      <c r="BL372" s="48"/>
    </row>
    <row r="373" spans="1:64" ht="15">
      <c r="A373" s="64" t="s">
        <v>338</v>
      </c>
      <c r="B373" s="64" t="s">
        <v>331</v>
      </c>
      <c r="C373" s="65" t="s">
        <v>4306</v>
      </c>
      <c r="D373" s="66">
        <v>4.4</v>
      </c>
      <c r="E373" s="67" t="s">
        <v>136</v>
      </c>
      <c r="F373" s="68">
        <v>30.4</v>
      </c>
      <c r="G373" s="65"/>
      <c r="H373" s="69"/>
      <c r="I373" s="70"/>
      <c r="J373" s="70"/>
      <c r="K373" s="34" t="s">
        <v>66</v>
      </c>
      <c r="L373" s="77">
        <v>373</v>
      </c>
      <c r="M373" s="77"/>
      <c r="N373" s="72"/>
      <c r="O373" s="79" t="s">
        <v>431</v>
      </c>
      <c r="P373" s="81">
        <v>43501.74686342593</v>
      </c>
      <c r="Q373" s="79" t="s">
        <v>610</v>
      </c>
      <c r="R373" s="79"/>
      <c r="S373" s="79"/>
      <c r="T373" s="79"/>
      <c r="U373" s="79"/>
      <c r="V373" s="83" t="s">
        <v>1003</v>
      </c>
      <c r="W373" s="81">
        <v>43501.74686342593</v>
      </c>
      <c r="X373" s="83" t="s">
        <v>1210</v>
      </c>
      <c r="Y373" s="79"/>
      <c r="Z373" s="79"/>
      <c r="AA373" s="85" t="s">
        <v>1504</v>
      </c>
      <c r="AB373" s="85" t="s">
        <v>1595</v>
      </c>
      <c r="AC373" s="79" t="b">
        <v>0</v>
      </c>
      <c r="AD373" s="79">
        <v>0</v>
      </c>
      <c r="AE373" s="85" t="s">
        <v>1634</v>
      </c>
      <c r="AF373" s="79" t="b">
        <v>0</v>
      </c>
      <c r="AG373" s="79" t="s">
        <v>1701</v>
      </c>
      <c r="AH373" s="79"/>
      <c r="AI373" s="85" t="s">
        <v>1632</v>
      </c>
      <c r="AJ373" s="79" t="b">
        <v>0</v>
      </c>
      <c r="AK373" s="79">
        <v>0</v>
      </c>
      <c r="AL373" s="85" t="s">
        <v>1632</v>
      </c>
      <c r="AM373" s="79" t="s">
        <v>1714</v>
      </c>
      <c r="AN373" s="79" t="b">
        <v>0</v>
      </c>
      <c r="AO373" s="85" t="s">
        <v>1595</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5</v>
      </c>
      <c r="BK373" s="49">
        <v>100</v>
      </c>
      <c r="BL373" s="48">
        <v>5</v>
      </c>
    </row>
    <row r="374" spans="1:64" ht="15">
      <c r="A374" s="64" t="s">
        <v>338</v>
      </c>
      <c r="B374" s="64" t="s">
        <v>331</v>
      </c>
      <c r="C374" s="65" t="s">
        <v>4306</v>
      </c>
      <c r="D374" s="66">
        <v>4.4</v>
      </c>
      <c r="E374" s="67" t="s">
        <v>136</v>
      </c>
      <c r="F374" s="68">
        <v>30.4</v>
      </c>
      <c r="G374" s="65"/>
      <c r="H374" s="69"/>
      <c r="I374" s="70"/>
      <c r="J374" s="70"/>
      <c r="K374" s="34" t="s">
        <v>66</v>
      </c>
      <c r="L374" s="77">
        <v>374</v>
      </c>
      <c r="M374" s="77"/>
      <c r="N374" s="72"/>
      <c r="O374" s="79" t="s">
        <v>431</v>
      </c>
      <c r="P374" s="81">
        <v>43501.90393518518</v>
      </c>
      <c r="Q374" s="79" t="s">
        <v>611</v>
      </c>
      <c r="R374" s="79"/>
      <c r="S374" s="79"/>
      <c r="T374" s="79"/>
      <c r="U374" s="79"/>
      <c r="V374" s="83" t="s">
        <v>1003</v>
      </c>
      <c r="W374" s="81">
        <v>43501.90393518518</v>
      </c>
      <c r="X374" s="83" t="s">
        <v>1211</v>
      </c>
      <c r="Y374" s="79"/>
      <c r="Z374" s="79"/>
      <c r="AA374" s="85" t="s">
        <v>1505</v>
      </c>
      <c r="AB374" s="85" t="s">
        <v>1506</v>
      </c>
      <c r="AC374" s="79" t="b">
        <v>0</v>
      </c>
      <c r="AD374" s="79">
        <v>0</v>
      </c>
      <c r="AE374" s="85" t="s">
        <v>1634</v>
      </c>
      <c r="AF374" s="79" t="b">
        <v>0</v>
      </c>
      <c r="AG374" s="79" t="s">
        <v>1701</v>
      </c>
      <c r="AH374" s="79"/>
      <c r="AI374" s="85" t="s">
        <v>1632</v>
      </c>
      <c r="AJ374" s="79" t="b">
        <v>0</v>
      </c>
      <c r="AK374" s="79">
        <v>0</v>
      </c>
      <c r="AL374" s="85" t="s">
        <v>1632</v>
      </c>
      <c r="AM374" s="79" t="s">
        <v>1714</v>
      </c>
      <c r="AN374" s="79" t="b">
        <v>0</v>
      </c>
      <c r="AO374" s="85" t="s">
        <v>1506</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5</v>
      </c>
      <c r="BK374" s="49">
        <v>100</v>
      </c>
      <c r="BL374" s="48">
        <v>5</v>
      </c>
    </row>
    <row r="375" spans="1:64" ht="15">
      <c r="A375" s="64" t="s">
        <v>331</v>
      </c>
      <c r="B375" s="64" t="s">
        <v>338</v>
      </c>
      <c r="C375" s="65" t="s">
        <v>4306</v>
      </c>
      <c r="D375" s="66">
        <v>4.4</v>
      </c>
      <c r="E375" s="67" t="s">
        <v>136</v>
      </c>
      <c r="F375" s="68">
        <v>30.4</v>
      </c>
      <c r="G375" s="65"/>
      <c r="H375" s="69"/>
      <c r="I375" s="70"/>
      <c r="J375" s="70"/>
      <c r="K375" s="34" t="s">
        <v>66</v>
      </c>
      <c r="L375" s="77">
        <v>375</v>
      </c>
      <c r="M375" s="77"/>
      <c r="N375" s="72"/>
      <c r="O375" s="79" t="s">
        <v>431</v>
      </c>
      <c r="P375" s="81">
        <v>43501.89408564815</v>
      </c>
      <c r="Q375" s="79" t="s">
        <v>612</v>
      </c>
      <c r="R375" s="79"/>
      <c r="S375" s="79"/>
      <c r="T375" s="79"/>
      <c r="U375" s="79"/>
      <c r="V375" s="83" t="s">
        <v>1001</v>
      </c>
      <c r="W375" s="81">
        <v>43501.89408564815</v>
      </c>
      <c r="X375" s="83" t="s">
        <v>1212</v>
      </c>
      <c r="Y375" s="79"/>
      <c r="Z375" s="79"/>
      <c r="AA375" s="85" t="s">
        <v>1506</v>
      </c>
      <c r="AB375" s="85" t="s">
        <v>1504</v>
      </c>
      <c r="AC375" s="79" t="b">
        <v>0</v>
      </c>
      <c r="AD375" s="79">
        <v>0</v>
      </c>
      <c r="AE375" s="85" t="s">
        <v>1676</v>
      </c>
      <c r="AF375" s="79" t="b">
        <v>0</v>
      </c>
      <c r="AG375" s="79" t="s">
        <v>1701</v>
      </c>
      <c r="AH375" s="79"/>
      <c r="AI375" s="85" t="s">
        <v>1632</v>
      </c>
      <c r="AJ375" s="79" t="b">
        <v>0</v>
      </c>
      <c r="AK375" s="79">
        <v>0</v>
      </c>
      <c r="AL375" s="85" t="s">
        <v>1632</v>
      </c>
      <c r="AM375" s="79" t="s">
        <v>1716</v>
      </c>
      <c r="AN375" s="79" t="b">
        <v>0</v>
      </c>
      <c r="AO375" s="85" t="s">
        <v>1504</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1</v>
      </c>
      <c r="BD375" s="48">
        <v>1</v>
      </c>
      <c r="BE375" s="49">
        <v>14.285714285714286</v>
      </c>
      <c r="BF375" s="48">
        <v>0</v>
      </c>
      <c r="BG375" s="49">
        <v>0</v>
      </c>
      <c r="BH375" s="48">
        <v>0</v>
      </c>
      <c r="BI375" s="49">
        <v>0</v>
      </c>
      <c r="BJ375" s="48">
        <v>6</v>
      </c>
      <c r="BK375" s="49">
        <v>85.71428571428571</v>
      </c>
      <c r="BL375" s="48">
        <v>7</v>
      </c>
    </row>
    <row r="376" spans="1:64" ht="15">
      <c r="A376" s="64" t="s">
        <v>331</v>
      </c>
      <c r="B376" s="64" t="s">
        <v>338</v>
      </c>
      <c r="C376" s="65" t="s">
        <v>4306</v>
      </c>
      <c r="D376" s="66">
        <v>4.4</v>
      </c>
      <c r="E376" s="67" t="s">
        <v>136</v>
      </c>
      <c r="F376" s="68">
        <v>30.4</v>
      </c>
      <c r="G376" s="65"/>
      <c r="H376" s="69"/>
      <c r="I376" s="70"/>
      <c r="J376" s="70"/>
      <c r="K376" s="34" t="s">
        <v>66</v>
      </c>
      <c r="L376" s="77">
        <v>376</v>
      </c>
      <c r="M376" s="77"/>
      <c r="N376" s="72"/>
      <c r="O376" s="79" t="s">
        <v>431</v>
      </c>
      <c r="P376" s="81">
        <v>43502.588854166665</v>
      </c>
      <c r="Q376" s="79" t="s">
        <v>613</v>
      </c>
      <c r="R376" s="79"/>
      <c r="S376" s="79"/>
      <c r="T376" s="79"/>
      <c r="U376" s="79"/>
      <c r="V376" s="83" t="s">
        <v>1001</v>
      </c>
      <c r="W376" s="81">
        <v>43502.588854166665</v>
      </c>
      <c r="X376" s="83" t="s">
        <v>1213</v>
      </c>
      <c r="Y376" s="79"/>
      <c r="Z376" s="79"/>
      <c r="AA376" s="85" t="s">
        <v>1507</v>
      </c>
      <c r="AB376" s="85" t="s">
        <v>1505</v>
      </c>
      <c r="AC376" s="79" t="b">
        <v>0</v>
      </c>
      <c r="AD376" s="79">
        <v>0</v>
      </c>
      <c r="AE376" s="85" t="s">
        <v>1676</v>
      </c>
      <c r="AF376" s="79" t="b">
        <v>0</v>
      </c>
      <c r="AG376" s="79" t="s">
        <v>1701</v>
      </c>
      <c r="AH376" s="79"/>
      <c r="AI376" s="85" t="s">
        <v>1632</v>
      </c>
      <c r="AJ376" s="79" t="b">
        <v>0</v>
      </c>
      <c r="AK376" s="79">
        <v>0</v>
      </c>
      <c r="AL376" s="85" t="s">
        <v>1632</v>
      </c>
      <c r="AM376" s="79" t="s">
        <v>1716</v>
      </c>
      <c r="AN376" s="79" t="b">
        <v>0</v>
      </c>
      <c r="AO376" s="85" t="s">
        <v>1505</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4</v>
      </c>
      <c r="BK376" s="49">
        <v>100</v>
      </c>
      <c r="BL376" s="48">
        <v>4</v>
      </c>
    </row>
    <row r="377" spans="1:64" ht="15">
      <c r="A377" s="64" t="s">
        <v>339</v>
      </c>
      <c r="B377" s="64" t="s">
        <v>331</v>
      </c>
      <c r="C377" s="65" t="s">
        <v>4305</v>
      </c>
      <c r="D377" s="66">
        <v>3</v>
      </c>
      <c r="E377" s="67" t="s">
        <v>132</v>
      </c>
      <c r="F377" s="68">
        <v>35</v>
      </c>
      <c r="G377" s="65"/>
      <c r="H377" s="69"/>
      <c r="I377" s="70"/>
      <c r="J377" s="70"/>
      <c r="K377" s="34" t="s">
        <v>66</v>
      </c>
      <c r="L377" s="77">
        <v>377</v>
      </c>
      <c r="M377" s="77"/>
      <c r="N377" s="72"/>
      <c r="O377" s="79" t="s">
        <v>430</v>
      </c>
      <c r="P377" s="81">
        <v>43502.71659722222</v>
      </c>
      <c r="Q377" s="79" t="s">
        <v>614</v>
      </c>
      <c r="R377" s="79"/>
      <c r="S377" s="79"/>
      <c r="T377" s="79"/>
      <c r="U377" s="83" t="s">
        <v>873</v>
      </c>
      <c r="V377" s="83" t="s">
        <v>873</v>
      </c>
      <c r="W377" s="81">
        <v>43502.71659722222</v>
      </c>
      <c r="X377" s="83" t="s">
        <v>1214</v>
      </c>
      <c r="Y377" s="79"/>
      <c r="Z377" s="79"/>
      <c r="AA377" s="85" t="s">
        <v>1508</v>
      </c>
      <c r="AB377" s="79"/>
      <c r="AC377" s="79" t="b">
        <v>0</v>
      </c>
      <c r="AD377" s="79">
        <v>6</v>
      </c>
      <c r="AE377" s="85" t="s">
        <v>1632</v>
      </c>
      <c r="AF377" s="79" t="b">
        <v>0</v>
      </c>
      <c r="AG377" s="79" t="s">
        <v>1701</v>
      </c>
      <c r="AH377" s="79"/>
      <c r="AI377" s="85" t="s">
        <v>1632</v>
      </c>
      <c r="AJ377" s="79" t="b">
        <v>0</v>
      </c>
      <c r="AK377" s="79">
        <v>0</v>
      </c>
      <c r="AL377" s="85" t="s">
        <v>1632</v>
      </c>
      <c r="AM377" s="79" t="s">
        <v>1709</v>
      </c>
      <c r="AN377" s="79" t="b">
        <v>0</v>
      </c>
      <c r="AO377" s="85" t="s">
        <v>1508</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1</v>
      </c>
      <c r="BC377" s="78" t="str">
        <f>REPLACE(INDEX(GroupVertices[Group],MATCH(Edges[[#This Row],[Vertex 2]],GroupVertices[Vertex],0)),1,1,"")</f>
        <v>1</v>
      </c>
      <c r="BD377" s="48">
        <v>0</v>
      </c>
      <c r="BE377" s="49">
        <v>0</v>
      </c>
      <c r="BF377" s="48">
        <v>1</v>
      </c>
      <c r="BG377" s="49">
        <v>33.333333333333336</v>
      </c>
      <c r="BH377" s="48">
        <v>0</v>
      </c>
      <c r="BI377" s="49">
        <v>0</v>
      </c>
      <c r="BJ377" s="48">
        <v>2</v>
      </c>
      <c r="BK377" s="49">
        <v>66.66666666666667</v>
      </c>
      <c r="BL377" s="48">
        <v>3</v>
      </c>
    </row>
    <row r="378" spans="1:64" ht="15">
      <c r="A378" s="64" t="s">
        <v>339</v>
      </c>
      <c r="B378" s="64" t="s">
        <v>339</v>
      </c>
      <c r="C378" s="65" t="s">
        <v>4305</v>
      </c>
      <c r="D378" s="66">
        <v>3</v>
      </c>
      <c r="E378" s="67" t="s">
        <v>132</v>
      </c>
      <c r="F378" s="68">
        <v>35</v>
      </c>
      <c r="G378" s="65"/>
      <c r="H378" s="69"/>
      <c r="I378" s="70"/>
      <c r="J378" s="70"/>
      <c r="K378" s="34" t="s">
        <v>65</v>
      </c>
      <c r="L378" s="77">
        <v>378</v>
      </c>
      <c r="M378" s="77"/>
      <c r="N378" s="72"/>
      <c r="O378" s="79" t="s">
        <v>176</v>
      </c>
      <c r="P378" s="81">
        <v>43502.880636574075</v>
      </c>
      <c r="Q378" s="79" t="s">
        <v>615</v>
      </c>
      <c r="R378" s="83" t="s">
        <v>779</v>
      </c>
      <c r="S378" s="79" t="s">
        <v>796</v>
      </c>
      <c r="T378" s="79"/>
      <c r="U378" s="79"/>
      <c r="V378" s="83" t="s">
        <v>1004</v>
      </c>
      <c r="W378" s="81">
        <v>43502.880636574075</v>
      </c>
      <c r="X378" s="83" t="s">
        <v>1215</v>
      </c>
      <c r="Y378" s="79"/>
      <c r="Z378" s="79"/>
      <c r="AA378" s="85" t="s">
        <v>1509</v>
      </c>
      <c r="AB378" s="79"/>
      <c r="AC378" s="79" t="b">
        <v>0</v>
      </c>
      <c r="AD378" s="79">
        <v>1</v>
      </c>
      <c r="AE378" s="85" t="s">
        <v>1632</v>
      </c>
      <c r="AF378" s="79" t="b">
        <v>1</v>
      </c>
      <c r="AG378" s="79" t="s">
        <v>1701</v>
      </c>
      <c r="AH378" s="79"/>
      <c r="AI378" s="85" t="s">
        <v>1510</v>
      </c>
      <c r="AJ378" s="79" t="b">
        <v>0</v>
      </c>
      <c r="AK378" s="79">
        <v>0</v>
      </c>
      <c r="AL378" s="85" t="s">
        <v>1632</v>
      </c>
      <c r="AM378" s="79" t="s">
        <v>1710</v>
      </c>
      <c r="AN378" s="79" t="b">
        <v>0</v>
      </c>
      <c r="AO378" s="85" t="s">
        <v>1509</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v>1</v>
      </c>
      <c r="BE378" s="49">
        <v>33.333333333333336</v>
      </c>
      <c r="BF378" s="48">
        <v>0</v>
      </c>
      <c r="BG378" s="49">
        <v>0</v>
      </c>
      <c r="BH378" s="48">
        <v>0</v>
      </c>
      <c r="BI378" s="49">
        <v>0</v>
      </c>
      <c r="BJ378" s="48">
        <v>2</v>
      </c>
      <c r="BK378" s="49">
        <v>66.66666666666667</v>
      </c>
      <c r="BL378" s="48">
        <v>3</v>
      </c>
    </row>
    <row r="379" spans="1:64" ht="15">
      <c r="A379" s="64" t="s">
        <v>331</v>
      </c>
      <c r="B379" s="64" t="s">
        <v>339</v>
      </c>
      <c r="C379" s="65" t="s">
        <v>4305</v>
      </c>
      <c r="D379" s="66">
        <v>3</v>
      </c>
      <c r="E379" s="67" t="s">
        <v>132</v>
      </c>
      <c r="F379" s="68">
        <v>35</v>
      </c>
      <c r="G379" s="65"/>
      <c r="H379" s="69"/>
      <c r="I379" s="70"/>
      <c r="J379" s="70"/>
      <c r="K379" s="34" t="s">
        <v>66</v>
      </c>
      <c r="L379" s="77">
        <v>379</v>
      </c>
      <c r="M379" s="77"/>
      <c r="N379" s="72"/>
      <c r="O379" s="79" t="s">
        <v>431</v>
      </c>
      <c r="P379" s="81">
        <v>43502.865752314814</v>
      </c>
      <c r="Q379" s="79" t="s">
        <v>616</v>
      </c>
      <c r="R379" s="79"/>
      <c r="S379" s="79"/>
      <c r="T379" s="79"/>
      <c r="U379" s="79"/>
      <c r="V379" s="83" t="s">
        <v>1001</v>
      </c>
      <c r="W379" s="81">
        <v>43502.865752314814</v>
      </c>
      <c r="X379" s="83" t="s">
        <v>1216</v>
      </c>
      <c r="Y379" s="79"/>
      <c r="Z379" s="79"/>
      <c r="AA379" s="85" t="s">
        <v>1510</v>
      </c>
      <c r="AB379" s="85" t="s">
        <v>1508</v>
      </c>
      <c r="AC379" s="79" t="b">
        <v>0</v>
      </c>
      <c r="AD379" s="79">
        <v>1</v>
      </c>
      <c r="AE379" s="85" t="s">
        <v>1647</v>
      </c>
      <c r="AF379" s="79" t="b">
        <v>0</v>
      </c>
      <c r="AG379" s="79" t="s">
        <v>1701</v>
      </c>
      <c r="AH379" s="79"/>
      <c r="AI379" s="85" t="s">
        <v>1632</v>
      </c>
      <c r="AJ379" s="79" t="b">
        <v>0</v>
      </c>
      <c r="AK379" s="79">
        <v>0</v>
      </c>
      <c r="AL379" s="85" t="s">
        <v>1632</v>
      </c>
      <c r="AM379" s="79" t="s">
        <v>1716</v>
      </c>
      <c r="AN379" s="79" t="b">
        <v>0</v>
      </c>
      <c r="AO379" s="85" t="s">
        <v>1508</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1</v>
      </c>
      <c r="BE379" s="49">
        <v>50</v>
      </c>
      <c r="BF379" s="48">
        <v>0</v>
      </c>
      <c r="BG379" s="49">
        <v>0</v>
      </c>
      <c r="BH379" s="48">
        <v>0</v>
      </c>
      <c r="BI379" s="49">
        <v>0</v>
      </c>
      <c r="BJ379" s="48">
        <v>1</v>
      </c>
      <c r="BK379" s="49">
        <v>50</v>
      </c>
      <c r="BL379" s="48">
        <v>2</v>
      </c>
    </row>
    <row r="380" spans="1:64" ht="15">
      <c r="A380" s="64" t="s">
        <v>340</v>
      </c>
      <c r="B380" s="64" t="s">
        <v>331</v>
      </c>
      <c r="C380" s="65" t="s">
        <v>4305</v>
      </c>
      <c r="D380" s="66">
        <v>3</v>
      </c>
      <c r="E380" s="67" t="s">
        <v>132</v>
      </c>
      <c r="F380" s="68">
        <v>35</v>
      </c>
      <c r="G380" s="65"/>
      <c r="H380" s="69"/>
      <c r="I380" s="70"/>
      <c r="J380" s="70"/>
      <c r="K380" s="34" t="s">
        <v>66</v>
      </c>
      <c r="L380" s="77">
        <v>380</v>
      </c>
      <c r="M380" s="77"/>
      <c r="N380" s="72"/>
      <c r="O380" s="79" t="s">
        <v>431</v>
      </c>
      <c r="P380" s="81">
        <v>43502.77439814815</v>
      </c>
      <c r="Q380" s="79" t="s">
        <v>617</v>
      </c>
      <c r="R380" s="79"/>
      <c r="S380" s="79"/>
      <c r="T380" s="79"/>
      <c r="U380" s="79"/>
      <c r="V380" s="83" t="s">
        <v>1005</v>
      </c>
      <c r="W380" s="81">
        <v>43502.77439814815</v>
      </c>
      <c r="X380" s="83" t="s">
        <v>1217</v>
      </c>
      <c r="Y380" s="79"/>
      <c r="Z380" s="79"/>
      <c r="AA380" s="85" t="s">
        <v>1511</v>
      </c>
      <c r="AB380" s="85" t="s">
        <v>1596</v>
      </c>
      <c r="AC380" s="79" t="b">
        <v>0</v>
      </c>
      <c r="AD380" s="79">
        <v>1</v>
      </c>
      <c r="AE380" s="85" t="s">
        <v>1634</v>
      </c>
      <c r="AF380" s="79" t="b">
        <v>0</v>
      </c>
      <c r="AG380" s="79" t="s">
        <v>1701</v>
      </c>
      <c r="AH380" s="79"/>
      <c r="AI380" s="85" t="s">
        <v>1632</v>
      </c>
      <c r="AJ380" s="79" t="b">
        <v>0</v>
      </c>
      <c r="AK380" s="79">
        <v>0</v>
      </c>
      <c r="AL380" s="85" t="s">
        <v>1632</v>
      </c>
      <c r="AM380" s="79" t="s">
        <v>1709</v>
      </c>
      <c r="AN380" s="79" t="b">
        <v>0</v>
      </c>
      <c r="AO380" s="85" t="s">
        <v>1596</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0</v>
      </c>
      <c r="BE380" s="49">
        <v>0</v>
      </c>
      <c r="BF380" s="48">
        <v>3</v>
      </c>
      <c r="BG380" s="49">
        <v>6.976744186046512</v>
      </c>
      <c r="BH380" s="48">
        <v>0</v>
      </c>
      <c r="BI380" s="49">
        <v>0</v>
      </c>
      <c r="BJ380" s="48">
        <v>40</v>
      </c>
      <c r="BK380" s="49">
        <v>93.02325581395348</v>
      </c>
      <c r="BL380" s="48">
        <v>43</v>
      </c>
    </row>
    <row r="381" spans="1:64" ht="15">
      <c r="A381" s="64" t="s">
        <v>331</v>
      </c>
      <c r="B381" s="64" t="s">
        <v>340</v>
      </c>
      <c r="C381" s="65" t="s">
        <v>4305</v>
      </c>
      <c r="D381" s="66">
        <v>3</v>
      </c>
      <c r="E381" s="67" t="s">
        <v>132</v>
      </c>
      <c r="F381" s="68">
        <v>35</v>
      </c>
      <c r="G381" s="65"/>
      <c r="H381" s="69"/>
      <c r="I381" s="70"/>
      <c r="J381" s="70"/>
      <c r="K381" s="34" t="s">
        <v>66</v>
      </c>
      <c r="L381" s="77">
        <v>381</v>
      </c>
      <c r="M381" s="77"/>
      <c r="N381" s="72"/>
      <c r="O381" s="79" t="s">
        <v>431</v>
      </c>
      <c r="P381" s="81">
        <v>43502.86609953704</v>
      </c>
      <c r="Q381" s="79" t="s">
        <v>618</v>
      </c>
      <c r="R381" s="79"/>
      <c r="S381" s="79"/>
      <c r="T381" s="79"/>
      <c r="U381" s="79"/>
      <c r="V381" s="83" t="s">
        <v>1001</v>
      </c>
      <c r="W381" s="81">
        <v>43502.86609953704</v>
      </c>
      <c r="X381" s="83" t="s">
        <v>1218</v>
      </c>
      <c r="Y381" s="79"/>
      <c r="Z381" s="79"/>
      <c r="AA381" s="85" t="s">
        <v>1512</v>
      </c>
      <c r="AB381" s="85" t="s">
        <v>1511</v>
      </c>
      <c r="AC381" s="79" t="b">
        <v>0</v>
      </c>
      <c r="AD381" s="79">
        <v>0</v>
      </c>
      <c r="AE381" s="85" t="s">
        <v>1677</v>
      </c>
      <c r="AF381" s="79" t="b">
        <v>0</v>
      </c>
      <c r="AG381" s="79" t="s">
        <v>1701</v>
      </c>
      <c r="AH381" s="79"/>
      <c r="AI381" s="85" t="s">
        <v>1632</v>
      </c>
      <c r="AJ381" s="79" t="b">
        <v>0</v>
      </c>
      <c r="AK381" s="79">
        <v>0</v>
      </c>
      <c r="AL381" s="85" t="s">
        <v>1632</v>
      </c>
      <c r="AM381" s="79" t="s">
        <v>1716</v>
      </c>
      <c r="AN381" s="79" t="b">
        <v>0</v>
      </c>
      <c r="AO381" s="85" t="s">
        <v>1511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v>1</v>
      </c>
      <c r="BE381" s="49">
        <v>6.25</v>
      </c>
      <c r="BF381" s="48">
        <v>0</v>
      </c>
      <c r="BG381" s="49">
        <v>0</v>
      </c>
      <c r="BH381" s="48">
        <v>0</v>
      </c>
      <c r="BI381" s="49">
        <v>0</v>
      </c>
      <c r="BJ381" s="48">
        <v>15</v>
      </c>
      <c r="BK381" s="49">
        <v>93.75</v>
      </c>
      <c r="BL381" s="48">
        <v>16</v>
      </c>
    </row>
    <row r="382" spans="1:64" ht="15">
      <c r="A382" s="64" t="s">
        <v>341</v>
      </c>
      <c r="B382" s="64" t="s">
        <v>331</v>
      </c>
      <c r="C382" s="65" t="s">
        <v>4305</v>
      </c>
      <c r="D382" s="66">
        <v>3</v>
      </c>
      <c r="E382" s="67" t="s">
        <v>132</v>
      </c>
      <c r="F382" s="68">
        <v>35</v>
      </c>
      <c r="G382" s="65"/>
      <c r="H382" s="69"/>
      <c r="I382" s="70"/>
      <c r="J382" s="70"/>
      <c r="K382" s="34" t="s">
        <v>66</v>
      </c>
      <c r="L382" s="77">
        <v>382</v>
      </c>
      <c r="M382" s="77"/>
      <c r="N382" s="72"/>
      <c r="O382" s="79" t="s">
        <v>431</v>
      </c>
      <c r="P382" s="81">
        <v>43502.62480324074</v>
      </c>
      <c r="Q382" s="79" t="s">
        <v>619</v>
      </c>
      <c r="R382" s="79"/>
      <c r="S382" s="79"/>
      <c r="T382" s="79"/>
      <c r="U382" s="79"/>
      <c r="V382" s="83" t="s">
        <v>1006</v>
      </c>
      <c r="W382" s="81">
        <v>43502.62480324074</v>
      </c>
      <c r="X382" s="83" t="s">
        <v>1219</v>
      </c>
      <c r="Y382" s="79"/>
      <c r="Z382" s="79"/>
      <c r="AA382" s="85" t="s">
        <v>1513</v>
      </c>
      <c r="AB382" s="85" t="s">
        <v>1628</v>
      </c>
      <c r="AC382" s="79" t="b">
        <v>0</v>
      </c>
      <c r="AD382" s="79">
        <v>0</v>
      </c>
      <c r="AE382" s="85" t="s">
        <v>1634</v>
      </c>
      <c r="AF382" s="79" t="b">
        <v>0</v>
      </c>
      <c r="AG382" s="79" t="s">
        <v>1701</v>
      </c>
      <c r="AH382" s="79"/>
      <c r="AI382" s="85" t="s">
        <v>1632</v>
      </c>
      <c r="AJ382" s="79" t="b">
        <v>0</v>
      </c>
      <c r="AK382" s="79">
        <v>0</v>
      </c>
      <c r="AL382" s="85" t="s">
        <v>1632</v>
      </c>
      <c r="AM382" s="79" t="s">
        <v>1708</v>
      </c>
      <c r="AN382" s="79" t="b">
        <v>0</v>
      </c>
      <c r="AO382" s="85" t="s">
        <v>1628</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1</v>
      </c>
      <c r="BC382" s="78" t="str">
        <f>REPLACE(INDEX(GroupVertices[Group],MATCH(Edges[[#This Row],[Vertex 2]],GroupVertices[Vertex],0)),1,1,"")</f>
        <v>1</v>
      </c>
      <c r="BD382" s="48">
        <v>2</v>
      </c>
      <c r="BE382" s="49">
        <v>25</v>
      </c>
      <c r="BF382" s="48">
        <v>0</v>
      </c>
      <c r="BG382" s="49">
        <v>0</v>
      </c>
      <c r="BH382" s="48">
        <v>0</v>
      </c>
      <c r="BI382" s="49">
        <v>0</v>
      </c>
      <c r="BJ382" s="48">
        <v>6</v>
      </c>
      <c r="BK382" s="49">
        <v>75</v>
      </c>
      <c r="BL382" s="48">
        <v>8</v>
      </c>
    </row>
    <row r="383" spans="1:64" ht="15">
      <c r="A383" s="64" t="s">
        <v>331</v>
      </c>
      <c r="B383" s="64" t="s">
        <v>341</v>
      </c>
      <c r="C383" s="65" t="s">
        <v>4305</v>
      </c>
      <c r="D383" s="66">
        <v>3</v>
      </c>
      <c r="E383" s="67" t="s">
        <v>132</v>
      </c>
      <c r="F383" s="68">
        <v>35</v>
      </c>
      <c r="G383" s="65"/>
      <c r="H383" s="69"/>
      <c r="I383" s="70"/>
      <c r="J383" s="70"/>
      <c r="K383" s="34" t="s">
        <v>66</v>
      </c>
      <c r="L383" s="77">
        <v>383</v>
      </c>
      <c r="M383" s="77"/>
      <c r="N383" s="72"/>
      <c r="O383" s="79" t="s">
        <v>431</v>
      </c>
      <c r="P383" s="81">
        <v>43502.866689814815</v>
      </c>
      <c r="Q383" s="79" t="s">
        <v>620</v>
      </c>
      <c r="R383" s="79"/>
      <c r="S383" s="79"/>
      <c r="T383" s="79"/>
      <c r="U383" s="79"/>
      <c r="V383" s="83" t="s">
        <v>1001</v>
      </c>
      <c r="W383" s="81">
        <v>43502.866689814815</v>
      </c>
      <c r="X383" s="83" t="s">
        <v>1220</v>
      </c>
      <c r="Y383" s="79"/>
      <c r="Z383" s="79"/>
      <c r="AA383" s="85" t="s">
        <v>1514</v>
      </c>
      <c r="AB383" s="85" t="s">
        <v>1513</v>
      </c>
      <c r="AC383" s="79" t="b">
        <v>0</v>
      </c>
      <c r="AD383" s="79">
        <v>0</v>
      </c>
      <c r="AE383" s="85" t="s">
        <v>1678</v>
      </c>
      <c r="AF383" s="79" t="b">
        <v>0</v>
      </c>
      <c r="AG383" s="79" t="s">
        <v>1701</v>
      </c>
      <c r="AH383" s="79"/>
      <c r="AI383" s="85" t="s">
        <v>1632</v>
      </c>
      <c r="AJ383" s="79" t="b">
        <v>0</v>
      </c>
      <c r="AK383" s="79">
        <v>0</v>
      </c>
      <c r="AL383" s="85" t="s">
        <v>1632</v>
      </c>
      <c r="AM383" s="79" t="s">
        <v>1716</v>
      </c>
      <c r="AN383" s="79" t="b">
        <v>0</v>
      </c>
      <c r="AO383" s="85" t="s">
        <v>1513</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1</v>
      </c>
      <c r="BC383" s="78" t="str">
        <f>REPLACE(INDEX(GroupVertices[Group],MATCH(Edges[[#This Row],[Vertex 2]],GroupVertices[Vertex],0)),1,1,"")</f>
        <v>1</v>
      </c>
      <c r="BD383" s="48">
        <v>1</v>
      </c>
      <c r="BE383" s="49">
        <v>5.882352941176471</v>
      </c>
      <c r="BF383" s="48">
        <v>0</v>
      </c>
      <c r="BG383" s="49">
        <v>0</v>
      </c>
      <c r="BH383" s="48">
        <v>0</v>
      </c>
      <c r="BI383" s="49">
        <v>0</v>
      </c>
      <c r="BJ383" s="48">
        <v>16</v>
      </c>
      <c r="BK383" s="49">
        <v>94.11764705882354</v>
      </c>
      <c r="BL383" s="48">
        <v>17</v>
      </c>
    </row>
    <row r="384" spans="1:64" ht="15">
      <c r="A384" s="64" t="s">
        <v>342</v>
      </c>
      <c r="B384" s="64" t="s">
        <v>331</v>
      </c>
      <c r="C384" s="65" t="s">
        <v>4307</v>
      </c>
      <c r="D384" s="66">
        <v>5.8</v>
      </c>
      <c r="E384" s="67" t="s">
        <v>136</v>
      </c>
      <c r="F384" s="68">
        <v>25.8</v>
      </c>
      <c r="G384" s="65"/>
      <c r="H384" s="69"/>
      <c r="I384" s="70"/>
      <c r="J384" s="70"/>
      <c r="K384" s="34" t="s">
        <v>66</v>
      </c>
      <c r="L384" s="77">
        <v>384</v>
      </c>
      <c r="M384" s="77"/>
      <c r="N384" s="72"/>
      <c r="O384" s="79" t="s">
        <v>431</v>
      </c>
      <c r="P384" s="81">
        <v>43502.596724537034</v>
      </c>
      <c r="Q384" s="79" t="s">
        <v>621</v>
      </c>
      <c r="R384" s="79"/>
      <c r="S384" s="79"/>
      <c r="T384" s="79"/>
      <c r="U384" s="79"/>
      <c r="V384" s="83" t="s">
        <v>1007</v>
      </c>
      <c r="W384" s="81">
        <v>43502.596724537034</v>
      </c>
      <c r="X384" s="83" t="s">
        <v>1221</v>
      </c>
      <c r="Y384" s="79"/>
      <c r="Z384" s="79"/>
      <c r="AA384" s="85" t="s">
        <v>1515</v>
      </c>
      <c r="AB384" s="85" t="s">
        <v>1596</v>
      </c>
      <c r="AC384" s="79" t="b">
        <v>0</v>
      </c>
      <c r="AD384" s="79">
        <v>0</v>
      </c>
      <c r="AE384" s="85" t="s">
        <v>1634</v>
      </c>
      <c r="AF384" s="79" t="b">
        <v>0</v>
      </c>
      <c r="AG384" s="79" t="s">
        <v>1701</v>
      </c>
      <c r="AH384" s="79"/>
      <c r="AI384" s="85" t="s">
        <v>1632</v>
      </c>
      <c r="AJ384" s="79" t="b">
        <v>0</v>
      </c>
      <c r="AK384" s="79">
        <v>0</v>
      </c>
      <c r="AL384" s="85" t="s">
        <v>1632</v>
      </c>
      <c r="AM384" s="79" t="s">
        <v>1708</v>
      </c>
      <c r="AN384" s="79" t="b">
        <v>0</v>
      </c>
      <c r="AO384" s="85" t="s">
        <v>1596</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4</v>
      </c>
      <c r="BK384" s="49">
        <v>100</v>
      </c>
      <c r="BL384" s="48">
        <v>4</v>
      </c>
    </row>
    <row r="385" spans="1:64" ht="15">
      <c r="A385" s="64" t="s">
        <v>342</v>
      </c>
      <c r="B385" s="64" t="s">
        <v>331</v>
      </c>
      <c r="C385" s="65" t="s">
        <v>4307</v>
      </c>
      <c r="D385" s="66">
        <v>5.8</v>
      </c>
      <c r="E385" s="67" t="s">
        <v>136</v>
      </c>
      <c r="F385" s="68">
        <v>25.8</v>
      </c>
      <c r="G385" s="65"/>
      <c r="H385" s="69"/>
      <c r="I385" s="70"/>
      <c r="J385" s="70"/>
      <c r="K385" s="34" t="s">
        <v>66</v>
      </c>
      <c r="L385" s="77">
        <v>385</v>
      </c>
      <c r="M385" s="77"/>
      <c r="N385" s="72"/>
      <c r="O385" s="79" t="s">
        <v>431</v>
      </c>
      <c r="P385" s="81">
        <v>43503.13259259259</v>
      </c>
      <c r="Q385" s="79" t="s">
        <v>622</v>
      </c>
      <c r="R385" s="79"/>
      <c r="S385" s="79"/>
      <c r="T385" s="79"/>
      <c r="U385" s="79"/>
      <c r="V385" s="83" t="s">
        <v>1007</v>
      </c>
      <c r="W385" s="81">
        <v>43503.13259259259</v>
      </c>
      <c r="X385" s="83" t="s">
        <v>1222</v>
      </c>
      <c r="Y385" s="79"/>
      <c r="Z385" s="79"/>
      <c r="AA385" s="85" t="s">
        <v>1516</v>
      </c>
      <c r="AB385" s="85" t="s">
        <v>1518</v>
      </c>
      <c r="AC385" s="79" t="b">
        <v>0</v>
      </c>
      <c r="AD385" s="79">
        <v>0</v>
      </c>
      <c r="AE385" s="85" t="s">
        <v>1634</v>
      </c>
      <c r="AF385" s="79" t="b">
        <v>0</v>
      </c>
      <c r="AG385" s="79" t="s">
        <v>1701</v>
      </c>
      <c r="AH385" s="79"/>
      <c r="AI385" s="85" t="s">
        <v>1632</v>
      </c>
      <c r="AJ385" s="79" t="b">
        <v>0</v>
      </c>
      <c r="AK385" s="79">
        <v>0</v>
      </c>
      <c r="AL385" s="85" t="s">
        <v>1632</v>
      </c>
      <c r="AM385" s="79" t="s">
        <v>1708</v>
      </c>
      <c r="AN385" s="79" t="b">
        <v>0</v>
      </c>
      <c r="AO385" s="85" t="s">
        <v>1518</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1</v>
      </c>
      <c r="BC385" s="78" t="str">
        <f>REPLACE(INDEX(GroupVertices[Group],MATCH(Edges[[#This Row],[Vertex 2]],GroupVertices[Vertex],0)),1,1,"")</f>
        <v>1</v>
      </c>
      <c r="BD385" s="48">
        <v>0</v>
      </c>
      <c r="BE385" s="49">
        <v>0</v>
      </c>
      <c r="BF385" s="48">
        <v>0</v>
      </c>
      <c r="BG385" s="49">
        <v>0</v>
      </c>
      <c r="BH385" s="48">
        <v>0</v>
      </c>
      <c r="BI385" s="49">
        <v>0</v>
      </c>
      <c r="BJ385" s="48">
        <v>4</v>
      </c>
      <c r="BK385" s="49">
        <v>100</v>
      </c>
      <c r="BL385" s="48">
        <v>4</v>
      </c>
    </row>
    <row r="386" spans="1:64" ht="15">
      <c r="A386" s="64" t="s">
        <v>342</v>
      </c>
      <c r="B386" s="64" t="s">
        <v>331</v>
      </c>
      <c r="C386" s="65" t="s">
        <v>4307</v>
      </c>
      <c r="D386" s="66">
        <v>5.8</v>
      </c>
      <c r="E386" s="67" t="s">
        <v>136</v>
      </c>
      <c r="F386" s="68">
        <v>25.8</v>
      </c>
      <c r="G386" s="65"/>
      <c r="H386" s="69"/>
      <c r="I386" s="70"/>
      <c r="J386" s="70"/>
      <c r="K386" s="34" t="s">
        <v>66</v>
      </c>
      <c r="L386" s="77">
        <v>386</v>
      </c>
      <c r="M386" s="77"/>
      <c r="N386" s="72"/>
      <c r="O386" s="79" t="s">
        <v>431</v>
      </c>
      <c r="P386" s="81">
        <v>43503.65640046296</v>
      </c>
      <c r="Q386" s="79" t="s">
        <v>623</v>
      </c>
      <c r="R386" s="79"/>
      <c r="S386" s="79"/>
      <c r="T386" s="79"/>
      <c r="U386" s="79"/>
      <c r="V386" s="83" t="s">
        <v>1007</v>
      </c>
      <c r="W386" s="81">
        <v>43503.65640046296</v>
      </c>
      <c r="X386" s="83" t="s">
        <v>1223</v>
      </c>
      <c r="Y386" s="79"/>
      <c r="Z386" s="79"/>
      <c r="AA386" s="85" t="s">
        <v>1517</v>
      </c>
      <c r="AB386" s="85" t="s">
        <v>1519</v>
      </c>
      <c r="AC386" s="79" t="b">
        <v>0</v>
      </c>
      <c r="AD386" s="79">
        <v>0</v>
      </c>
      <c r="AE386" s="85" t="s">
        <v>1634</v>
      </c>
      <c r="AF386" s="79" t="b">
        <v>0</v>
      </c>
      <c r="AG386" s="79" t="s">
        <v>1701</v>
      </c>
      <c r="AH386" s="79"/>
      <c r="AI386" s="85" t="s">
        <v>1632</v>
      </c>
      <c r="AJ386" s="79" t="b">
        <v>0</v>
      </c>
      <c r="AK386" s="79">
        <v>0</v>
      </c>
      <c r="AL386" s="85" t="s">
        <v>1632</v>
      </c>
      <c r="AM386" s="79" t="s">
        <v>1708</v>
      </c>
      <c r="AN386" s="79" t="b">
        <v>0</v>
      </c>
      <c r="AO386" s="85" t="s">
        <v>1519</v>
      </c>
      <c r="AP386" s="79" t="s">
        <v>176</v>
      </c>
      <c r="AQ386" s="79">
        <v>0</v>
      </c>
      <c r="AR386" s="79">
        <v>0</v>
      </c>
      <c r="AS386" s="79"/>
      <c r="AT386" s="79"/>
      <c r="AU386" s="79"/>
      <c r="AV386" s="79"/>
      <c r="AW386" s="79"/>
      <c r="AX386" s="79"/>
      <c r="AY386" s="79"/>
      <c r="AZ386" s="79"/>
      <c r="BA386">
        <v>3</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9</v>
      </c>
      <c r="BK386" s="49">
        <v>100</v>
      </c>
      <c r="BL386" s="48">
        <v>9</v>
      </c>
    </row>
    <row r="387" spans="1:64" ht="15">
      <c r="A387" s="64" t="s">
        <v>331</v>
      </c>
      <c r="B387" s="64" t="s">
        <v>342</v>
      </c>
      <c r="C387" s="65" t="s">
        <v>4306</v>
      </c>
      <c r="D387" s="66">
        <v>4.4</v>
      </c>
      <c r="E387" s="67" t="s">
        <v>136</v>
      </c>
      <c r="F387" s="68">
        <v>30.4</v>
      </c>
      <c r="G387" s="65"/>
      <c r="H387" s="69"/>
      <c r="I387" s="70"/>
      <c r="J387" s="70"/>
      <c r="K387" s="34" t="s">
        <v>66</v>
      </c>
      <c r="L387" s="77">
        <v>387</v>
      </c>
      <c r="M387" s="77"/>
      <c r="N387" s="72"/>
      <c r="O387" s="79" t="s">
        <v>431</v>
      </c>
      <c r="P387" s="81">
        <v>43502.86636574074</v>
      </c>
      <c r="Q387" s="79" t="s">
        <v>624</v>
      </c>
      <c r="R387" s="79"/>
      <c r="S387" s="79"/>
      <c r="T387" s="79"/>
      <c r="U387" s="79"/>
      <c r="V387" s="83" t="s">
        <v>1001</v>
      </c>
      <c r="W387" s="81">
        <v>43502.86636574074</v>
      </c>
      <c r="X387" s="83" t="s">
        <v>1224</v>
      </c>
      <c r="Y387" s="79"/>
      <c r="Z387" s="79"/>
      <c r="AA387" s="85" t="s">
        <v>1518</v>
      </c>
      <c r="AB387" s="85" t="s">
        <v>1515</v>
      </c>
      <c r="AC387" s="79" t="b">
        <v>0</v>
      </c>
      <c r="AD387" s="79">
        <v>0</v>
      </c>
      <c r="AE387" s="85" t="s">
        <v>1679</v>
      </c>
      <c r="AF387" s="79" t="b">
        <v>0</v>
      </c>
      <c r="AG387" s="79" t="s">
        <v>1701</v>
      </c>
      <c r="AH387" s="79"/>
      <c r="AI387" s="85" t="s">
        <v>1632</v>
      </c>
      <c r="AJ387" s="79" t="b">
        <v>0</v>
      </c>
      <c r="AK387" s="79">
        <v>0</v>
      </c>
      <c r="AL387" s="85" t="s">
        <v>1632</v>
      </c>
      <c r="AM387" s="79" t="s">
        <v>1716</v>
      </c>
      <c r="AN387" s="79" t="b">
        <v>0</v>
      </c>
      <c r="AO387" s="85" t="s">
        <v>1515</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6</v>
      </c>
      <c r="BK387" s="49">
        <v>100</v>
      </c>
      <c r="BL387" s="48">
        <v>6</v>
      </c>
    </row>
    <row r="388" spans="1:64" ht="15">
      <c r="A388" s="64" t="s">
        <v>331</v>
      </c>
      <c r="B388" s="64" t="s">
        <v>342</v>
      </c>
      <c r="C388" s="65" t="s">
        <v>4306</v>
      </c>
      <c r="D388" s="66">
        <v>4.4</v>
      </c>
      <c r="E388" s="67" t="s">
        <v>136</v>
      </c>
      <c r="F388" s="68">
        <v>30.4</v>
      </c>
      <c r="G388" s="65"/>
      <c r="H388" s="69"/>
      <c r="I388" s="70"/>
      <c r="J388" s="70"/>
      <c r="K388" s="34" t="s">
        <v>66</v>
      </c>
      <c r="L388" s="77">
        <v>388</v>
      </c>
      <c r="M388" s="77"/>
      <c r="N388" s="72"/>
      <c r="O388" s="79" t="s">
        <v>431</v>
      </c>
      <c r="P388" s="81">
        <v>43503.60741898148</v>
      </c>
      <c r="Q388" s="79" t="s">
        <v>625</v>
      </c>
      <c r="R388" s="79"/>
      <c r="S388" s="79"/>
      <c r="T388" s="79"/>
      <c r="U388" s="79"/>
      <c r="V388" s="83" t="s">
        <v>1001</v>
      </c>
      <c r="W388" s="81">
        <v>43503.60741898148</v>
      </c>
      <c r="X388" s="83" t="s">
        <v>1225</v>
      </c>
      <c r="Y388" s="79"/>
      <c r="Z388" s="79"/>
      <c r="AA388" s="85" t="s">
        <v>1519</v>
      </c>
      <c r="AB388" s="85" t="s">
        <v>1516</v>
      </c>
      <c r="AC388" s="79" t="b">
        <v>0</v>
      </c>
      <c r="AD388" s="79">
        <v>0</v>
      </c>
      <c r="AE388" s="85" t="s">
        <v>1679</v>
      </c>
      <c r="AF388" s="79" t="b">
        <v>0</v>
      </c>
      <c r="AG388" s="79" t="s">
        <v>1701</v>
      </c>
      <c r="AH388" s="79"/>
      <c r="AI388" s="85" t="s">
        <v>1632</v>
      </c>
      <c r="AJ388" s="79" t="b">
        <v>0</v>
      </c>
      <c r="AK388" s="79">
        <v>0</v>
      </c>
      <c r="AL388" s="85" t="s">
        <v>1632</v>
      </c>
      <c r="AM388" s="79" t="s">
        <v>1716</v>
      </c>
      <c r="AN388" s="79" t="b">
        <v>0</v>
      </c>
      <c r="AO388" s="85" t="s">
        <v>1516</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11</v>
      </c>
      <c r="BK388" s="49">
        <v>100</v>
      </c>
      <c r="BL388" s="48">
        <v>11</v>
      </c>
    </row>
    <row r="389" spans="1:64" ht="15">
      <c r="A389" s="64" t="s">
        <v>343</v>
      </c>
      <c r="B389" s="64" t="s">
        <v>331</v>
      </c>
      <c r="C389" s="65" t="s">
        <v>4305</v>
      </c>
      <c r="D389" s="66">
        <v>3</v>
      </c>
      <c r="E389" s="67" t="s">
        <v>132</v>
      </c>
      <c r="F389" s="68">
        <v>35</v>
      </c>
      <c r="G389" s="65"/>
      <c r="H389" s="69"/>
      <c r="I389" s="70"/>
      <c r="J389" s="70"/>
      <c r="K389" s="34" t="s">
        <v>66</v>
      </c>
      <c r="L389" s="77">
        <v>389</v>
      </c>
      <c r="M389" s="77"/>
      <c r="N389" s="72"/>
      <c r="O389" s="79" t="s">
        <v>431</v>
      </c>
      <c r="P389" s="81">
        <v>43503.68215277778</v>
      </c>
      <c r="Q389" s="79" t="s">
        <v>626</v>
      </c>
      <c r="R389" s="83" t="s">
        <v>780</v>
      </c>
      <c r="S389" s="79" t="s">
        <v>796</v>
      </c>
      <c r="T389" s="79"/>
      <c r="U389" s="79"/>
      <c r="V389" s="83" t="s">
        <v>1008</v>
      </c>
      <c r="W389" s="81">
        <v>43503.68215277778</v>
      </c>
      <c r="X389" s="83" t="s">
        <v>1226</v>
      </c>
      <c r="Y389" s="79"/>
      <c r="Z389" s="79"/>
      <c r="AA389" s="85" t="s">
        <v>1520</v>
      </c>
      <c r="AB389" s="85" t="s">
        <v>1521</v>
      </c>
      <c r="AC389" s="79" t="b">
        <v>0</v>
      </c>
      <c r="AD389" s="79">
        <v>0</v>
      </c>
      <c r="AE389" s="85" t="s">
        <v>1634</v>
      </c>
      <c r="AF389" s="79" t="b">
        <v>0</v>
      </c>
      <c r="AG389" s="79" t="s">
        <v>1701</v>
      </c>
      <c r="AH389" s="79"/>
      <c r="AI389" s="85" t="s">
        <v>1632</v>
      </c>
      <c r="AJ389" s="79" t="b">
        <v>0</v>
      </c>
      <c r="AK389" s="79">
        <v>0</v>
      </c>
      <c r="AL389" s="85" t="s">
        <v>1632</v>
      </c>
      <c r="AM389" s="79" t="s">
        <v>1708</v>
      </c>
      <c r="AN389" s="79" t="b">
        <v>1</v>
      </c>
      <c r="AO389" s="85" t="s">
        <v>1521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1</v>
      </c>
      <c r="BC389" s="78" t="str">
        <f>REPLACE(INDEX(GroupVertices[Group],MATCH(Edges[[#This Row],[Vertex 2]],GroupVertices[Vertex],0)),1,1,"")</f>
        <v>1</v>
      </c>
      <c r="BD389" s="48">
        <v>0</v>
      </c>
      <c r="BE389" s="49">
        <v>0</v>
      </c>
      <c r="BF389" s="48">
        <v>1</v>
      </c>
      <c r="BG389" s="49">
        <v>5.555555555555555</v>
      </c>
      <c r="BH389" s="48">
        <v>0</v>
      </c>
      <c r="BI389" s="49">
        <v>0</v>
      </c>
      <c r="BJ389" s="48">
        <v>17</v>
      </c>
      <c r="BK389" s="49">
        <v>94.44444444444444</v>
      </c>
      <c r="BL389" s="48">
        <v>18</v>
      </c>
    </row>
    <row r="390" spans="1:64" ht="15">
      <c r="A390" s="64" t="s">
        <v>331</v>
      </c>
      <c r="B390" s="64" t="s">
        <v>343</v>
      </c>
      <c r="C390" s="65" t="s">
        <v>4306</v>
      </c>
      <c r="D390" s="66">
        <v>4.4</v>
      </c>
      <c r="E390" s="67" t="s">
        <v>136</v>
      </c>
      <c r="F390" s="68">
        <v>30.4</v>
      </c>
      <c r="G390" s="65"/>
      <c r="H390" s="69"/>
      <c r="I390" s="70"/>
      <c r="J390" s="70"/>
      <c r="K390" s="34" t="s">
        <v>66</v>
      </c>
      <c r="L390" s="77">
        <v>390</v>
      </c>
      <c r="M390" s="77"/>
      <c r="N390" s="72"/>
      <c r="O390" s="79" t="s">
        <v>431</v>
      </c>
      <c r="P390" s="81">
        <v>43503.60805555555</v>
      </c>
      <c r="Q390" s="79" t="s">
        <v>627</v>
      </c>
      <c r="R390" s="79"/>
      <c r="S390" s="79"/>
      <c r="T390" s="79"/>
      <c r="U390" s="79"/>
      <c r="V390" s="83" t="s">
        <v>1001</v>
      </c>
      <c r="W390" s="81">
        <v>43503.60805555555</v>
      </c>
      <c r="X390" s="83" t="s">
        <v>1227</v>
      </c>
      <c r="Y390" s="79"/>
      <c r="Z390" s="79"/>
      <c r="AA390" s="85" t="s">
        <v>1521</v>
      </c>
      <c r="AB390" s="85" t="s">
        <v>1629</v>
      </c>
      <c r="AC390" s="79" t="b">
        <v>0</v>
      </c>
      <c r="AD390" s="79">
        <v>0</v>
      </c>
      <c r="AE390" s="85" t="s">
        <v>1680</v>
      </c>
      <c r="AF390" s="79" t="b">
        <v>0</v>
      </c>
      <c r="AG390" s="79" t="s">
        <v>1701</v>
      </c>
      <c r="AH390" s="79"/>
      <c r="AI390" s="85" t="s">
        <v>1632</v>
      </c>
      <c r="AJ390" s="79" t="b">
        <v>0</v>
      </c>
      <c r="AK390" s="79">
        <v>0</v>
      </c>
      <c r="AL390" s="85" t="s">
        <v>1632</v>
      </c>
      <c r="AM390" s="79" t="s">
        <v>1716</v>
      </c>
      <c r="AN390" s="79" t="b">
        <v>0</v>
      </c>
      <c r="AO390" s="85" t="s">
        <v>1629</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1</v>
      </c>
      <c r="BC390" s="78" t="str">
        <f>REPLACE(INDEX(GroupVertices[Group],MATCH(Edges[[#This Row],[Vertex 2]],GroupVertices[Vertex],0)),1,1,"")</f>
        <v>1</v>
      </c>
      <c r="BD390" s="48">
        <v>1</v>
      </c>
      <c r="BE390" s="49">
        <v>2.7027027027027026</v>
      </c>
      <c r="BF390" s="48">
        <v>0</v>
      </c>
      <c r="BG390" s="49">
        <v>0</v>
      </c>
      <c r="BH390" s="48">
        <v>0</v>
      </c>
      <c r="BI390" s="49">
        <v>0</v>
      </c>
      <c r="BJ390" s="48">
        <v>36</v>
      </c>
      <c r="BK390" s="49">
        <v>97.29729729729729</v>
      </c>
      <c r="BL390" s="48">
        <v>37</v>
      </c>
    </row>
    <row r="391" spans="1:64" ht="15">
      <c r="A391" s="64" t="s">
        <v>331</v>
      </c>
      <c r="B391" s="64" t="s">
        <v>343</v>
      </c>
      <c r="C391" s="65" t="s">
        <v>4306</v>
      </c>
      <c r="D391" s="66">
        <v>4.4</v>
      </c>
      <c r="E391" s="67" t="s">
        <v>136</v>
      </c>
      <c r="F391" s="68">
        <v>30.4</v>
      </c>
      <c r="G391" s="65"/>
      <c r="H391" s="69"/>
      <c r="I391" s="70"/>
      <c r="J391" s="70"/>
      <c r="K391" s="34" t="s">
        <v>66</v>
      </c>
      <c r="L391" s="77">
        <v>391</v>
      </c>
      <c r="M391" s="77"/>
      <c r="N391" s="72"/>
      <c r="O391" s="79" t="s">
        <v>431</v>
      </c>
      <c r="P391" s="81">
        <v>43503.90355324074</v>
      </c>
      <c r="Q391" s="79" t="s">
        <v>628</v>
      </c>
      <c r="R391" s="79"/>
      <c r="S391" s="79"/>
      <c r="T391" s="79"/>
      <c r="U391" s="79"/>
      <c r="V391" s="83" t="s">
        <v>1001</v>
      </c>
      <c r="W391" s="81">
        <v>43503.90355324074</v>
      </c>
      <c r="X391" s="83" t="s">
        <v>1228</v>
      </c>
      <c r="Y391" s="79"/>
      <c r="Z391" s="79"/>
      <c r="AA391" s="85" t="s">
        <v>1522</v>
      </c>
      <c r="AB391" s="85" t="s">
        <v>1520</v>
      </c>
      <c r="AC391" s="79" t="b">
        <v>0</v>
      </c>
      <c r="AD391" s="79">
        <v>1</v>
      </c>
      <c r="AE391" s="85" t="s">
        <v>1680</v>
      </c>
      <c r="AF391" s="79" t="b">
        <v>0</v>
      </c>
      <c r="AG391" s="79" t="s">
        <v>1701</v>
      </c>
      <c r="AH391" s="79"/>
      <c r="AI391" s="85" t="s">
        <v>1632</v>
      </c>
      <c r="AJ391" s="79" t="b">
        <v>0</v>
      </c>
      <c r="AK391" s="79">
        <v>0</v>
      </c>
      <c r="AL391" s="85" t="s">
        <v>1632</v>
      </c>
      <c r="AM391" s="79" t="s">
        <v>1716</v>
      </c>
      <c r="AN391" s="79" t="b">
        <v>0</v>
      </c>
      <c r="AO391" s="85" t="s">
        <v>1520</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1</v>
      </c>
      <c r="BD391" s="48">
        <v>1</v>
      </c>
      <c r="BE391" s="49">
        <v>16.666666666666668</v>
      </c>
      <c r="BF391" s="48">
        <v>0</v>
      </c>
      <c r="BG391" s="49">
        <v>0</v>
      </c>
      <c r="BH391" s="48">
        <v>0</v>
      </c>
      <c r="BI391" s="49">
        <v>0</v>
      </c>
      <c r="BJ391" s="48">
        <v>5</v>
      </c>
      <c r="BK391" s="49">
        <v>83.33333333333333</v>
      </c>
      <c r="BL391" s="48">
        <v>6</v>
      </c>
    </row>
    <row r="392" spans="1:64" ht="15">
      <c r="A392" s="64" t="s">
        <v>310</v>
      </c>
      <c r="B392" s="64" t="s">
        <v>331</v>
      </c>
      <c r="C392" s="65" t="s">
        <v>4306</v>
      </c>
      <c r="D392" s="66">
        <v>4.4</v>
      </c>
      <c r="E392" s="67" t="s">
        <v>136</v>
      </c>
      <c r="F392" s="68">
        <v>30.4</v>
      </c>
      <c r="G392" s="65"/>
      <c r="H392" s="69"/>
      <c r="I392" s="70"/>
      <c r="J392" s="70"/>
      <c r="K392" s="34" t="s">
        <v>66</v>
      </c>
      <c r="L392" s="77">
        <v>392</v>
      </c>
      <c r="M392" s="77"/>
      <c r="N392" s="72"/>
      <c r="O392" s="79" t="s">
        <v>431</v>
      </c>
      <c r="P392" s="81">
        <v>43503.76081018519</v>
      </c>
      <c r="Q392" s="79" t="s">
        <v>629</v>
      </c>
      <c r="R392" s="79"/>
      <c r="S392" s="79"/>
      <c r="T392" s="79"/>
      <c r="U392" s="79"/>
      <c r="V392" s="83" t="s">
        <v>981</v>
      </c>
      <c r="W392" s="81">
        <v>43503.76081018519</v>
      </c>
      <c r="X392" s="83" t="s">
        <v>1229</v>
      </c>
      <c r="Y392" s="79"/>
      <c r="Z392" s="79"/>
      <c r="AA392" s="85" t="s">
        <v>1523</v>
      </c>
      <c r="AB392" s="85" t="s">
        <v>1598</v>
      </c>
      <c r="AC392" s="79" t="b">
        <v>0</v>
      </c>
      <c r="AD392" s="79">
        <v>0</v>
      </c>
      <c r="AE392" s="85" t="s">
        <v>1634</v>
      </c>
      <c r="AF392" s="79" t="b">
        <v>0</v>
      </c>
      <c r="AG392" s="79" t="s">
        <v>1701</v>
      </c>
      <c r="AH392" s="79"/>
      <c r="AI392" s="85" t="s">
        <v>1632</v>
      </c>
      <c r="AJ392" s="79" t="b">
        <v>0</v>
      </c>
      <c r="AK392" s="79">
        <v>0</v>
      </c>
      <c r="AL392" s="85" t="s">
        <v>1632</v>
      </c>
      <c r="AM392" s="79" t="s">
        <v>1710</v>
      </c>
      <c r="AN392" s="79" t="b">
        <v>0</v>
      </c>
      <c r="AO392" s="85" t="s">
        <v>1598</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3</v>
      </c>
      <c r="BC392" s="78" t="str">
        <f>REPLACE(INDEX(GroupVertices[Group],MATCH(Edges[[#This Row],[Vertex 2]],GroupVertices[Vertex],0)),1,1,"")</f>
        <v>1</v>
      </c>
      <c r="BD392" s="48">
        <v>4</v>
      </c>
      <c r="BE392" s="49">
        <v>22.22222222222222</v>
      </c>
      <c r="BF392" s="48">
        <v>0</v>
      </c>
      <c r="BG392" s="49">
        <v>0</v>
      </c>
      <c r="BH392" s="48">
        <v>0</v>
      </c>
      <c r="BI392" s="49">
        <v>0</v>
      </c>
      <c r="BJ392" s="48">
        <v>14</v>
      </c>
      <c r="BK392" s="49">
        <v>77.77777777777777</v>
      </c>
      <c r="BL392" s="48">
        <v>18</v>
      </c>
    </row>
    <row r="393" spans="1:64" ht="15">
      <c r="A393" s="64" t="s">
        <v>310</v>
      </c>
      <c r="B393" s="64" t="s">
        <v>331</v>
      </c>
      <c r="C393" s="65" t="s">
        <v>4306</v>
      </c>
      <c r="D393" s="66">
        <v>4.4</v>
      </c>
      <c r="E393" s="67" t="s">
        <v>136</v>
      </c>
      <c r="F393" s="68">
        <v>30.4</v>
      </c>
      <c r="G393" s="65"/>
      <c r="H393" s="69"/>
      <c r="I393" s="70"/>
      <c r="J393" s="70"/>
      <c r="K393" s="34" t="s">
        <v>66</v>
      </c>
      <c r="L393" s="77">
        <v>393</v>
      </c>
      <c r="M393" s="77"/>
      <c r="N393" s="72"/>
      <c r="O393" s="79" t="s">
        <v>431</v>
      </c>
      <c r="P393" s="81">
        <v>43504.565300925926</v>
      </c>
      <c r="Q393" s="79" t="s">
        <v>630</v>
      </c>
      <c r="R393" s="79"/>
      <c r="S393" s="79"/>
      <c r="T393" s="79"/>
      <c r="U393" s="79"/>
      <c r="V393" s="83" t="s">
        <v>981</v>
      </c>
      <c r="W393" s="81">
        <v>43504.565300925926</v>
      </c>
      <c r="X393" s="83" t="s">
        <v>1230</v>
      </c>
      <c r="Y393" s="79"/>
      <c r="Z393" s="79"/>
      <c r="AA393" s="85" t="s">
        <v>1524</v>
      </c>
      <c r="AB393" s="85" t="s">
        <v>1525</v>
      </c>
      <c r="AC393" s="79" t="b">
        <v>0</v>
      </c>
      <c r="AD393" s="79">
        <v>0</v>
      </c>
      <c r="AE393" s="85" t="s">
        <v>1634</v>
      </c>
      <c r="AF393" s="79" t="b">
        <v>0</v>
      </c>
      <c r="AG393" s="79" t="s">
        <v>1701</v>
      </c>
      <c r="AH393" s="79"/>
      <c r="AI393" s="85" t="s">
        <v>1632</v>
      </c>
      <c r="AJ393" s="79" t="b">
        <v>0</v>
      </c>
      <c r="AK393" s="79">
        <v>0</v>
      </c>
      <c r="AL393" s="85" t="s">
        <v>1632</v>
      </c>
      <c r="AM393" s="79" t="s">
        <v>1710</v>
      </c>
      <c r="AN393" s="79" t="b">
        <v>0</v>
      </c>
      <c r="AO393" s="85" t="s">
        <v>1525</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3</v>
      </c>
      <c r="BC393" s="78" t="str">
        <f>REPLACE(INDEX(GroupVertices[Group],MATCH(Edges[[#This Row],[Vertex 2]],GroupVertices[Vertex],0)),1,1,"")</f>
        <v>1</v>
      </c>
      <c r="BD393" s="48">
        <v>1</v>
      </c>
      <c r="BE393" s="49">
        <v>16.666666666666668</v>
      </c>
      <c r="BF393" s="48">
        <v>0</v>
      </c>
      <c r="BG393" s="49">
        <v>0</v>
      </c>
      <c r="BH393" s="48">
        <v>0</v>
      </c>
      <c r="BI393" s="49">
        <v>0</v>
      </c>
      <c r="BJ393" s="48">
        <v>5</v>
      </c>
      <c r="BK393" s="49">
        <v>83.33333333333333</v>
      </c>
      <c r="BL393" s="48">
        <v>6</v>
      </c>
    </row>
    <row r="394" spans="1:64" ht="15">
      <c r="A394" s="64" t="s">
        <v>310</v>
      </c>
      <c r="B394" s="64" t="s">
        <v>331</v>
      </c>
      <c r="C394" s="65" t="s">
        <v>4306</v>
      </c>
      <c r="D394" s="66">
        <v>4.4</v>
      </c>
      <c r="E394" s="67" t="s">
        <v>136</v>
      </c>
      <c r="F394" s="68">
        <v>30.4</v>
      </c>
      <c r="G394" s="65"/>
      <c r="H394" s="69"/>
      <c r="I394" s="70"/>
      <c r="J394" s="70"/>
      <c r="K394" s="34" t="s">
        <v>66</v>
      </c>
      <c r="L394" s="77">
        <v>394</v>
      </c>
      <c r="M394" s="77"/>
      <c r="N394" s="72"/>
      <c r="O394" s="79" t="s">
        <v>430</v>
      </c>
      <c r="P394" s="81">
        <v>43508.65008101852</v>
      </c>
      <c r="Q394" s="79" t="s">
        <v>537</v>
      </c>
      <c r="R394" s="83" t="s">
        <v>742</v>
      </c>
      <c r="S394" s="79" t="s">
        <v>796</v>
      </c>
      <c r="T394" s="79"/>
      <c r="U394" s="79"/>
      <c r="V394" s="83" t="s">
        <v>981</v>
      </c>
      <c r="W394" s="81">
        <v>43508.65008101852</v>
      </c>
      <c r="X394" s="83" t="s">
        <v>1136</v>
      </c>
      <c r="Y394" s="79"/>
      <c r="Z394" s="79"/>
      <c r="AA394" s="85" t="s">
        <v>1430</v>
      </c>
      <c r="AB394" s="79"/>
      <c r="AC394" s="79" t="b">
        <v>0</v>
      </c>
      <c r="AD394" s="79">
        <v>0</v>
      </c>
      <c r="AE394" s="85" t="s">
        <v>1661</v>
      </c>
      <c r="AF394" s="79" t="b">
        <v>0</v>
      </c>
      <c r="AG394" s="79" t="s">
        <v>1701</v>
      </c>
      <c r="AH394" s="79"/>
      <c r="AI394" s="85" t="s">
        <v>1632</v>
      </c>
      <c r="AJ394" s="79" t="b">
        <v>0</v>
      </c>
      <c r="AK394" s="79">
        <v>0</v>
      </c>
      <c r="AL394" s="85" t="s">
        <v>1632</v>
      </c>
      <c r="AM394" s="79" t="s">
        <v>1710</v>
      </c>
      <c r="AN394" s="79" t="b">
        <v>1</v>
      </c>
      <c r="AO394" s="85" t="s">
        <v>1430</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3</v>
      </c>
      <c r="BC394" s="78" t="str">
        <f>REPLACE(INDEX(GroupVertices[Group],MATCH(Edges[[#This Row],[Vertex 2]],GroupVertices[Vertex],0)),1,1,"")</f>
        <v>1</v>
      </c>
      <c r="BD394" s="48"/>
      <c r="BE394" s="49"/>
      <c r="BF394" s="48"/>
      <c r="BG394" s="49"/>
      <c r="BH394" s="48"/>
      <c r="BI394" s="49"/>
      <c r="BJ394" s="48"/>
      <c r="BK394" s="49"/>
      <c r="BL394" s="48"/>
    </row>
    <row r="395" spans="1:64" ht="15">
      <c r="A395" s="64" t="s">
        <v>310</v>
      </c>
      <c r="B395" s="64" t="s">
        <v>331</v>
      </c>
      <c r="C395" s="65" t="s">
        <v>4306</v>
      </c>
      <c r="D395" s="66">
        <v>4.4</v>
      </c>
      <c r="E395" s="67" t="s">
        <v>136</v>
      </c>
      <c r="F395" s="68">
        <v>30.4</v>
      </c>
      <c r="G395" s="65"/>
      <c r="H395" s="69"/>
      <c r="I395" s="70"/>
      <c r="J395" s="70"/>
      <c r="K395" s="34" t="s">
        <v>66</v>
      </c>
      <c r="L395" s="77">
        <v>395</v>
      </c>
      <c r="M395" s="77"/>
      <c r="N395" s="72"/>
      <c r="O395" s="79" t="s">
        <v>430</v>
      </c>
      <c r="P395" s="81">
        <v>43508.78555555556</v>
      </c>
      <c r="Q395" s="79" t="s">
        <v>538</v>
      </c>
      <c r="R395" s="83" t="s">
        <v>743</v>
      </c>
      <c r="S395" s="79" t="s">
        <v>796</v>
      </c>
      <c r="T395" s="79"/>
      <c r="U395" s="79"/>
      <c r="V395" s="83" t="s">
        <v>981</v>
      </c>
      <c r="W395" s="81">
        <v>43508.78555555556</v>
      </c>
      <c r="X395" s="83" t="s">
        <v>1137</v>
      </c>
      <c r="Y395" s="79"/>
      <c r="Z395" s="79"/>
      <c r="AA395" s="85" t="s">
        <v>1431</v>
      </c>
      <c r="AB395" s="85" t="s">
        <v>1429</v>
      </c>
      <c r="AC395" s="79" t="b">
        <v>0</v>
      </c>
      <c r="AD395" s="79">
        <v>0</v>
      </c>
      <c r="AE395" s="85" t="s">
        <v>1662</v>
      </c>
      <c r="AF395" s="79" t="b">
        <v>0</v>
      </c>
      <c r="AG395" s="79" t="s">
        <v>1701</v>
      </c>
      <c r="AH395" s="79"/>
      <c r="AI395" s="85" t="s">
        <v>1632</v>
      </c>
      <c r="AJ395" s="79" t="b">
        <v>0</v>
      </c>
      <c r="AK395" s="79">
        <v>0</v>
      </c>
      <c r="AL395" s="85" t="s">
        <v>1632</v>
      </c>
      <c r="AM395" s="79" t="s">
        <v>1710</v>
      </c>
      <c r="AN395" s="79" t="b">
        <v>1</v>
      </c>
      <c r="AO395" s="85" t="s">
        <v>1429</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3</v>
      </c>
      <c r="BC395" s="78" t="str">
        <f>REPLACE(INDEX(GroupVertices[Group],MATCH(Edges[[#This Row],[Vertex 2]],GroupVertices[Vertex],0)),1,1,"")</f>
        <v>1</v>
      </c>
      <c r="BD395" s="48"/>
      <c r="BE395" s="49"/>
      <c r="BF395" s="48"/>
      <c r="BG395" s="49"/>
      <c r="BH395" s="48"/>
      <c r="BI395" s="49"/>
      <c r="BJ395" s="48"/>
      <c r="BK395" s="49"/>
      <c r="BL395" s="48"/>
    </row>
    <row r="396" spans="1:64" ht="15">
      <c r="A396" s="64" t="s">
        <v>331</v>
      </c>
      <c r="B396" s="64" t="s">
        <v>310</v>
      </c>
      <c r="C396" s="65" t="s">
        <v>4305</v>
      </c>
      <c r="D396" s="66">
        <v>3</v>
      </c>
      <c r="E396" s="67" t="s">
        <v>132</v>
      </c>
      <c r="F396" s="68">
        <v>35</v>
      </c>
      <c r="G396" s="65"/>
      <c r="H396" s="69"/>
      <c r="I396" s="70"/>
      <c r="J396" s="70"/>
      <c r="K396" s="34" t="s">
        <v>66</v>
      </c>
      <c r="L396" s="77">
        <v>396</v>
      </c>
      <c r="M396" s="77"/>
      <c r="N396" s="72"/>
      <c r="O396" s="79" t="s">
        <v>431</v>
      </c>
      <c r="P396" s="81">
        <v>43503.90398148148</v>
      </c>
      <c r="Q396" s="79" t="s">
        <v>631</v>
      </c>
      <c r="R396" s="79"/>
      <c r="S396" s="79"/>
      <c r="T396" s="79"/>
      <c r="U396" s="79"/>
      <c r="V396" s="83" t="s">
        <v>1001</v>
      </c>
      <c r="W396" s="81">
        <v>43503.90398148148</v>
      </c>
      <c r="X396" s="83" t="s">
        <v>1231</v>
      </c>
      <c r="Y396" s="79"/>
      <c r="Z396" s="79"/>
      <c r="AA396" s="85" t="s">
        <v>1525</v>
      </c>
      <c r="AB396" s="85" t="s">
        <v>1523</v>
      </c>
      <c r="AC396" s="79" t="b">
        <v>0</v>
      </c>
      <c r="AD396" s="79">
        <v>0</v>
      </c>
      <c r="AE396" s="85" t="s">
        <v>1660</v>
      </c>
      <c r="AF396" s="79" t="b">
        <v>0</v>
      </c>
      <c r="AG396" s="79" t="s">
        <v>1701</v>
      </c>
      <c r="AH396" s="79"/>
      <c r="AI396" s="85" t="s">
        <v>1632</v>
      </c>
      <c r="AJ396" s="79" t="b">
        <v>0</v>
      </c>
      <c r="AK396" s="79">
        <v>0</v>
      </c>
      <c r="AL396" s="85" t="s">
        <v>1632</v>
      </c>
      <c r="AM396" s="79" t="s">
        <v>1716</v>
      </c>
      <c r="AN396" s="79" t="b">
        <v>0</v>
      </c>
      <c r="AO396" s="85" t="s">
        <v>1523</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3</v>
      </c>
      <c r="BD396" s="48">
        <v>1</v>
      </c>
      <c r="BE396" s="49">
        <v>12.5</v>
      </c>
      <c r="BF396" s="48">
        <v>0</v>
      </c>
      <c r="BG396" s="49">
        <v>0</v>
      </c>
      <c r="BH396" s="48">
        <v>0</v>
      </c>
      <c r="BI396" s="49">
        <v>0</v>
      </c>
      <c r="BJ396" s="48">
        <v>7</v>
      </c>
      <c r="BK396" s="49">
        <v>87.5</v>
      </c>
      <c r="BL396" s="48">
        <v>8</v>
      </c>
    </row>
    <row r="397" spans="1:64" ht="15">
      <c r="A397" s="64" t="s">
        <v>344</v>
      </c>
      <c r="B397" s="64" t="s">
        <v>331</v>
      </c>
      <c r="C397" s="65" t="s">
        <v>4305</v>
      </c>
      <c r="D397" s="66">
        <v>3</v>
      </c>
      <c r="E397" s="67" t="s">
        <v>132</v>
      </c>
      <c r="F397" s="68">
        <v>35</v>
      </c>
      <c r="G397" s="65"/>
      <c r="H397" s="69"/>
      <c r="I397" s="70"/>
      <c r="J397" s="70"/>
      <c r="K397" s="34" t="s">
        <v>66</v>
      </c>
      <c r="L397" s="77">
        <v>397</v>
      </c>
      <c r="M397" s="77"/>
      <c r="N397" s="72"/>
      <c r="O397" s="79" t="s">
        <v>430</v>
      </c>
      <c r="P397" s="81">
        <v>43504.590902777774</v>
      </c>
      <c r="Q397" s="79" t="s">
        <v>632</v>
      </c>
      <c r="R397" s="79"/>
      <c r="S397" s="79"/>
      <c r="T397" s="79"/>
      <c r="U397" s="79"/>
      <c r="V397" s="83" t="s">
        <v>1009</v>
      </c>
      <c r="W397" s="81">
        <v>43504.590902777774</v>
      </c>
      <c r="X397" s="83" t="s">
        <v>1232</v>
      </c>
      <c r="Y397" s="79"/>
      <c r="Z397" s="79"/>
      <c r="AA397" s="85" t="s">
        <v>1526</v>
      </c>
      <c r="AB397" s="79"/>
      <c r="AC397" s="79" t="b">
        <v>0</v>
      </c>
      <c r="AD397" s="79">
        <v>0</v>
      </c>
      <c r="AE397" s="85" t="s">
        <v>1632</v>
      </c>
      <c r="AF397" s="79" t="b">
        <v>0</v>
      </c>
      <c r="AG397" s="79" t="s">
        <v>1701</v>
      </c>
      <c r="AH397" s="79"/>
      <c r="AI397" s="85" t="s">
        <v>1632</v>
      </c>
      <c r="AJ397" s="79" t="b">
        <v>0</v>
      </c>
      <c r="AK397" s="79">
        <v>0</v>
      </c>
      <c r="AL397" s="85" t="s">
        <v>1632</v>
      </c>
      <c r="AM397" s="79" t="s">
        <v>1709</v>
      </c>
      <c r="AN397" s="79" t="b">
        <v>0</v>
      </c>
      <c r="AO397" s="85" t="s">
        <v>1526</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3</v>
      </c>
      <c r="BE397" s="49">
        <v>15.789473684210526</v>
      </c>
      <c r="BF397" s="48">
        <v>2</v>
      </c>
      <c r="BG397" s="49">
        <v>10.526315789473685</v>
      </c>
      <c r="BH397" s="48">
        <v>0</v>
      </c>
      <c r="BI397" s="49">
        <v>0</v>
      </c>
      <c r="BJ397" s="48">
        <v>14</v>
      </c>
      <c r="BK397" s="49">
        <v>73.6842105263158</v>
      </c>
      <c r="BL397" s="48">
        <v>19</v>
      </c>
    </row>
    <row r="398" spans="1:64" ht="15">
      <c r="A398" s="64" t="s">
        <v>331</v>
      </c>
      <c r="B398" s="64" t="s">
        <v>344</v>
      </c>
      <c r="C398" s="65" t="s">
        <v>4305</v>
      </c>
      <c r="D398" s="66">
        <v>3</v>
      </c>
      <c r="E398" s="67" t="s">
        <v>132</v>
      </c>
      <c r="F398" s="68">
        <v>35</v>
      </c>
      <c r="G398" s="65"/>
      <c r="H398" s="69"/>
      <c r="I398" s="70"/>
      <c r="J398" s="70"/>
      <c r="K398" s="34" t="s">
        <v>66</v>
      </c>
      <c r="L398" s="77">
        <v>398</v>
      </c>
      <c r="M398" s="77"/>
      <c r="N398" s="72"/>
      <c r="O398" s="79" t="s">
        <v>431</v>
      </c>
      <c r="P398" s="81">
        <v>43504.62741898148</v>
      </c>
      <c r="Q398" s="79" t="s">
        <v>633</v>
      </c>
      <c r="R398" s="79"/>
      <c r="S398" s="79"/>
      <c r="T398" s="79"/>
      <c r="U398" s="79"/>
      <c r="V398" s="83" t="s">
        <v>1001</v>
      </c>
      <c r="W398" s="81">
        <v>43504.62741898148</v>
      </c>
      <c r="X398" s="83" t="s">
        <v>1233</v>
      </c>
      <c r="Y398" s="79"/>
      <c r="Z398" s="79"/>
      <c r="AA398" s="85" t="s">
        <v>1527</v>
      </c>
      <c r="AB398" s="85" t="s">
        <v>1526</v>
      </c>
      <c r="AC398" s="79" t="b">
        <v>0</v>
      </c>
      <c r="AD398" s="79">
        <v>0</v>
      </c>
      <c r="AE398" s="85" t="s">
        <v>1653</v>
      </c>
      <c r="AF398" s="79" t="b">
        <v>0</v>
      </c>
      <c r="AG398" s="79" t="s">
        <v>1701</v>
      </c>
      <c r="AH398" s="79"/>
      <c r="AI398" s="85" t="s">
        <v>1632</v>
      </c>
      <c r="AJ398" s="79" t="b">
        <v>0</v>
      </c>
      <c r="AK398" s="79">
        <v>0</v>
      </c>
      <c r="AL398" s="85" t="s">
        <v>1632</v>
      </c>
      <c r="AM398" s="79" t="s">
        <v>1716</v>
      </c>
      <c r="AN398" s="79" t="b">
        <v>0</v>
      </c>
      <c r="AO398" s="85" t="s">
        <v>1526</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1</v>
      </c>
      <c r="BE398" s="49">
        <v>3.3333333333333335</v>
      </c>
      <c r="BF398" s="48">
        <v>0</v>
      </c>
      <c r="BG398" s="49">
        <v>0</v>
      </c>
      <c r="BH398" s="48">
        <v>0</v>
      </c>
      <c r="BI398" s="49">
        <v>0</v>
      </c>
      <c r="BJ398" s="48">
        <v>29</v>
      </c>
      <c r="BK398" s="49">
        <v>96.66666666666667</v>
      </c>
      <c r="BL398" s="48">
        <v>30</v>
      </c>
    </row>
    <row r="399" spans="1:64" ht="15">
      <c r="A399" s="64" t="s">
        <v>282</v>
      </c>
      <c r="B399" s="64" t="s">
        <v>331</v>
      </c>
      <c r="C399" s="65" t="s">
        <v>4306</v>
      </c>
      <c r="D399" s="66">
        <v>4.4</v>
      </c>
      <c r="E399" s="67" t="s">
        <v>136</v>
      </c>
      <c r="F399" s="68">
        <v>30.4</v>
      </c>
      <c r="G399" s="65"/>
      <c r="H399" s="69"/>
      <c r="I399" s="70"/>
      <c r="J399" s="70"/>
      <c r="K399" s="34" t="s">
        <v>66</v>
      </c>
      <c r="L399" s="77">
        <v>399</v>
      </c>
      <c r="M399" s="77"/>
      <c r="N399" s="72"/>
      <c r="O399" s="79" t="s">
        <v>430</v>
      </c>
      <c r="P399" s="81">
        <v>43504.88767361111</v>
      </c>
      <c r="Q399" s="79" t="s">
        <v>634</v>
      </c>
      <c r="R399" s="79"/>
      <c r="S399" s="79"/>
      <c r="T399" s="79"/>
      <c r="U399" s="79"/>
      <c r="V399" s="83" t="s">
        <v>958</v>
      </c>
      <c r="W399" s="81">
        <v>43504.88767361111</v>
      </c>
      <c r="X399" s="83" t="s">
        <v>1234</v>
      </c>
      <c r="Y399" s="79"/>
      <c r="Z399" s="79"/>
      <c r="AA399" s="85" t="s">
        <v>1528</v>
      </c>
      <c r="AB399" s="79"/>
      <c r="AC399" s="79" t="b">
        <v>0</v>
      </c>
      <c r="AD399" s="79">
        <v>0</v>
      </c>
      <c r="AE399" s="85" t="s">
        <v>1632</v>
      </c>
      <c r="AF399" s="79" t="b">
        <v>0</v>
      </c>
      <c r="AG399" s="79" t="s">
        <v>1701</v>
      </c>
      <c r="AH399" s="79"/>
      <c r="AI399" s="85" t="s">
        <v>1632</v>
      </c>
      <c r="AJ399" s="79" t="b">
        <v>0</v>
      </c>
      <c r="AK399" s="79">
        <v>0</v>
      </c>
      <c r="AL399" s="85" t="s">
        <v>1632</v>
      </c>
      <c r="AM399" s="79" t="s">
        <v>1709</v>
      </c>
      <c r="AN399" s="79" t="b">
        <v>0</v>
      </c>
      <c r="AO399" s="85" t="s">
        <v>1528</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17</v>
      </c>
      <c r="BK399" s="49">
        <v>100</v>
      </c>
      <c r="BL399" s="48">
        <v>17</v>
      </c>
    </row>
    <row r="400" spans="1:64" ht="15">
      <c r="A400" s="64" t="s">
        <v>282</v>
      </c>
      <c r="B400" s="64" t="s">
        <v>331</v>
      </c>
      <c r="C400" s="65" t="s">
        <v>4306</v>
      </c>
      <c r="D400" s="66">
        <v>4.4</v>
      </c>
      <c r="E400" s="67" t="s">
        <v>136</v>
      </c>
      <c r="F400" s="68">
        <v>30.4</v>
      </c>
      <c r="G400" s="65"/>
      <c r="H400" s="69"/>
      <c r="I400" s="70"/>
      <c r="J400" s="70"/>
      <c r="K400" s="34" t="s">
        <v>66</v>
      </c>
      <c r="L400" s="77">
        <v>400</v>
      </c>
      <c r="M400" s="77"/>
      <c r="N400" s="72"/>
      <c r="O400" s="79" t="s">
        <v>430</v>
      </c>
      <c r="P400" s="81">
        <v>43505.139756944445</v>
      </c>
      <c r="Q400" s="79" t="s">
        <v>511</v>
      </c>
      <c r="R400" s="79"/>
      <c r="S400" s="79"/>
      <c r="T400" s="79"/>
      <c r="U400" s="79"/>
      <c r="V400" s="83" t="s">
        <v>958</v>
      </c>
      <c r="W400" s="81">
        <v>43505.139756944445</v>
      </c>
      <c r="X400" s="83" t="s">
        <v>1105</v>
      </c>
      <c r="Y400" s="79"/>
      <c r="Z400" s="79"/>
      <c r="AA400" s="85" t="s">
        <v>1399</v>
      </c>
      <c r="AB400" s="85" t="s">
        <v>1398</v>
      </c>
      <c r="AC400" s="79" t="b">
        <v>0</v>
      </c>
      <c r="AD400" s="79">
        <v>0</v>
      </c>
      <c r="AE400" s="85" t="s">
        <v>1657</v>
      </c>
      <c r="AF400" s="79" t="b">
        <v>0</v>
      </c>
      <c r="AG400" s="79" t="s">
        <v>1701</v>
      </c>
      <c r="AH400" s="79"/>
      <c r="AI400" s="85" t="s">
        <v>1632</v>
      </c>
      <c r="AJ400" s="79" t="b">
        <v>0</v>
      </c>
      <c r="AK400" s="79">
        <v>0</v>
      </c>
      <c r="AL400" s="85" t="s">
        <v>1632</v>
      </c>
      <c r="AM400" s="79" t="s">
        <v>1709</v>
      </c>
      <c r="AN400" s="79" t="b">
        <v>0</v>
      </c>
      <c r="AO400" s="85" t="s">
        <v>1398</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15</v>
      </c>
      <c r="BK400" s="49">
        <v>100</v>
      </c>
      <c r="BL400" s="48">
        <v>15</v>
      </c>
    </row>
    <row r="401" spans="1:64" ht="15">
      <c r="A401" s="64" t="s">
        <v>282</v>
      </c>
      <c r="B401" s="64" t="s">
        <v>331</v>
      </c>
      <c r="C401" s="65" t="s">
        <v>4306</v>
      </c>
      <c r="D401" s="66">
        <v>4.4</v>
      </c>
      <c r="E401" s="67" t="s">
        <v>136</v>
      </c>
      <c r="F401" s="68">
        <v>30.4</v>
      </c>
      <c r="G401" s="65"/>
      <c r="H401" s="69"/>
      <c r="I401" s="70"/>
      <c r="J401" s="70"/>
      <c r="K401" s="34" t="s">
        <v>66</v>
      </c>
      <c r="L401" s="77">
        <v>401</v>
      </c>
      <c r="M401" s="77"/>
      <c r="N401" s="72"/>
      <c r="O401" s="79" t="s">
        <v>431</v>
      </c>
      <c r="P401" s="81">
        <v>43505.14026620371</v>
      </c>
      <c r="Q401" s="79" t="s">
        <v>635</v>
      </c>
      <c r="R401" s="79"/>
      <c r="S401" s="79"/>
      <c r="T401" s="79"/>
      <c r="U401" s="79"/>
      <c r="V401" s="83" t="s">
        <v>958</v>
      </c>
      <c r="W401" s="81">
        <v>43505.14026620371</v>
      </c>
      <c r="X401" s="83" t="s">
        <v>1235</v>
      </c>
      <c r="Y401" s="79"/>
      <c r="Z401" s="79"/>
      <c r="AA401" s="85" t="s">
        <v>1529</v>
      </c>
      <c r="AB401" s="79"/>
      <c r="AC401" s="79" t="b">
        <v>0</v>
      </c>
      <c r="AD401" s="79">
        <v>0</v>
      </c>
      <c r="AE401" s="85" t="s">
        <v>1634</v>
      </c>
      <c r="AF401" s="79" t="b">
        <v>0</v>
      </c>
      <c r="AG401" s="79" t="s">
        <v>1701</v>
      </c>
      <c r="AH401" s="79"/>
      <c r="AI401" s="85" t="s">
        <v>1632</v>
      </c>
      <c r="AJ401" s="79" t="b">
        <v>0</v>
      </c>
      <c r="AK401" s="79">
        <v>0</v>
      </c>
      <c r="AL401" s="85" t="s">
        <v>1632</v>
      </c>
      <c r="AM401" s="79" t="s">
        <v>1709</v>
      </c>
      <c r="AN401" s="79" t="b">
        <v>0</v>
      </c>
      <c r="AO401" s="85" t="s">
        <v>1529</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v>1</v>
      </c>
      <c r="BE401" s="49">
        <v>7.6923076923076925</v>
      </c>
      <c r="BF401" s="48">
        <v>0</v>
      </c>
      <c r="BG401" s="49">
        <v>0</v>
      </c>
      <c r="BH401" s="48">
        <v>0</v>
      </c>
      <c r="BI401" s="49">
        <v>0</v>
      </c>
      <c r="BJ401" s="48">
        <v>12</v>
      </c>
      <c r="BK401" s="49">
        <v>92.3076923076923</v>
      </c>
      <c r="BL401" s="48">
        <v>13</v>
      </c>
    </row>
    <row r="402" spans="1:64" ht="15">
      <c r="A402" s="64" t="s">
        <v>282</v>
      </c>
      <c r="B402" s="64" t="s">
        <v>331</v>
      </c>
      <c r="C402" s="65" t="s">
        <v>4306</v>
      </c>
      <c r="D402" s="66">
        <v>4.4</v>
      </c>
      <c r="E402" s="67" t="s">
        <v>136</v>
      </c>
      <c r="F402" s="68">
        <v>30.4</v>
      </c>
      <c r="G402" s="65"/>
      <c r="H402" s="69"/>
      <c r="I402" s="70"/>
      <c r="J402" s="70"/>
      <c r="K402" s="34" t="s">
        <v>66</v>
      </c>
      <c r="L402" s="77">
        <v>402</v>
      </c>
      <c r="M402" s="77"/>
      <c r="N402" s="72"/>
      <c r="O402" s="79" t="s">
        <v>431</v>
      </c>
      <c r="P402" s="81">
        <v>43507.732615740744</v>
      </c>
      <c r="Q402" s="79" t="s">
        <v>636</v>
      </c>
      <c r="R402" s="79"/>
      <c r="S402" s="79"/>
      <c r="T402" s="79"/>
      <c r="U402" s="79"/>
      <c r="V402" s="83" t="s">
        <v>958</v>
      </c>
      <c r="W402" s="81">
        <v>43507.732615740744</v>
      </c>
      <c r="X402" s="83" t="s">
        <v>1236</v>
      </c>
      <c r="Y402" s="79"/>
      <c r="Z402" s="79"/>
      <c r="AA402" s="85" t="s">
        <v>1530</v>
      </c>
      <c r="AB402" s="85" t="s">
        <v>1531</v>
      </c>
      <c r="AC402" s="79" t="b">
        <v>0</v>
      </c>
      <c r="AD402" s="79">
        <v>0</v>
      </c>
      <c r="AE402" s="85" t="s">
        <v>1634</v>
      </c>
      <c r="AF402" s="79" t="b">
        <v>0</v>
      </c>
      <c r="AG402" s="79" t="s">
        <v>1701</v>
      </c>
      <c r="AH402" s="79"/>
      <c r="AI402" s="85" t="s">
        <v>1632</v>
      </c>
      <c r="AJ402" s="79" t="b">
        <v>0</v>
      </c>
      <c r="AK402" s="79">
        <v>0</v>
      </c>
      <c r="AL402" s="85" t="s">
        <v>1632</v>
      </c>
      <c r="AM402" s="79" t="s">
        <v>1709</v>
      </c>
      <c r="AN402" s="79" t="b">
        <v>0</v>
      </c>
      <c r="AO402" s="85" t="s">
        <v>1531</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1</v>
      </c>
      <c r="BC402" s="78" t="str">
        <f>REPLACE(INDEX(GroupVertices[Group],MATCH(Edges[[#This Row],[Vertex 2]],GroupVertices[Vertex],0)),1,1,"")</f>
        <v>1</v>
      </c>
      <c r="BD402" s="48">
        <v>0</v>
      </c>
      <c r="BE402" s="49">
        <v>0</v>
      </c>
      <c r="BF402" s="48">
        <v>0</v>
      </c>
      <c r="BG402" s="49">
        <v>0</v>
      </c>
      <c r="BH402" s="48">
        <v>0</v>
      </c>
      <c r="BI402" s="49">
        <v>0</v>
      </c>
      <c r="BJ402" s="48">
        <v>17</v>
      </c>
      <c r="BK402" s="49">
        <v>100</v>
      </c>
      <c r="BL402" s="48">
        <v>17</v>
      </c>
    </row>
    <row r="403" spans="1:64" ht="15">
      <c r="A403" s="64" t="s">
        <v>331</v>
      </c>
      <c r="B403" s="64" t="s">
        <v>282</v>
      </c>
      <c r="C403" s="65" t="s">
        <v>4305</v>
      </c>
      <c r="D403" s="66">
        <v>3</v>
      </c>
      <c r="E403" s="67" t="s">
        <v>132</v>
      </c>
      <c r="F403" s="68">
        <v>35</v>
      </c>
      <c r="G403" s="65"/>
      <c r="H403" s="69"/>
      <c r="I403" s="70"/>
      <c r="J403" s="70"/>
      <c r="K403" s="34" t="s">
        <v>66</v>
      </c>
      <c r="L403" s="77">
        <v>403</v>
      </c>
      <c r="M403" s="77"/>
      <c r="N403" s="72"/>
      <c r="O403" s="79" t="s">
        <v>431</v>
      </c>
      <c r="P403" s="81">
        <v>43507.6496875</v>
      </c>
      <c r="Q403" s="79" t="s">
        <v>637</v>
      </c>
      <c r="R403" s="79"/>
      <c r="S403" s="79"/>
      <c r="T403" s="79"/>
      <c r="U403" s="79"/>
      <c r="V403" s="83" t="s">
        <v>1001</v>
      </c>
      <c r="W403" s="81">
        <v>43507.6496875</v>
      </c>
      <c r="X403" s="83" t="s">
        <v>1237</v>
      </c>
      <c r="Y403" s="79"/>
      <c r="Z403" s="79"/>
      <c r="AA403" s="85" t="s">
        <v>1531</v>
      </c>
      <c r="AB403" s="85" t="s">
        <v>1528</v>
      </c>
      <c r="AC403" s="79" t="b">
        <v>0</v>
      </c>
      <c r="AD403" s="79">
        <v>0</v>
      </c>
      <c r="AE403" s="85" t="s">
        <v>1656</v>
      </c>
      <c r="AF403" s="79" t="b">
        <v>0</v>
      </c>
      <c r="AG403" s="79" t="s">
        <v>1701</v>
      </c>
      <c r="AH403" s="79"/>
      <c r="AI403" s="85" t="s">
        <v>1632</v>
      </c>
      <c r="AJ403" s="79" t="b">
        <v>0</v>
      </c>
      <c r="AK403" s="79">
        <v>0</v>
      </c>
      <c r="AL403" s="85" t="s">
        <v>1632</v>
      </c>
      <c r="AM403" s="79" t="s">
        <v>1716</v>
      </c>
      <c r="AN403" s="79" t="b">
        <v>0</v>
      </c>
      <c r="AO403" s="85" t="s">
        <v>1528</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16</v>
      </c>
      <c r="BK403" s="49">
        <v>100</v>
      </c>
      <c r="BL403" s="48">
        <v>16</v>
      </c>
    </row>
    <row r="404" spans="1:64" ht="15">
      <c r="A404" s="64" t="s">
        <v>345</v>
      </c>
      <c r="B404" s="64" t="s">
        <v>331</v>
      </c>
      <c r="C404" s="65" t="s">
        <v>4306</v>
      </c>
      <c r="D404" s="66">
        <v>4.4</v>
      </c>
      <c r="E404" s="67" t="s">
        <v>136</v>
      </c>
      <c r="F404" s="68">
        <v>30.4</v>
      </c>
      <c r="G404" s="65"/>
      <c r="H404" s="69"/>
      <c r="I404" s="70"/>
      <c r="J404" s="70"/>
      <c r="K404" s="34" t="s">
        <v>66</v>
      </c>
      <c r="L404" s="77">
        <v>404</v>
      </c>
      <c r="M404" s="77"/>
      <c r="N404" s="72"/>
      <c r="O404" s="79" t="s">
        <v>430</v>
      </c>
      <c r="P404" s="81">
        <v>43505.583402777775</v>
      </c>
      <c r="Q404" s="79" t="s">
        <v>638</v>
      </c>
      <c r="R404" s="79"/>
      <c r="S404" s="79"/>
      <c r="T404" s="79" t="s">
        <v>810</v>
      </c>
      <c r="U404" s="83" t="s">
        <v>874</v>
      </c>
      <c r="V404" s="83" t="s">
        <v>874</v>
      </c>
      <c r="W404" s="81">
        <v>43505.583402777775</v>
      </c>
      <c r="X404" s="83" t="s">
        <v>1238</v>
      </c>
      <c r="Y404" s="79"/>
      <c r="Z404" s="79"/>
      <c r="AA404" s="85" t="s">
        <v>1532</v>
      </c>
      <c r="AB404" s="79"/>
      <c r="AC404" s="79" t="b">
        <v>0</v>
      </c>
      <c r="AD404" s="79">
        <v>1</v>
      </c>
      <c r="AE404" s="85" t="s">
        <v>1632</v>
      </c>
      <c r="AF404" s="79" t="b">
        <v>0</v>
      </c>
      <c r="AG404" s="79" t="s">
        <v>1701</v>
      </c>
      <c r="AH404" s="79"/>
      <c r="AI404" s="85" t="s">
        <v>1632</v>
      </c>
      <c r="AJ404" s="79" t="b">
        <v>0</v>
      </c>
      <c r="AK404" s="79">
        <v>0</v>
      </c>
      <c r="AL404" s="85" t="s">
        <v>1632</v>
      </c>
      <c r="AM404" s="79" t="s">
        <v>1708</v>
      </c>
      <c r="AN404" s="79" t="b">
        <v>0</v>
      </c>
      <c r="AO404" s="85" t="s">
        <v>1532</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10</v>
      </c>
      <c r="BK404" s="49">
        <v>100</v>
      </c>
      <c r="BL404" s="48">
        <v>10</v>
      </c>
    </row>
    <row r="405" spans="1:64" ht="15">
      <c r="A405" s="64" t="s">
        <v>345</v>
      </c>
      <c r="B405" s="64" t="s">
        <v>331</v>
      </c>
      <c r="C405" s="65" t="s">
        <v>4306</v>
      </c>
      <c r="D405" s="66">
        <v>4.4</v>
      </c>
      <c r="E405" s="67" t="s">
        <v>136</v>
      </c>
      <c r="F405" s="68">
        <v>30.4</v>
      </c>
      <c r="G405" s="65"/>
      <c r="H405" s="69"/>
      <c r="I405" s="70"/>
      <c r="J405" s="70"/>
      <c r="K405" s="34" t="s">
        <v>66</v>
      </c>
      <c r="L405" s="77">
        <v>405</v>
      </c>
      <c r="M405" s="77"/>
      <c r="N405" s="72"/>
      <c r="O405" s="79" t="s">
        <v>430</v>
      </c>
      <c r="P405" s="81">
        <v>43505.583958333336</v>
      </c>
      <c r="Q405" s="79" t="s">
        <v>639</v>
      </c>
      <c r="R405" s="79"/>
      <c r="S405" s="79"/>
      <c r="T405" s="79" t="s">
        <v>810</v>
      </c>
      <c r="U405" s="83" t="s">
        <v>875</v>
      </c>
      <c r="V405" s="83" t="s">
        <v>875</v>
      </c>
      <c r="W405" s="81">
        <v>43505.583958333336</v>
      </c>
      <c r="X405" s="83" t="s">
        <v>1239</v>
      </c>
      <c r="Y405" s="79"/>
      <c r="Z405" s="79"/>
      <c r="AA405" s="85" t="s">
        <v>1533</v>
      </c>
      <c r="AB405" s="79"/>
      <c r="AC405" s="79" t="b">
        <v>0</v>
      </c>
      <c r="AD405" s="79">
        <v>1</v>
      </c>
      <c r="AE405" s="85" t="s">
        <v>1632</v>
      </c>
      <c r="AF405" s="79" t="b">
        <v>0</v>
      </c>
      <c r="AG405" s="79" t="s">
        <v>1701</v>
      </c>
      <c r="AH405" s="79"/>
      <c r="AI405" s="85" t="s">
        <v>1632</v>
      </c>
      <c r="AJ405" s="79" t="b">
        <v>0</v>
      </c>
      <c r="AK405" s="79">
        <v>0</v>
      </c>
      <c r="AL405" s="85" t="s">
        <v>1632</v>
      </c>
      <c r="AM405" s="79" t="s">
        <v>1708</v>
      </c>
      <c r="AN405" s="79" t="b">
        <v>0</v>
      </c>
      <c r="AO405" s="85" t="s">
        <v>1533</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v>0</v>
      </c>
      <c r="BE405" s="49">
        <v>0</v>
      </c>
      <c r="BF405" s="48">
        <v>0</v>
      </c>
      <c r="BG405" s="49">
        <v>0</v>
      </c>
      <c r="BH405" s="48">
        <v>0</v>
      </c>
      <c r="BI405" s="49">
        <v>0</v>
      </c>
      <c r="BJ405" s="48">
        <v>9</v>
      </c>
      <c r="BK405" s="49">
        <v>100</v>
      </c>
      <c r="BL405" s="48">
        <v>9</v>
      </c>
    </row>
    <row r="406" spans="1:64" ht="15">
      <c r="A406" s="64" t="s">
        <v>331</v>
      </c>
      <c r="B406" s="64" t="s">
        <v>345</v>
      </c>
      <c r="C406" s="65" t="s">
        <v>4305</v>
      </c>
      <c r="D406" s="66">
        <v>3</v>
      </c>
      <c r="E406" s="67" t="s">
        <v>132</v>
      </c>
      <c r="F406" s="68">
        <v>35</v>
      </c>
      <c r="G406" s="65"/>
      <c r="H406" s="69"/>
      <c r="I406" s="70"/>
      <c r="J406" s="70"/>
      <c r="K406" s="34" t="s">
        <v>66</v>
      </c>
      <c r="L406" s="77">
        <v>406</v>
      </c>
      <c r="M406" s="77"/>
      <c r="N406" s="72"/>
      <c r="O406" s="79" t="s">
        <v>431</v>
      </c>
      <c r="P406" s="81">
        <v>43507.649930555555</v>
      </c>
      <c r="Q406" s="79" t="s">
        <v>640</v>
      </c>
      <c r="R406" s="79"/>
      <c r="S406" s="79"/>
      <c r="T406" s="79"/>
      <c r="U406" s="79"/>
      <c r="V406" s="83" t="s">
        <v>1001</v>
      </c>
      <c r="W406" s="81">
        <v>43507.649930555555</v>
      </c>
      <c r="X406" s="83" t="s">
        <v>1240</v>
      </c>
      <c r="Y406" s="79"/>
      <c r="Z406" s="79"/>
      <c r="AA406" s="85" t="s">
        <v>1534</v>
      </c>
      <c r="AB406" s="85" t="s">
        <v>1532</v>
      </c>
      <c r="AC406" s="79" t="b">
        <v>0</v>
      </c>
      <c r="AD406" s="79">
        <v>0</v>
      </c>
      <c r="AE406" s="85" t="s">
        <v>1681</v>
      </c>
      <c r="AF406" s="79" t="b">
        <v>0</v>
      </c>
      <c r="AG406" s="79" t="s">
        <v>1701</v>
      </c>
      <c r="AH406" s="79"/>
      <c r="AI406" s="85" t="s">
        <v>1632</v>
      </c>
      <c r="AJ406" s="79" t="b">
        <v>0</v>
      </c>
      <c r="AK406" s="79">
        <v>0</v>
      </c>
      <c r="AL406" s="85" t="s">
        <v>1632</v>
      </c>
      <c r="AM406" s="79" t="s">
        <v>1716</v>
      </c>
      <c r="AN406" s="79" t="b">
        <v>0</v>
      </c>
      <c r="AO406" s="85" t="s">
        <v>1532</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7</v>
      </c>
      <c r="BK406" s="49">
        <v>100</v>
      </c>
      <c r="BL406" s="48">
        <v>7</v>
      </c>
    </row>
    <row r="407" spans="1:64" ht="15">
      <c r="A407" s="64" t="s">
        <v>346</v>
      </c>
      <c r="B407" s="64" t="s">
        <v>331</v>
      </c>
      <c r="C407" s="65" t="s">
        <v>4305</v>
      </c>
      <c r="D407" s="66">
        <v>3</v>
      </c>
      <c r="E407" s="67" t="s">
        <v>132</v>
      </c>
      <c r="F407" s="68">
        <v>35</v>
      </c>
      <c r="G407" s="65"/>
      <c r="H407" s="69"/>
      <c r="I407" s="70"/>
      <c r="J407" s="70"/>
      <c r="K407" s="34" t="s">
        <v>66</v>
      </c>
      <c r="L407" s="77">
        <v>407</v>
      </c>
      <c r="M407" s="77"/>
      <c r="N407" s="72"/>
      <c r="O407" s="79" t="s">
        <v>431</v>
      </c>
      <c r="P407" s="81">
        <v>43505.68528935185</v>
      </c>
      <c r="Q407" s="79" t="s">
        <v>641</v>
      </c>
      <c r="R407" s="79"/>
      <c r="S407" s="79"/>
      <c r="T407" s="79"/>
      <c r="U407" s="83" t="s">
        <v>876</v>
      </c>
      <c r="V407" s="83" t="s">
        <v>876</v>
      </c>
      <c r="W407" s="81">
        <v>43505.68528935185</v>
      </c>
      <c r="X407" s="83" t="s">
        <v>1241</v>
      </c>
      <c r="Y407" s="79"/>
      <c r="Z407" s="79"/>
      <c r="AA407" s="85" t="s">
        <v>1535</v>
      </c>
      <c r="AB407" s="85" t="s">
        <v>1599</v>
      </c>
      <c r="AC407" s="79" t="b">
        <v>0</v>
      </c>
      <c r="AD407" s="79">
        <v>0</v>
      </c>
      <c r="AE407" s="85" t="s">
        <v>1634</v>
      </c>
      <c r="AF407" s="79" t="b">
        <v>0</v>
      </c>
      <c r="AG407" s="79" t="s">
        <v>1702</v>
      </c>
      <c r="AH407" s="79"/>
      <c r="AI407" s="85" t="s">
        <v>1632</v>
      </c>
      <c r="AJ407" s="79" t="b">
        <v>0</v>
      </c>
      <c r="AK407" s="79">
        <v>0</v>
      </c>
      <c r="AL407" s="85" t="s">
        <v>1632</v>
      </c>
      <c r="AM407" s="79" t="s">
        <v>1709</v>
      </c>
      <c r="AN407" s="79" t="b">
        <v>0</v>
      </c>
      <c r="AO407" s="85" t="s">
        <v>1599</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v>
      </c>
      <c r="BK407" s="49">
        <v>100</v>
      </c>
      <c r="BL407" s="48">
        <v>1</v>
      </c>
    </row>
    <row r="408" spans="1:64" ht="15">
      <c r="A408" s="64" t="s">
        <v>331</v>
      </c>
      <c r="B408" s="64" t="s">
        <v>346</v>
      </c>
      <c r="C408" s="65" t="s">
        <v>4305</v>
      </c>
      <c r="D408" s="66">
        <v>3</v>
      </c>
      <c r="E408" s="67" t="s">
        <v>132</v>
      </c>
      <c r="F408" s="68">
        <v>35</v>
      </c>
      <c r="G408" s="65"/>
      <c r="H408" s="69"/>
      <c r="I408" s="70"/>
      <c r="J408" s="70"/>
      <c r="K408" s="34" t="s">
        <v>66</v>
      </c>
      <c r="L408" s="77">
        <v>408</v>
      </c>
      <c r="M408" s="77"/>
      <c r="N408" s="72"/>
      <c r="O408" s="79" t="s">
        <v>431</v>
      </c>
      <c r="P408" s="81">
        <v>43507.65033564815</v>
      </c>
      <c r="Q408" s="79" t="s">
        <v>642</v>
      </c>
      <c r="R408" s="79"/>
      <c r="S408" s="79"/>
      <c r="T408" s="79"/>
      <c r="U408" s="79"/>
      <c r="V408" s="83" t="s">
        <v>1001</v>
      </c>
      <c r="W408" s="81">
        <v>43507.65033564815</v>
      </c>
      <c r="X408" s="83" t="s">
        <v>1242</v>
      </c>
      <c r="Y408" s="79"/>
      <c r="Z408" s="79"/>
      <c r="AA408" s="85" t="s">
        <v>1536</v>
      </c>
      <c r="AB408" s="85" t="s">
        <v>1535</v>
      </c>
      <c r="AC408" s="79" t="b">
        <v>0</v>
      </c>
      <c r="AD408" s="79">
        <v>0</v>
      </c>
      <c r="AE408" s="85" t="s">
        <v>1682</v>
      </c>
      <c r="AF408" s="79" t="b">
        <v>0</v>
      </c>
      <c r="AG408" s="79" t="s">
        <v>1701</v>
      </c>
      <c r="AH408" s="79"/>
      <c r="AI408" s="85" t="s">
        <v>1632</v>
      </c>
      <c r="AJ408" s="79" t="b">
        <v>0</v>
      </c>
      <c r="AK408" s="79">
        <v>0</v>
      </c>
      <c r="AL408" s="85" t="s">
        <v>1632</v>
      </c>
      <c r="AM408" s="79" t="s">
        <v>1716</v>
      </c>
      <c r="AN408" s="79" t="b">
        <v>0</v>
      </c>
      <c r="AO408" s="85" t="s">
        <v>1535</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1</v>
      </c>
      <c r="BE408" s="49">
        <v>14.285714285714286</v>
      </c>
      <c r="BF408" s="48">
        <v>0</v>
      </c>
      <c r="BG408" s="49">
        <v>0</v>
      </c>
      <c r="BH408" s="48">
        <v>0</v>
      </c>
      <c r="BI408" s="49">
        <v>0</v>
      </c>
      <c r="BJ408" s="48">
        <v>6</v>
      </c>
      <c r="BK408" s="49">
        <v>85.71428571428571</v>
      </c>
      <c r="BL408" s="48">
        <v>7</v>
      </c>
    </row>
    <row r="409" spans="1:64" ht="15">
      <c r="A409" s="64" t="s">
        <v>347</v>
      </c>
      <c r="B409" s="64" t="s">
        <v>331</v>
      </c>
      <c r="C409" s="65" t="s">
        <v>4305</v>
      </c>
      <c r="D409" s="66">
        <v>3</v>
      </c>
      <c r="E409" s="67" t="s">
        <v>132</v>
      </c>
      <c r="F409" s="68">
        <v>35</v>
      </c>
      <c r="G409" s="65"/>
      <c r="H409" s="69"/>
      <c r="I409" s="70"/>
      <c r="J409" s="70"/>
      <c r="K409" s="34" t="s">
        <v>66</v>
      </c>
      <c r="L409" s="77">
        <v>409</v>
      </c>
      <c r="M409" s="77"/>
      <c r="N409" s="72"/>
      <c r="O409" s="79" t="s">
        <v>430</v>
      </c>
      <c r="P409" s="81">
        <v>43505.687106481484</v>
      </c>
      <c r="Q409" s="79" t="s">
        <v>643</v>
      </c>
      <c r="R409" s="79"/>
      <c r="S409" s="79"/>
      <c r="T409" s="79" t="s">
        <v>809</v>
      </c>
      <c r="U409" s="83" t="s">
        <v>877</v>
      </c>
      <c r="V409" s="83" t="s">
        <v>877</v>
      </c>
      <c r="W409" s="81">
        <v>43505.687106481484</v>
      </c>
      <c r="X409" s="83" t="s">
        <v>1243</v>
      </c>
      <c r="Y409" s="79"/>
      <c r="Z409" s="79"/>
      <c r="AA409" s="85" t="s">
        <v>1537</v>
      </c>
      <c r="AB409" s="79"/>
      <c r="AC409" s="79" t="b">
        <v>0</v>
      </c>
      <c r="AD409" s="79">
        <v>0</v>
      </c>
      <c r="AE409" s="85" t="s">
        <v>1632</v>
      </c>
      <c r="AF409" s="79" t="b">
        <v>0</v>
      </c>
      <c r="AG409" s="79" t="s">
        <v>1701</v>
      </c>
      <c r="AH409" s="79"/>
      <c r="AI409" s="85" t="s">
        <v>1632</v>
      </c>
      <c r="AJ409" s="79" t="b">
        <v>0</v>
      </c>
      <c r="AK409" s="79">
        <v>0</v>
      </c>
      <c r="AL409" s="85" t="s">
        <v>1632</v>
      </c>
      <c r="AM409" s="79" t="s">
        <v>1709</v>
      </c>
      <c r="AN409" s="79" t="b">
        <v>0</v>
      </c>
      <c r="AO409" s="85" t="s">
        <v>1537</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2</v>
      </c>
      <c r="BE409" s="49">
        <v>9.090909090909092</v>
      </c>
      <c r="BF409" s="48">
        <v>0</v>
      </c>
      <c r="BG409" s="49">
        <v>0</v>
      </c>
      <c r="BH409" s="48">
        <v>0</v>
      </c>
      <c r="BI409" s="49">
        <v>0</v>
      </c>
      <c r="BJ409" s="48">
        <v>20</v>
      </c>
      <c r="BK409" s="49">
        <v>90.9090909090909</v>
      </c>
      <c r="BL409" s="48">
        <v>22</v>
      </c>
    </row>
    <row r="410" spans="1:64" ht="15">
      <c r="A410" s="64" t="s">
        <v>331</v>
      </c>
      <c r="B410" s="64" t="s">
        <v>347</v>
      </c>
      <c r="C410" s="65" t="s">
        <v>4305</v>
      </c>
      <c r="D410" s="66">
        <v>3</v>
      </c>
      <c r="E410" s="67" t="s">
        <v>132</v>
      </c>
      <c r="F410" s="68">
        <v>35</v>
      </c>
      <c r="G410" s="65"/>
      <c r="H410" s="69"/>
      <c r="I410" s="70"/>
      <c r="J410" s="70"/>
      <c r="K410" s="34" t="s">
        <v>66</v>
      </c>
      <c r="L410" s="77">
        <v>410</v>
      </c>
      <c r="M410" s="77"/>
      <c r="N410" s="72"/>
      <c r="O410" s="79" t="s">
        <v>431</v>
      </c>
      <c r="P410" s="81">
        <v>43507.650509259256</v>
      </c>
      <c r="Q410" s="79" t="s">
        <v>644</v>
      </c>
      <c r="R410" s="79"/>
      <c r="S410" s="79"/>
      <c r="T410" s="79"/>
      <c r="U410" s="79"/>
      <c r="V410" s="83" t="s">
        <v>1001</v>
      </c>
      <c r="W410" s="81">
        <v>43507.650509259256</v>
      </c>
      <c r="X410" s="83" t="s">
        <v>1244</v>
      </c>
      <c r="Y410" s="79"/>
      <c r="Z410" s="79"/>
      <c r="AA410" s="85" t="s">
        <v>1538</v>
      </c>
      <c r="AB410" s="85" t="s">
        <v>1537</v>
      </c>
      <c r="AC410" s="79" t="b">
        <v>0</v>
      </c>
      <c r="AD410" s="79">
        <v>0</v>
      </c>
      <c r="AE410" s="85" t="s">
        <v>1683</v>
      </c>
      <c r="AF410" s="79" t="b">
        <v>0</v>
      </c>
      <c r="AG410" s="79" t="s">
        <v>1701</v>
      </c>
      <c r="AH410" s="79"/>
      <c r="AI410" s="85" t="s">
        <v>1632</v>
      </c>
      <c r="AJ410" s="79" t="b">
        <v>0</v>
      </c>
      <c r="AK410" s="79">
        <v>0</v>
      </c>
      <c r="AL410" s="85" t="s">
        <v>1632</v>
      </c>
      <c r="AM410" s="79" t="s">
        <v>1716</v>
      </c>
      <c r="AN410" s="79" t="b">
        <v>0</v>
      </c>
      <c r="AO410" s="85" t="s">
        <v>1537</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3</v>
      </c>
      <c r="BK410" s="49">
        <v>100</v>
      </c>
      <c r="BL410" s="48">
        <v>3</v>
      </c>
    </row>
    <row r="411" spans="1:64" ht="15">
      <c r="A411" s="64" t="s">
        <v>348</v>
      </c>
      <c r="B411" s="64" t="s">
        <v>331</v>
      </c>
      <c r="C411" s="65" t="s">
        <v>4305</v>
      </c>
      <c r="D411" s="66">
        <v>3</v>
      </c>
      <c r="E411" s="67" t="s">
        <v>132</v>
      </c>
      <c r="F411" s="68">
        <v>35</v>
      </c>
      <c r="G411" s="65"/>
      <c r="H411" s="69"/>
      <c r="I411" s="70"/>
      <c r="J411" s="70"/>
      <c r="K411" s="34" t="s">
        <v>66</v>
      </c>
      <c r="L411" s="77">
        <v>411</v>
      </c>
      <c r="M411" s="77"/>
      <c r="N411" s="72"/>
      <c r="O411" s="79" t="s">
        <v>430</v>
      </c>
      <c r="P411" s="81">
        <v>43506.622152777774</v>
      </c>
      <c r="Q411" s="79" t="s">
        <v>645</v>
      </c>
      <c r="R411" s="79"/>
      <c r="S411" s="79"/>
      <c r="T411" s="79"/>
      <c r="U411" s="79"/>
      <c r="V411" s="83" t="s">
        <v>1010</v>
      </c>
      <c r="W411" s="81">
        <v>43506.622152777774</v>
      </c>
      <c r="X411" s="83" t="s">
        <v>1245</v>
      </c>
      <c r="Y411" s="79"/>
      <c r="Z411" s="79"/>
      <c r="AA411" s="85" t="s">
        <v>1539</v>
      </c>
      <c r="AB411" s="79"/>
      <c r="AC411" s="79" t="b">
        <v>0</v>
      </c>
      <c r="AD411" s="79">
        <v>0</v>
      </c>
      <c r="AE411" s="85" t="s">
        <v>1632</v>
      </c>
      <c r="AF411" s="79" t="b">
        <v>0</v>
      </c>
      <c r="AG411" s="79" t="s">
        <v>1701</v>
      </c>
      <c r="AH411" s="79"/>
      <c r="AI411" s="85" t="s">
        <v>1632</v>
      </c>
      <c r="AJ411" s="79" t="b">
        <v>0</v>
      </c>
      <c r="AK411" s="79">
        <v>0</v>
      </c>
      <c r="AL411" s="85" t="s">
        <v>1632</v>
      </c>
      <c r="AM411" s="79" t="s">
        <v>1709</v>
      </c>
      <c r="AN411" s="79" t="b">
        <v>0</v>
      </c>
      <c r="AO411" s="85" t="s">
        <v>1539</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v>0</v>
      </c>
      <c r="BE411" s="49">
        <v>0</v>
      </c>
      <c r="BF411" s="48">
        <v>0</v>
      </c>
      <c r="BG411" s="49">
        <v>0</v>
      </c>
      <c r="BH411" s="48">
        <v>0</v>
      </c>
      <c r="BI411" s="49">
        <v>0</v>
      </c>
      <c r="BJ411" s="48">
        <v>10</v>
      </c>
      <c r="BK411" s="49">
        <v>100</v>
      </c>
      <c r="BL411" s="48">
        <v>10</v>
      </c>
    </row>
    <row r="412" spans="1:64" ht="15">
      <c r="A412" s="64" t="s">
        <v>331</v>
      </c>
      <c r="B412" s="64" t="s">
        <v>348</v>
      </c>
      <c r="C412" s="65" t="s">
        <v>4305</v>
      </c>
      <c r="D412" s="66">
        <v>3</v>
      </c>
      <c r="E412" s="67" t="s">
        <v>132</v>
      </c>
      <c r="F412" s="68">
        <v>35</v>
      </c>
      <c r="G412" s="65"/>
      <c r="H412" s="69"/>
      <c r="I412" s="70"/>
      <c r="J412" s="70"/>
      <c r="K412" s="34" t="s">
        <v>66</v>
      </c>
      <c r="L412" s="77">
        <v>412</v>
      </c>
      <c r="M412" s="77"/>
      <c r="N412" s="72"/>
      <c r="O412" s="79" t="s">
        <v>431</v>
      </c>
      <c r="P412" s="81">
        <v>43507.66239583334</v>
      </c>
      <c r="Q412" s="79" t="s">
        <v>646</v>
      </c>
      <c r="R412" s="79"/>
      <c r="S412" s="79"/>
      <c r="T412" s="79"/>
      <c r="U412" s="79"/>
      <c r="V412" s="83" t="s">
        <v>1001</v>
      </c>
      <c r="W412" s="81">
        <v>43507.66239583334</v>
      </c>
      <c r="X412" s="83" t="s">
        <v>1246</v>
      </c>
      <c r="Y412" s="79"/>
      <c r="Z412" s="79"/>
      <c r="AA412" s="85" t="s">
        <v>1540</v>
      </c>
      <c r="AB412" s="85" t="s">
        <v>1539</v>
      </c>
      <c r="AC412" s="79" t="b">
        <v>0</v>
      </c>
      <c r="AD412" s="79">
        <v>0</v>
      </c>
      <c r="AE412" s="85" t="s">
        <v>1684</v>
      </c>
      <c r="AF412" s="79" t="b">
        <v>0</v>
      </c>
      <c r="AG412" s="79" t="s">
        <v>1701</v>
      </c>
      <c r="AH412" s="79"/>
      <c r="AI412" s="85" t="s">
        <v>1632</v>
      </c>
      <c r="AJ412" s="79" t="b">
        <v>0</v>
      </c>
      <c r="AK412" s="79">
        <v>0</v>
      </c>
      <c r="AL412" s="85" t="s">
        <v>1632</v>
      </c>
      <c r="AM412" s="79" t="s">
        <v>1716</v>
      </c>
      <c r="AN412" s="79" t="b">
        <v>0</v>
      </c>
      <c r="AO412" s="85" t="s">
        <v>1539</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1</v>
      </c>
      <c r="BE412" s="49">
        <v>8.333333333333334</v>
      </c>
      <c r="BF412" s="48">
        <v>0</v>
      </c>
      <c r="BG412" s="49">
        <v>0</v>
      </c>
      <c r="BH412" s="48">
        <v>0</v>
      </c>
      <c r="BI412" s="49">
        <v>0</v>
      </c>
      <c r="BJ412" s="48">
        <v>11</v>
      </c>
      <c r="BK412" s="49">
        <v>91.66666666666667</v>
      </c>
      <c r="BL412" s="48">
        <v>12</v>
      </c>
    </row>
    <row r="413" spans="1:64" ht="15">
      <c r="A413" s="64" t="s">
        <v>349</v>
      </c>
      <c r="B413" s="64" t="s">
        <v>331</v>
      </c>
      <c r="C413" s="65" t="s">
        <v>4305</v>
      </c>
      <c r="D413" s="66">
        <v>3</v>
      </c>
      <c r="E413" s="67" t="s">
        <v>132</v>
      </c>
      <c r="F413" s="68">
        <v>35</v>
      </c>
      <c r="G413" s="65"/>
      <c r="H413" s="69"/>
      <c r="I413" s="70"/>
      <c r="J413" s="70"/>
      <c r="K413" s="34" t="s">
        <v>66</v>
      </c>
      <c r="L413" s="77">
        <v>413</v>
      </c>
      <c r="M413" s="77"/>
      <c r="N413" s="72"/>
      <c r="O413" s="79" t="s">
        <v>431</v>
      </c>
      <c r="P413" s="81">
        <v>43506.8393287037</v>
      </c>
      <c r="Q413" s="79" t="s">
        <v>647</v>
      </c>
      <c r="R413" s="79"/>
      <c r="S413" s="79"/>
      <c r="T413" s="79"/>
      <c r="U413" s="79"/>
      <c r="V413" s="83" t="s">
        <v>915</v>
      </c>
      <c r="W413" s="81">
        <v>43506.8393287037</v>
      </c>
      <c r="X413" s="83" t="s">
        <v>1247</v>
      </c>
      <c r="Y413" s="79"/>
      <c r="Z413" s="79"/>
      <c r="AA413" s="85" t="s">
        <v>1541</v>
      </c>
      <c r="AB413" s="79"/>
      <c r="AC413" s="79" t="b">
        <v>0</v>
      </c>
      <c r="AD413" s="79">
        <v>0</v>
      </c>
      <c r="AE413" s="85" t="s">
        <v>1634</v>
      </c>
      <c r="AF413" s="79" t="b">
        <v>0</v>
      </c>
      <c r="AG413" s="79" t="s">
        <v>1701</v>
      </c>
      <c r="AH413" s="79"/>
      <c r="AI413" s="85" t="s">
        <v>1632</v>
      </c>
      <c r="AJ413" s="79" t="b">
        <v>0</v>
      </c>
      <c r="AK413" s="79">
        <v>0</v>
      </c>
      <c r="AL413" s="85" t="s">
        <v>1632</v>
      </c>
      <c r="AM413" s="79" t="s">
        <v>1708</v>
      </c>
      <c r="AN413" s="79" t="b">
        <v>0</v>
      </c>
      <c r="AO413" s="85" t="s">
        <v>1541</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v>2</v>
      </c>
      <c r="BE413" s="49">
        <v>15.384615384615385</v>
      </c>
      <c r="BF413" s="48">
        <v>0</v>
      </c>
      <c r="BG413" s="49">
        <v>0</v>
      </c>
      <c r="BH413" s="48">
        <v>0</v>
      </c>
      <c r="BI413" s="49">
        <v>0</v>
      </c>
      <c r="BJ413" s="48">
        <v>11</v>
      </c>
      <c r="BK413" s="49">
        <v>84.61538461538461</v>
      </c>
      <c r="BL413" s="48">
        <v>13</v>
      </c>
    </row>
    <row r="414" spans="1:64" ht="15">
      <c r="A414" s="64" t="s">
        <v>331</v>
      </c>
      <c r="B414" s="64" t="s">
        <v>349</v>
      </c>
      <c r="C414" s="65" t="s">
        <v>4305</v>
      </c>
      <c r="D414" s="66">
        <v>3</v>
      </c>
      <c r="E414" s="67" t="s">
        <v>132</v>
      </c>
      <c r="F414" s="68">
        <v>35</v>
      </c>
      <c r="G414" s="65"/>
      <c r="H414" s="69"/>
      <c r="I414" s="70"/>
      <c r="J414" s="70"/>
      <c r="K414" s="34" t="s">
        <v>66</v>
      </c>
      <c r="L414" s="77">
        <v>414</v>
      </c>
      <c r="M414" s="77"/>
      <c r="N414" s="72"/>
      <c r="O414" s="79" t="s">
        <v>431</v>
      </c>
      <c r="P414" s="81">
        <v>43507.6625462963</v>
      </c>
      <c r="Q414" s="79" t="s">
        <v>648</v>
      </c>
      <c r="R414" s="79"/>
      <c r="S414" s="79"/>
      <c r="T414" s="79"/>
      <c r="U414" s="79"/>
      <c r="V414" s="83" t="s">
        <v>1001</v>
      </c>
      <c r="W414" s="81">
        <v>43507.6625462963</v>
      </c>
      <c r="X414" s="83" t="s">
        <v>1248</v>
      </c>
      <c r="Y414" s="79"/>
      <c r="Z414" s="79"/>
      <c r="AA414" s="85" t="s">
        <v>1542</v>
      </c>
      <c r="AB414" s="85" t="s">
        <v>1541</v>
      </c>
      <c r="AC414" s="79" t="b">
        <v>0</v>
      </c>
      <c r="AD414" s="79">
        <v>0</v>
      </c>
      <c r="AE414" s="85" t="s">
        <v>1685</v>
      </c>
      <c r="AF414" s="79" t="b">
        <v>0</v>
      </c>
      <c r="AG414" s="79" t="s">
        <v>1701</v>
      </c>
      <c r="AH414" s="79"/>
      <c r="AI414" s="85" t="s">
        <v>1632</v>
      </c>
      <c r="AJ414" s="79" t="b">
        <v>0</v>
      </c>
      <c r="AK414" s="79">
        <v>0</v>
      </c>
      <c r="AL414" s="85" t="s">
        <v>1632</v>
      </c>
      <c r="AM414" s="79" t="s">
        <v>1716</v>
      </c>
      <c r="AN414" s="79" t="b">
        <v>0</v>
      </c>
      <c r="AO414" s="85" t="s">
        <v>1541</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1</v>
      </c>
      <c r="BE414" s="49">
        <v>33.333333333333336</v>
      </c>
      <c r="BF414" s="48">
        <v>0</v>
      </c>
      <c r="BG414" s="49">
        <v>0</v>
      </c>
      <c r="BH414" s="48">
        <v>0</v>
      </c>
      <c r="BI414" s="49">
        <v>0</v>
      </c>
      <c r="BJ414" s="48">
        <v>2</v>
      </c>
      <c r="BK414" s="49">
        <v>66.66666666666667</v>
      </c>
      <c r="BL414" s="48">
        <v>3</v>
      </c>
    </row>
    <row r="415" spans="1:64" ht="15">
      <c r="A415" s="64" t="s">
        <v>350</v>
      </c>
      <c r="B415" s="64" t="s">
        <v>331</v>
      </c>
      <c r="C415" s="65" t="s">
        <v>4306</v>
      </c>
      <c r="D415" s="66">
        <v>4.4</v>
      </c>
      <c r="E415" s="67" t="s">
        <v>136</v>
      </c>
      <c r="F415" s="68">
        <v>30.4</v>
      </c>
      <c r="G415" s="65"/>
      <c r="H415" s="69"/>
      <c r="I415" s="70"/>
      <c r="J415" s="70"/>
      <c r="K415" s="34" t="s">
        <v>66</v>
      </c>
      <c r="L415" s="77">
        <v>415</v>
      </c>
      <c r="M415" s="77"/>
      <c r="N415" s="72"/>
      <c r="O415" s="79" t="s">
        <v>431</v>
      </c>
      <c r="P415" s="81">
        <v>43507.75152777778</v>
      </c>
      <c r="Q415" s="79" t="s">
        <v>649</v>
      </c>
      <c r="R415" s="79"/>
      <c r="S415" s="79"/>
      <c r="T415" s="79"/>
      <c r="U415" s="79"/>
      <c r="V415" s="83" t="s">
        <v>915</v>
      </c>
      <c r="W415" s="81">
        <v>43507.75152777778</v>
      </c>
      <c r="X415" s="83" t="s">
        <v>1249</v>
      </c>
      <c r="Y415" s="79"/>
      <c r="Z415" s="79"/>
      <c r="AA415" s="85" t="s">
        <v>1543</v>
      </c>
      <c r="AB415" s="85" t="s">
        <v>1630</v>
      </c>
      <c r="AC415" s="79" t="b">
        <v>0</v>
      </c>
      <c r="AD415" s="79">
        <v>0</v>
      </c>
      <c r="AE415" s="85" t="s">
        <v>1634</v>
      </c>
      <c r="AF415" s="79" t="b">
        <v>0</v>
      </c>
      <c r="AG415" s="79" t="s">
        <v>1701</v>
      </c>
      <c r="AH415" s="79"/>
      <c r="AI415" s="85" t="s">
        <v>1632</v>
      </c>
      <c r="AJ415" s="79" t="b">
        <v>0</v>
      </c>
      <c r="AK415" s="79">
        <v>0</v>
      </c>
      <c r="AL415" s="85" t="s">
        <v>1632</v>
      </c>
      <c r="AM415" s="79" t="s">
        <v>1708</v>
      </c>
      <c r="AN415" s="79" t="b">
        <v>0</v>
      </c>
      <c r="AO415" s="85" t="s">
        <v>1630</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v>1</v>
      </c>
      <c r="BE415" s="49">
        <v>9.090909090909092</v>
      </c>
      <c r="BF415" s="48">
        <v>0</v>
      </c>
      <c r="BG415" s="49">
        <v>0</v>
      </c>
      <c r="BH415" s="48">
        <v>0</v>
      </c>
      <c r="BI415" s="49">
        <v>0</v>
      </c>
      <c r="BJ415" s="48">
        <v>10</v>
      </c>
      <c r="BK415" s="49">
        <v>90.9090909090909</v>
      </c>
      <c r="BL415" s="48">
        <v>11</v>
      </c>
    </row>
    <row r="416" spans="1:64" ht="15">
      <c r="A416" s="64" t="s">
        <v>350</v>
      </c>
      <c r="B416" s="64" t="s">
        <v>331</v>
      </c>
      <c r="C416" s="65" t="s">
        <v>4306</v>
      </c>
      <c r="D416" s="66">
        <v>4.4</v>
      </c>
      <c r="E416" s="67" t="s">
        <v>136</v>
      </c>
      <c r="F416" s="68">
        <v>30.4</v>
      </c>
      <c r="G416" s="65"/>
      <c r="H416" s="69"/>
      <c r="I416" s="70"/>
      <c r="J416" s="70"/>
      <c r="K416" s="34" t="s">
        <v>66</v>
      </c>
      <c r="L416" s="77">
        <v>416</v>
      </c>
      <c r="M416" s="77"/>
      <c r="N416" s="72"/>
      <c r="O416" s="79" t="s">
        <v>431</v>
      </c>
      <c r="P416" s="81">
        <v>43507.88989583333</v>
      </c>
      <c r="Q416" s="79" t="s">
        <v>650</v>
      </c>
      <c r="R416" s="79"/>
      <c r="S416" s="79"/>
      <c r="T416" s="79"/>
      <c r="U416" s="79"/>
      <c r="V416" s="83" t="s">
        <v>915</v>
      </c>
      <c r="W416" s="81">
        <v>43507.88989583333</v>
      </c>
      <c r="X416" s="83" t="s">
        <v>1250</v>
      </c>
      <c r="Y416" s="79"/>
      <c r="Z416" s="79"/>
      <c r="AA416" s="85" t="s">
        <v>1544</v>
      </c>
      <c r="AB416" s="85" t="s">
        <v>1545</v>
      </c>
      <c r="AC416" s="79" t="b">
        <v>0</v>
      </c>
      <c r="AD416" s="79">
        <v>0</v>
      </c>
      <c r="AE416" s="85" t="s">
        <v>1634</v>
      </c>
      <c r="AF416" s="79" t="b">
        <v>0</v>
      </c>
      <c r="AG416" s="79" t="s">
        <v>1701</v>
      </c>
      <c r="AH416" s="79"/>
      <c r="AI416" s="85" t="s">
        <v>1632</v>
      </c>
      <c r="AJ416" s="79" t="b">
        <v>0</v>
      </c>
      <c r="AK416" s="79">
        <v>0</v>
      </c>
      <c r="AL416" s="85" t="s">
        <v>1632</v>
      </c>
      <c r="AM416" s="79" t="s">
        <v>1708</v>
      </c>
      <c r="AN416" s="79" t="b">
        <v>0</v>
      </c>
      <c r="AO416" s="85" t="s">
        <v>1545</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v>0</v>
      </c>
      <c r="BE416" s="49">
        <v>0</v>
      </c>
      <c r="BF416" s="48">
        <v>0</v>
      </c>
      <c r="BG416" s="49">
        <v>0</v>
      </c>
      <c r="BH416" s="48">
        <v>0</v>
      </c>
      <c r="BI416" s="49">
        <v>0</v>
      </c>
      <c r="BJ416" s="48">
        <v>3</v>
      </c>
      <c r="BK416" s="49">
        <v>100</v>
      </c>
      <c r="BL416" s="48">
        <v>3</v>
      </c>
    </row>
    <row r="417" spans="1:64" ht="15">
      <c r="A417" s="64" t="s">
        <v>331</v>
      </c>
      <c r="B417" s="64" t="s">
        <v>350</v>
      </c>
      <c r="C417" s="65" t="s">
        <v>4305</v>
      </c>
      <c r="D417" s="66">
        <v>3</v>
      </c>
      <c r="E417" s="67" t="s">
        <v>132</v>
      </c>
      <c r="F417" s="68">
        <v>35</v>
      </c>
      <c r="G417" s="65"/>
      <c r="H417" s="69"/>
      <c r="I417" s="70"/>
      <c r="J417" s="70"/>
      <c r="K417" s="34" t="s">
        <v>66</v>
      </c>
      <c r="L417" s="77">
        <v>417</v>
      </c>
      <c r="M417" s="77"/>
      <c r="N417" s="72"/>
      <c r="O417" s="79" t="s">
        <v>431</v>
      </c>
      <c r="P417" s="81">
        <v>43507.87449074074</v>
      </c>
      <c r="Q417" s="79" t="s">
        <v>651</v>
      </c>
      <c r="R417" s="79"/>
      <c r="S417" s="79"/>
      <c r="T417" s="79"/>
      <c r="U417" s="79"/>
      <c r="V417" s="83" t="s">
        <v>1001</v>
      </c>
      <c r="W417" s="81">
        <v>43507.87449074074</v>
      </c>
      <c r="X417" s="83" t="s">
        <v>1251</v>
      </c>
      <c r="Y417" s="79"/>
      <c r="Z417" s="79"/>
      <c r="AA417" s="85" t="s">
        <v>1545</v>
      </c>
      <c r="AB417" s="85" t="s">
        <v>1543</v>
      </c>
      <c r="AC417" s="79" t="b">
        <v>0</v>
      </c>
      <c r="AD417" s="79">
        <v>0</v>
      </c>
      <c r="AE417" s="85" t="s">
        <v>1686</v>
      </c>
      <c r="AF417" s="79" t="b">
        <v>0</v>
      </c>
      <c r="AG417" s="79" t="s">
        <v>1701</v>
      </c>
      <c r="AH417" s="79"/>
      <c r="AI417" s="85" t="s">
        <v>1632</v>
      </c>
      <c r="AJ417" s="79" t="b">
        <v>0</v>
      </c>
      <c r="AK417" s="79">
        <v>0</v>
      </c>
      <c r="AL417" s="85" t="s">
        <v>1632</v>
      </c>
      <c r="AM417" s="79" t="s">
        <v>1716</v>
      </c>
      <c r="AN417" s="79" t="b">
        <v>0</v>
      </c>
      <c r="AO417" s="85" t="s">
        <v>1543</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v>0</v>
      </c>
      <c r="BE417" s="49">
        <v>0</v>
      </c>
      <c r="BF417" s="48">
        <v>0</v>
      </c>
      <c r="BG417" s="49">
        <v>0</v>
      </c>
      <c r="BH417" s="48">
        <v>0</v>
      </c>
      <c r="BI417" s="49">
        <v>0</v>
      </c>
      <c r="BJ417" s="48">
        <v>5</v>
      </c>
      <c r="BK417" s="49">
        <v>100</v>
      </c>
      <c r="BL417" s="48">
        <v>5</v>
      </c>
    </row>
    <row r="418" spans="1:64" ht="15">
      <c r="A418" s="64" t="s">
        <v>306</v>
      </c>
      <c r="B418" s="64" t="s">
        <v>331</v>
      </c>
      <c r="C418" s="65" t="s">
        <v>4305</v>
      </c>
      <c r="D418" s="66">
        <v>3</v>
      </c>
      <c r="E418" s="67" t="s">
        <v>132</v>
      </c>
      <c r="F418" s="68">
        <v>35</v>
      </c>
      <c r="G418" s="65"/>
      <c r="H418" s="69"/>
      <c r="I418" s="70"/>
      <c r="J418" s="70"/>
      <c r="K418" s="34" t="s">
        <v>66</v>
      </c>
      <c r="L418" s="77">
        <v>418</v>
      </c>
      <c r="M418" s="77"/>
      <c r="N418" s="72"/>
      <c r="O418" s="79" t="s">
        <v>430</v>
      </c>
      <c r="P418" s="81">
        <v>43508.60965277778</v>
      </c>
      <c r="Q418" s="79" t="s">
        <v>533</v>
      </c>
      <c r="R418" s="79"/>
      <c r="S418" s="79"/>
      <c r="T418" s="79"/>
      <c r="U418" s="79"/>
      <c r="V418" s="83" t="s">
        <v>978</v>
      </c>
      <c r="W418" s="81">
        <v>43508.60965277778</v>
      </c>
      <c r="X418" s="83" t="s">
        <v>1131</v>
      </c>
      <c r="Y418" s="79"/>
      <c r="Z418" s="79"/>
      <c r="AA418" s="85" t="s">
        <v>1425</v>
      </c>
      <c r="AB418" s="85" t="s">
        <v>1623</v>
      </c>
      <c r="AC418" s="79" t="b">
        <v>0</v>
      </c>
      <c r="AD418" s="79">
        <v>1</v>
      </c>
      <c r="AE418" s="85" t="s">
        <v>1659</v>
      </c>
      <c r="AF418" s="79" t="b">
        <v>0</v>
      </c>
      <c r="AG418" s="79" t="s">
        <v>1701</v>
      </c>
      <c r="AH418" s="79"/>
      <c r="AI418" s="85" t="s">
        <v>1632</v>
      </c>
      <c r="AJ418" s="79" t="b">
        <v>0</v>
      </c>
      <c r="AK418" s="79">
        <v>0</v>
      </c>
      <c r="AL418" s="85" t="s">
        <v>1632</v>
      </c>
      <c r="AM418" s="79" t="s">
        <v>1709</v>
      </c>
      <c r="AN418" s="79" t="b">
        <v>0</v>
      </c>
      <c r="AO418" s="85" t="s">
        <v>1623</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18</v>
      </c>
      <c r="BC418" s="78" t="str">
        <f>REPLACE(INDEX(GroupVertices[Group],MATCH(Edges[[#This Row],[Vertex 2]],GroupVertices[Vertex],0)),1,1,"")</f>
        <v>1</v>
      </c>
      <c r="BD418" s="48"/>
      <c r="BE418" s="49"/>
      <c r="BF418" s="48"/>
      <c r="BG418" s="49"/>
      <c r="BH418" s="48"/>
      <c r="BI418" s="49"/>
      <c r="BJ418" s="48"/>
      <c r="BK418" s="49"/>
      <c r="BL418" s="48"/>
    </row>
    <row r="419" spans="1:64" ht="15">
      <c r="A419" s="64" t="s">
        <v>306</v>
      </c>
      <c r="B419" s="64" t="s">
        <v>331</v>
      </c>
      <c r="C419" s="65" t="s">
        <v>4306</v>
      </c>
      <c r="D419" s="66">
        <v>4.4</v>
      </c>
      <c r="E419" s="67" t="s">
        <v>136</v>
      </c>
      <c r="F419" s="68">
        <v>30.4</v>
      </c>
      <c r="G419" s="65"/>
      <c r="H419" s="69"/>
      <c r="I419" s="70"/>
      <c r="J419" s="70"/>
      <c r="K419" s="34" t="s">
        <v>66</v>
      </c>
      <c r="L419" s="77">
        <v>419</v>
      </c>
      <c r="M419" s="77"/>
      <c r="N419" s="72"/>
      <c r="O419" s="79" t="s">
        <v>431</v>
      </c>
      <c r="P419" s="81">
        <v>43508.611712962964</v>
      </c>
      <c r="Q419" s="79" t="s">
        <v>652</v>
      </c>
      <c r="R419" s="83" t="s">
        <v>781</v>
      </c>
      <c r="S419" s="79" t="s">
        <v>796</v>
      </c>
      <c r="T419" s="79"/>
      <c r="U419" s="79"/>
      <c r="V419" s="83" t="s">
        <v>978</v>
      </c>
      <c r="W419" s="81">
        <v>43508.611712962964</v>
      </c>
      <c r="X419" s="83" t="s">
        <v>1252</v>
      </c>
      <c r="Y419" s="79"/>
      <c r="Z419" s="79"/>
      <c r="AA419" s="85" t="s">
        <v>1546</v>
      </c>
      <c r="AB419" s="79"/>
      <c r="AC419" s="79" t="b">
        <v>0</v>
      </c>
      <c r="AD419" s="79">
        <v>0</v>
      </c>
      <c r="AE419" s="85" t="s">
        <v>1634</v>
      </c>
      <c r="AF419" s="79" t="b">
        <v>0</v>
      </c>
      <c r="AG419" s="79" t="s">
        <v>1701</v>
      </c>
      <c r="AH419" s="79"/>
      <c r="AI419" s="85" t="s">
        <v>1632</v>
      </c>
      <c r="AJ419" s="79" t="b">
        <v>0</v>
      </c>
      <c r="AK419" s="79">
        <v>0</v>
      </c>
      <c r="AL419" s="85" t="s">
        <v>1632</v>
      </c>
      <c r="AM419" s="79" t="s">
        <v>1709</v>
      </c>
      <c r="AN419" s="79" t="b">
        <v>1</v>
      </c>
      <c r="AO419" s="85" t="s">
        <v>1546</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18</v>
      </c>
      <c r="BC419" s="78" t="str">
        <f>REPLACE(INDEX(GroupVertices[Group],MATCH(Edges[[#This Row],[Vertex 2]],GroupVertices[Vertex],0)),1,1,"")</f>
        <v>1</v>
      </c>
      <c r="BD419" s="48">
        <v>0</v>
      </c>
      <c r="BE419" s="49">
        <v>0</v>
      </c>
      <c r="BF419" s="48">
        <v>0</v>
      </c>
      <c r="BG419" s="49">
        <v>0</v>
      </c>
      <c r="BH419" s="48">
        <v>0</v>
      </c>
      <c r="BI419" s="49">
        <v>0</v>
      </c>
      <c r="BJ419" s="48">
        <v>20</v>
      </c>
      <c r="BK419" s="49">
        <v>100</v>
      </c>
      <c r="BL419" s="48">
        <v>20</v>
      </c>
    </row>
    <row r="420" spans="1:64" ht="15">
      <c r="A420" s="64" t="s">
        <v>306</v>
      </c>
      <c r="B420" s="64" t="s">
        <v>331</v>
      </c>
      <c r="C420" s="65" t="s">
        <v>4306</v>
      </c>
      <c r="D420" s="66">
        <v>4.4</v>
      </c>
      <c r="E420" s="67" t="s">
        <v>136</v>
      </c>
      <c r="F420" s="68">
        <v>30.4</v>
      </c>
      <c r="G420" s="65"/>
      <c r="H420" s="69"/>
      <c r="I420" s="70"/>
      <c r="J420" s="70"/>
      <c r="K420" s="34" t="s">
        <v>66</v>
      </c>
      <c r="L420" s="77">
        <v>420</v>
      </c>
      <c r="M420" s="77"/>
      <c r="N420" s="72"/>
      <c r="O420" s="79" t="s">
        <v>431</v>
      </c>
      <c r="P420" s="81">
        <v>43508.64386574074</v>
      </c>
      <c r="Q420" s="79" t="s">
        <v>653</v>
      </c>
      <c r="R420" s="79"/>
      <c r="S420" s="79"/>
      <c r="T420" s="79"/>
      <c r="U420" s="79"/>
      <c r="V420" s="83" t="s">
        <v>978</v>
      </c>
      <c r="W420" s="81">
        <v>43508.64386574074</v>
      </c>
      <c r="X420" s="83" t="s">
        <v>1253</v>
      </c>
      <c r="Y420" s="79"/>
      <c r="Z420" s="79"/>
      <c r="AA420" s="85" t="s">
        <v>1547</v>
      </c>
      <c r="AB420" s="85" t="s">
        <v>1548</v>
      </c>
      <c r="AC420" s="79" t="b">
        <v>0</v>
      </c>
      <c r="AD420" s="79">
        <v>0</v>
      </c>
      <c r="AE420" s="85" t="s">
        <v>1634</v>
      </c>
      <c r="AF420" s="79" t="b">
        <v>0</v>
      </c>
      <c r="AG420" s="79" t="s">
        <v>1701</v>
      </c>
      <c r="AH420" s="79"/>
      <c r="AI420" s="85" t="s">
        <v>1632</v>
      </c>
      <c r="AJ420" s="79" t="b">
        <v>0</v>
      </c>
      <c r="AK420" s="79">
        <v>0</v>
      </c>
      <c r="AL420" s="85" t="s">
        <v>1632</v>
      </c>
      <c r="AM420" s="79" t="s">
        <v>1709</v>
      </c>
      <c r="AN420" s="79" t="b">
        <v>0</v>
      </c>
      <c r="AO420" s="85" t="s">
        <v>1548</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18</v>
      </c>
      <c r="BC420" s="78" t="str">
        <f>REPLACE(INDEX(GroupVertices[Group],MATCH(Edges[[#This Row],[Vertex 2]],GroupVertices[Vertex],0)),1,1,"")</f>
        <v>1</v>
      </c>
      <c r="BD420" s="48">
        <v>0</v>
      </c>
      <c r="BE420" s="49">
        <v>0</v>
      </c>
      <c r="BF420" s="48">
        <v>0</v>
      </c>
      <c r="BG420" s="49">
        <v>0</v>
      </c>
      <c r="BH420" s="48">
        <v>0</v>
      </c>
      <c r="BI420" s="49">
        <v>0</v>
      </c>
      <c r="BJ420" s="48">
        <v>14</v>
      </c>
      <c r="BK420" s="49">
        <v>100</v>
      </c>
      <c r="BL420" s="48">
        <v>14</v>
      </c>
    </row>
    <row r="421" spans="1:64" ht="15">
      <c r="A421" s="64" t="s">
        <v>331</v>
      </c>
      <c r="B421" s="64" t="s">
        <v>306</v>
      </c>
      <c r="C421" s="65" t="s">
        <v>4305</v>
      </c>
      <c r="D421" s="66">
        <v>3</v>
      </c>
      <c r="E421" s="67" t="s">
        <v>132</v>
      </c>
      <c r="F421" s="68">
        <v>35</v>
      </c>
      <c r="G421" s="65"/>
      <c r="H421" s="69"/>
      <c r="I421" s="70"/>
      <c r="J421" s="70"/>
      <c r="K421" s="34" t="s">
        <v>66</v>
      </c>
      <c r="L421" s="77">
        <v>421</v>
      </c>
      <c r="M421" s="77"/>
      <c r="N421" s="72"/>
      <c r="O421" s="79" t="s">
        <v>431</v>
      </c>
      <c r="P421" s="81">
        <v>43508.63018518518</v>
      </c>
      <c r="Q421" s="79" t="s">
        <v>654</v>
      </c>
      <c r="R421" s="79"/>
      <c r="S421" s="79"/>
      <c r="T421" s="79"/>
      <c r="U421" s="79"/>
      <c r="V421" s="83" t="s">
        <v>1001</v>
      </c>
      <c r="W421" s="81">
        <v>43508.63018518518</v>
      </c>
      <c r="X421" s="83" t="s">
        <v>1254</v>
      </c>
      <c r="Y421" s="79"/>
      <c r="Z421" s="79"/>
      <c r="AA421" s="85" t="s">
        <v>1548</v>
      </c>
      <c r="AB421" s="85" t="s">
        <v>1546</v>
      </c>
      <c r="AC421" s="79" t="b">
        <v>0</v>
      </c>
      <c r="AD421" s="79">
        <v>0</v>
      </c>
      <c r="AE421" s="85" t="s">
        <v>1687</v>
      </c>
      <c r="AF421" s="79" t="b">
        <v>0</v>
      </c>
      <c r="AG421" s="79" t="s">
        <v>1701</v>
      </c>
      <c r="AH421" s="79"/>
      <c r="AI421" s="85" t="s">
        <v>1632</v>
      </c>
      <c r="AJ421" s="79" t="b">
        <v>0</v>
      </c>
      <c r="AK421" s="79">
        <v>0</v>
      </c>
      <c r="AL421" s="85" t="s">
        <v>1632</v>
      </c>
      <c r="AM421" s="79" t="s">
        <v>1716</v>
      </c>
      <c r="AN421" s="79" t="b">
        <v>0</v>
      </c>
      <c r="AO421" s="85" t="s">
        <v>1546</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18</v>
      </c>
      <c r="BD421" s="48">
        <v>3</v>
      </c>
      <c r="BE421" s="49">
        <v>9.375</v>
      </c>
      <c r="BF421" s="48">
        <v>1</v>
      </c>
      <c r="BG421" s="49">
        <v>3.125</v>
      </c>
      <c r="BH421" s="48">
        <v>0</v>
      </c>
      <c r="BI421" s="49">
        <v>0</v>
      </c>
      <c r="BJ421" s="48">
        <v>28</v>
      </c>
      <c r="BK421" s="49">
        <v>87.5</v>
      </c>
      <c r="BL421" s="48">
        <v>32</v>
      </c>
    </row>
    <row r="422" spans="1:64" ht="15">
      <c r="A422" s="64" t="s">
        <v>337</v>
      </c>
      <c r="B422" s="64" t="s">
        <v>401</v>
      </c>
      <c r="C422" s="65" t="s">
        <v>4305</v>
      </c>
      <c r="D422" s="66">
        <v>3</v>
      </c>
      <c r="E422" s="67" t="s">
        <v>132</v>
      </c>
      <c r="F422" s="68">
        <v>35</v>
      </c>
      <c r="G422" s="65"/>
      <c r="H422" s="69"/>
      <c r="I422" s="70"/>
      <c r="J422" s="70"/>
      <c r="K422" s="34" t="s">
        <v>65</v>
      </c>
      <c r="L422" s="77">
        <v>422</v>
      </c>
      <c r="M422" s="77"/>
      <c r="N422" s="72"/>
      <c r="O422" s="79" t="s">
        <v>430</v>
      </c>
      <c r="P422" s="81">
        <v>43508.1484375</v>
      </c>
      <c r="Q422" s="79" t="s">
        <v>655</v>
      </c>
      <c r="R422" s="79"/>
      <c r="S422" s="79"/>
      <c r="T422" s="79"/>
      <c r="U422" s="83" t="s">
        <v>878</v>
      </c>
      <c r="V422" s="83" t="s">
        <v>878</v>
      </c>
      <c r="W422" s="81">
        <v>43508.1484375</v>
      </c>
      <c r="X422" s="83" t="s">
        <v>1255</v>
      </c>
      <c r="Y422" s="79"/>
      <c r="Z422" s="79"/>
      <c r="AA422" s="85" t="s">
        <v>1549</v>
      </c>
      <c r="AB422" s="79"/>
      <c r="AC422" s="79" t="b">
        <v>0</v>
      </c>
      <c r="AD422" s="79">
        <v>0</v>
      </c>
      <c r="AE422" s="85" t="s">
        <v>1632</v>
      </c>
      <c r="AF422" s="79" t="b">
        <v>0</v>
      </c>
      <c r="AG422" s="79" t="s">
        <v>1701</v>
      </c>
      <c r="AH422" s="79"/>
      <c r="AI422" s="85" t="s">
        <v>1632</v>
      </c>
      <c r="AJ422" s="79" t="b">
        <v>0</v>
      </c>
      <c r="AK422" s="79">
        <v>0</v>
      </c>
      <c r="AL422" s="85" t="s">
        <v>1632</v>
      </c>
      <c r="AM422" s="79" t="s">
        <v>1720</v>
      </c>
      <c r="AN422" s="79" t="b">
        <v>0</v>
      </c>
      <c r="AO422" s="85" t="s">
        <v>1549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v>0</v>
      </c>
      <c r="BE422" s="49">
        <v>0</v>
      </c>
      <c r="BF422" s="48">
        <v>1</v>
      </c>
      <c r="BG422" s="49">
        <v>6.25</v>
      </c>
      <c r="BH422" s="48">
        <v>0</v>
      </c>
      <c r="BI422" s="49">
        <v>0</v>
      </c>
      <c r="BJ422" s="48">
        <v>15</v>
      </c>
      <c r="BK422" s="49">
        <v>93.75</v>
      </c>
      <c r="BL422" s="48">
        <v>16</v>
      </c>
    </row>
    <row r="423" spans="1:64" ht="15">
      <c r="A423" s="64" t="s">
        <v>331</v>
      </c>
      <c r="B423" s="64" t="s">
        <v>401</v>
      </c>
      <c r="C423" s="65" t="s">
        <v>4305</v>
      </c>
      <c r="D423" s="66">
        <v>3</v>
      </c>
      <c r="E423" s="67" t="s">
        <v>132</v>
      </c>
      <c r="F423" s="68">
        <v>35</v>
      </c>
      <c r="G423" s="65"/>
      <c r="H423" s="69"/>
      <c r="I423" s="70"/>
      <c r="J423" s="70"/>
      <c r="K423" s="34" t="s">
        <v>65</v>
      </c>
      <c r="L423" s="77">
        <v>423</v>
      </c>
      <c r="M423" s="77"/>
      <c r="N423" s="72"/>
      <c r="O423" s="79" t="s">
        <v>430</v>
      </c>
      <c r="P423" s="81">
        <v>43508.63037037037</v>
      </c>
      <c r="Q423" s="79" t="s">
        <v>517</v>
      </c>
      <c r="R423" s="79"/>
      <c r="S423" s="79"/>
      <c r="T423" s="79"/>
      <c r="U423" s="79"/>
      <c r="V423" s="83" t="s">
        <v>1001</v>
      </c>
      <c r="W423" s="81">
        <v>43508.63037037037</v>
      </c>
      <c r="X423" s="83" t="s">
        <v>1256</v>
      </c>
      <c r="Y423" s="79"/>
      <c r="Z423" s="79"/>
      <c r="AA423" s="85" t="s">
        <v>1550</v>
      </c>
      <c r="AB423" s="79"/>
      <c r="AC423" s="79" t="b">
        <v>0</v>
      </c>
      <c r="AD423" s="79">
        <v>0</v>
      </c>
      <c r="AE423" s="85" t="s">
        <v>1632</v>
      </c>
      <c r="AF423" s="79" t="b">
        <v>0</v>
      </c>
      <c r="AG423" s="79" t="s">
        <v>1701</v>
      </c>
      <c r="AH423" s="79"/>
      <c r="AI423" s="85" t="s">
        <v>1632</v>
      </c>
      <c r="AJ423" s="79" t="b">
        <v>0</v>
      </c>
      <c r="AK423" s="79">
        <v>4</v>
      </c>
      <c r="AL423" s="85" t="s">
        <v>1549</v>
      </c>
      <c r="AM423" s="79" t="s">
        <v>1716</v>
      </c>
      <c r="AN423" s="79" t="b">
        <v>0</v>
      </c>
      <c r="AO423" s="85" t="s">
        <v>1549</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2</v>
      </c>
      <c r="BD423" s="48">
        <v>0</v>
      </c>
      <c r="BE423" s="49">
        <v>0</v>
      </c>
      <c r="BF423" s="48">
        <v>1</v>
      </c>
      <c r="BG423" s="49">
        <v>5.555555555555555</v>
      </c>
      <c r="BH423" s="48">
        <v>0</v>
      </c>
      <c r="BI423" s="49">
        <v>0</v>
      </c>
      <c r="BJ423" s="48">
        <v>17</v>
      </c>
      <c r="BK423" s="49">
        <v>94.44444444444444</v>
      </c>
      <c r="BL423" s="48">
        <v>18</v>
      </c>
    </row>
    <row r="424" spans="1:64" ht="15">
      <c r="A424" s="64" t="s">
        <v>337</v>
      </c>
      <c r="B424" s="64" t="s">
        <v>331</v>
      </c>
      <c r="C424" s="65" t="s">
        <v>4308</v>
      </c>
      <c r="D424" s="66">
        <v>7.2</v>
      </c>
      <c r="E424" s="67" t="s">
        <v>136</v>
      </c>
      <c r="F424" s="68">
        <v>21.2</v>
      </c>
      <c r="G424" s="65"/>
      <c r="H424" s="69"/>
      <c r="I424" s="70"/>
      <c r="J424" s="70"/>
      <c r="K424" s="34" t="s">
        <v>66</v>
      </c>
      <c r="L424" s="77">
        <v>424</v>
      </c>
      <c r="M424" s="77"/>
      <c r="N424" s="72"/>
      <c r="O424" s="79" t="s">
        <v>430</v>
      </c>
      <c r="P424" s="81">
        <v>43501.991319444445</v>
      </c>
      <c r="Q424" s="79" t="s">
        <v>608</v>
      </c>
      <c r="R424" s="79"/>
      <c r="S424" s="79"/>
      <c r="T424" s="79"/>
      <c r="U424" s="83" t="s">
        <v>872</v>
      </c>
      <c r="V424" s="83" t="s">
        <v>872</v>
      </c>
      <c r="W424" s="81">
        <v>43501.991319444445</v>
      </c>
      <c r="X424" s="83" t="s">
        <v>1208</v>
      </c>
      <c r="Y424" s="79"/>
      <c r="Z424" s="79"/>
      <c r="AA424" s="85" t="s">
        <v>1502</v>
      </c>
      <c r="AB424" s="79"/>
      <c r="AC424" s="79" t="b">
        <v>0</v>
      </c>
      <c r="AD424" s="79">
        <v>13</v>
      </c>
      <c r="AE424" s="85" t="s">
        <v>1632</v>
      </c>
      <c r="AF424" s="79" t="b">
        <v>0</v>
      </c>
      <c r="AG424" s="79" t="s">
        <v>1701</v>
      </c>
      <c r="AH424" s="79"/>
      <c r="AI424" s="85" t="s">
        <v>1632</v>
      </c>
      <c r="AJ424" s="79" t="b">
        <v>0</v>
      </c>
      <c r="AK424" s="79">
        <v>1</v>
      </c>
      <c r="AL424" s="85" t="s">
        <v>1632</v>
      </c>
      <c r="AM424" s="79" t="s">
        <v>1719</v>
      </c>
      <c r="AN424" s="79" t="b">
        <v>0</v>
      </c>
      <c r="AO424" s="85" t="s">
        <v>1502</v>
      </c>
      <c r="AP424" s="79" t="s">
        <v>176</v>
      </c>
      <c r="AQ424" s="79">
        <v>0</v>
      </c>
      <c r="AR424" s="79">
        <v>0</v>
      </c>
      <c r="AS424" s="79"/>
      <c r="AT424" s="79"/>
      <c r="AU424" s="79"/>
      <c r="AV424" s="79"/>
      <c r="AW424" s="79"/>
      <c r="AX424" s="79"/>
      <c r="AY424" s="79"/>
      <c r="AZ424" s="79"/>
      <c r="BA424">
        <v>4</v>
      </c>
      <c r="BB424" s="78" t="str">
        <f>REPLACE(INDEX(GroupVertices[Group],MATCH(Edges[[#This Row],[Vertex 1]],GroupVertices[Vertex],0)),1,1,"")</f>
        <v>2</v>
      </c>
      <c r="BC424" s="78" t="str">
        <f>REPLACE(INDEX(GroupVertices[Group],MATCH(Edges[[#This Row],[Vertex 2]],GroupVertices[Vertex],0)),1,1,"")</f>
        <v>1</v>
      </c>
      <c r="BD424" s="48">
        <v>0</v>
      </c>
      <c r="BE424" s="49">
        <v>0</v>
      </c>
      <c r="BF424" s="48">
        <v>1</v>
      </c>
      <c r="BG424" s="49">
        <v>5.2631578947368425</v>
      </c>
      <c r="BH424" s="48">
        <v>0</v>
      </c>
      <c r="BI424" s="49">
        <v>0</v>
      </c>
      <c r="BJ424" s="48">
        <v>18</v>
      </c>
      <c r="BK424" s="49">
        <v>94.73684210526316</v>
      </c>
      <c r="BL424" s="48">
        <v>19</v>
      </c>
    </row>
    <row r="425" spans="1:64" ht="15">
      <c r="A425" s="64" t="s">
        <v>337</v>
      </c>
      <c r="B425" s="64" t="s">
        <v>331</v>
      </c>
      <c r="C425" s="65" t="s">
        <v>4308</v>
      </c>
      <c r="D425" s="66">
        <v>7.2</v>
      </c>
      <c r="E425" s="67" t="s">
        <v>136</v>
      </c>
      <c r="F425" s="68">
        <v>21.2</v>
      </c>
      <c r="G425" s="65"/>
      <c r="H425" s="69"/>
      <c r="I425" s="70"/>
      <c r="J425" s="70"/>
      <c r="K425" s="34" t="s">
        <v>66</v>
      </c>
      <c r="L425" s="77">
        <v>425</v>
      </c>
      <c r="M425" s="77"/>
      <c r="N425" s="72"/>
      <c r="O425" s="79" t="s">
        <v>430</v>
      </c>
      <c r="P425" s="81">
        <v>43503.17229166667</v>
      </c>
      <c r="Q425" s="79" t="s">
        <v>656</v>
      </c>
      <c r="R425" s="79"/>
      <c r="S425" s="79"/>
      <c r="T425" s="79"/>
      <c r="U425" s="83" t="s">
        <v>879</v>
      </c>
      <c r="V425" s="83" t="s">
        <v>879</v>
      </c>
      <c r="W425" s="81">
        <v>43503.17229166667</v>
      </c>
      <c r="X425" s="83" t="s">
        <v>1257</v>
      </c>
      <c r="Y425" s="79"/>
      <c r="Z425" s="79"/>
      <c r="AA425" s="85" t="s">
        <v>1551</v>
      </c>
      <c r="AB425" s="79"/>
      <c r="AC425" s="79" t="b">
        <v>0</v>
      </c>
      <c r="AD425" s="79">
        <v>8</v>
      </c>
      <c r="AE425" s="85" t="s">
        <v>1632</v>
      </c>
      <c r="AF425" s="79" t="b">
        <v>0</v>
      </c>
      <c r="AG425" s="79" t="s">
        <v>1701</v>
      </c>
      <c r="AH425" s="79"/>
      <c r="AI425" s="85" t="s">
        <v>1632</v>
      </c>
      <c r="AJ425" s="79" t="b">
        <v>0</v>
      </c>
      <c r="AK425" s="79">
        <v>2</v>
      </c>
      <c r="AL425" s="85" t="s">
        <v>1632</v>
      </c>
      <c r="AM425" s="79" t="s">
        <v>1720</v>
      </c>
      <c r="AN425" s="79" t="b">
        <v>0</v>
      </c>
      <c r="AO425" s="85" t="s">
        <v>1551</v>
      </c>
      <c r="AP425" s="79" t="s">
        <v>176</v>
      </c>
      <c r="AQ425" s="79">
        <v>0</v>
      </c>
      <c r="AR425" s="79">
        <v>0</v>
      </c>
      <c r="AS425" s="79"/>
      <c r="AT425" s="79"/>
      <c r="AU425" s="79"/>
      <c r="AV425" s="79"/>
      <c r="AW425" s="79"/>
      <c r="AX425" s="79"/>
      <c r="AY425" s="79"/>
      <c r="AZ425" s="79"/>
      <c r="BA425">
        <v>4</v>
      </c>
      <c r="BB425" s="78" t="str">
        <f>REPLACE(INDEX(GroupVertices[Group],MATCH(Edges[[#This Row],[Vertex 1]],GroupVertices[Vertex],0)),1,1,"")</f>
        <v>2</v>
      </c>
      <c r="BC425" s="78" t="str">
        <f>REPLACE(INDEX(GroupVertices[Group],MATCH(Edges[[#This Row],[Vertex 2]],GroupVertices[Vertex],0)),1,1,"")</f>
        <v>1</v>
      </c>
      <c r="BD425" s="48">
        <v>1</v>
      </c>
      <c r="BE425" s="49">
        <v>6.25</v>
      </c>
      <c r="BF425" s="48">
        <v>0</v>
      </c>
      <c r="BG425" s="49">
        <v>0</v>
      </c>
      <c r="BH425" s="48">
        <v>0</v>
      </c>
      <c r="BI425" s="49">
        <v>0</v>
      </c>
      <c r="BJ425" s="48">
        <v>15</v>
      </c>
      <c r="BK425" s="49">
        <v>93.75</v>
      </c>
      <c r="BL425" s="48">
        <v>16</v>
      </c>
    </row>
    <row r="426" spans="1:64" ht="15">
      <c r="A426" s="64" t="s">
        <v>337</v>
      </c>
      <c r="B426" s="64" t="s">
        <v>331</v>
      </c>
      <c r="C426" s="65" t="s">
        <v>4308</v>
      </c>
      <c r="D426" s="66">
        <v>7.2</v>
      </c>
      <c r="E426" s="67" t="s">
        <v>136</v>
      </c>
      <c r="F426" s="68">
        <v>21.2</v>
      </c>
      <c r="G426" s="65"/>
      <c r="H426" s="69"/>
      <c r="I426" s="70"/>
      <c r="J426" s="70"/>
      <c r="K426" s="34" t="s">
        <v>66</v>
      </c>
      <c r="L426" s="77">
        <v>426</v>
      </c>
      <c r="M426" s="77"/>
      <c r="N426" s="72"/>
      <c r="O426" s="79" t="s">
        <v>430</v>
      </c>
      <c r="P426" s="81">
        <v>43508.1484375</v>
      </c>
      <c r="Q426" s="79" t="s">
        <v>655</v>
      </c>
      <c r="R426" s="79"/>
      <c r="S426" s="79"/>
      <c r="T426" s="79"/>
      <c r="U426" s="83" t="s">
        <v>878</v>
      </c>
      <c r="V426" s="83" t="s">
        <v>878</v>
      </c>
      <c r="W426" s="81">
        <v>43508.1484375</v>
      </c>
      <c r="X426" s="83" t="s">
        <v>1255</v>
      </c>
      <c r="Y426" s="79"/>
      <c r="Z426" s="79"/>
      <c r="AA426" s="85" t="s">
        <v>1549</v>
      </c>
      <c r="AB426" s="79"/>
      <c r="AC426" s="79" t="b">
        <v>0</v>
      </c>
      <c r="AD426" s="79">
        <v>0</v>
      </c>
      <c r="AE426" s="85" t="s">
        <v>1632</v>
      </c>
      <c r="AF426" s="79" t="b">
        <v>0</v>
      </c>
      <c r="AG426" s="79" t="s">
        <v>1701</v>
      </c>
      <c r="AH426" s="79"/>
      <c r="AI426" s="85" t="s">
        <v>1632</v>
      </c>
      <c r="AJ426" s="79" t="b">
        <v>0</v>
      </c>
      <c r="AK426" s="79">
        <v>0</v>
      </c>
      <c r="AL426" s="85" t="s">
        <v>1632</v>
      </c>
      <c r="AM426" s="79" t="s">
        <v>1720</v>
      </c>
      <c r="AN426" s="79" t="b">
        <v>0</v>
      </c>
      <c r="AO426" s="85" t="s">
        <v>1549</v>
      </c>
      <c r="AP426" s="79" t="s">
        <v>176</v>
      </c>
      <c r="AQ426" s="79">
        <v>0</v>
      </c>
      <c r="AR426" s="79">
        <v>0</v>
      </c>
      <c r="AS426" s="79"/>
      <c r="AT426" s="79"/>
      <c r="AU426" s="79"/>
      <c r="AV426" s="79"/>
      <c r="AW426" s="79"/>
      <c r="AX426" s="79"/>
      <c r="AY426" s="79"/>
      <c r="AZ426" s="79"/>
      <c r="BA426">
        <v>4</v>
      </c>
      <c r="BB426" s="78" t="str">
        <f>REPLACE(INDEX(GroupVertices[Group],MATCH(Edges[[#This Row],[Vertex 1]],GroupVertices[Vertex],0)),1,1,"")</f>
        <v>2</v>
      </c>
      <c r="BC426" s="78" t="str">
        <f>REPLACE(INDEX(GroupVertices[Group],MATCH(Edges[[#This Row],[Vertex 2]],GroupVertices[Vertex],0)),1,1,"")</f>
        <v>1</v>
      </c>
      <c r="BD426" s="48"/>
      <c r="BE426" s="49"/>
      <c r="BF426" s="48"/>
      <c r="BG426" s="49"/>
      <c r="BH426" s="48"/>
      <c r="BI426" s="49"/>
      <c r="BJ426" s="48"/>
      <c r="BK426" s="49"/>
      <c r="BL426" s="48"/>
    </row>
    <row r="427" spans="1:64" ht="15">
      <c r="A427" s="64" t="s">
        <v>337</v>
      </c>
      <c r="B427" s="64" t="s">
        <v>331</v>
      </c>
      <c r="C427" s="65" t="s">
        <v>4308</v>
      </c>
      <c r="D427" s="66">
        <v>7.2</v>
      </c>
      <c r="E427" s="67" t="s">
        <v>136</v>
      </c>
      <c r="F427" s="68">
        <v>21.2</v>
      </c>
      <c r="G427" s="65"/>
      <c r="H427" s="69"/>
      <c r="I427" s="70"/>
      <c r="J427" s="70"/>
      <c r="K427" s="34" t="s">
        <v>66</v>
      </c>
      <c r="L427" s="77">
        <v>427</v>
      </c>
      <c r="M427" s="77"/>
      <c r="N427" s="72"/>
      <c r="O427" s="79" t="s">
        <v>430</v>
      </c>
      <c r="P427" s="81">
        <v>43508.16641203704</v>
      </c>
      <c r="Q427" s="79" t="s">
        <v>657</v>
      </c>
      <c r="R427" s="79"/>
      <c r="S427" s="79"/>
      <c r="T427" s="79"/>
      <c r="U427" s="83" t="s">
        <v>880</v>
      </c>
      <c r="V427" s="83" t="s">
        <v>880</v>
      </c>
      <c r="W427" s="81">
        <v>43508.16641203704</v>
      </c>
      <c r="X427" s="83" t="s">
        <v>1258</v>
      </c>
      <c r="Y427" s="79"/>
      <c r="Z427" s="79"/>
      <c r="AA427" s="85" t="s">
        <v>1552</v>
      </c>
      <c r="AB427" s="79"/>
      <c r="AC427" s="79" t="b">
        <v>0</v>
      </c>
      <c r="AD427" s="79">
        <v>0</v>
      </c>
      <c r="AE427" s="85" t="s">
        <v>1632</v>
      </c>
      <c r="AF427" s="79" t="b">
        <v>0</v>
      </c>
      <c r="AG427" s="79" t="s">
        <v>1701</v>
      </c>
      <c r="AH427" s="79"/>
      <c r="AI427" s="85" t="s">
        <v>1632</v>
      </c>
      <c r="AJ427" s="79" t="b">
        <v>0</v>
      </c>
      <c r="AK427" s="79">
        <v>0</v>
      </c>
      <c r="AL427" s="85" t="s">
        <v>1632</v>
      </c>
      <c r="AM427" s="79" t="s">
        <v>1720</v>
      </c>
      <c r="AN427" s="79" t="b">
        <v>0</v>
      </c>
      <c r="AO427" s="85" t="s">
        <v>1552</v>
      </c>
      <c r="AP427" s="79" t="s">
        <v>176</v>
      </c>
      <c r="AQ427" s="79">
        <v>0</v>
      </c>
      <c r="AR427" s="79">
        <v>0</v>
      </c>
      <c r="AS427" s="79"/>
      <c r="AT427" s="79"/>
      <c r="AU427" s="79"/>
      <c r="AV427" s="79"/>
      <c r="AW427" s="79"/>
      <c r="AX427" s="79"/>
      <c r="AY427" s="79"/>
      <c r="AZ427" s="79"/>
      <c r="BA427">
        <v>4</v>
      </c>
      <c r="BB427" s="78" t="str">
        <f>REPLACE(INDEX(GroupVertices[Group],MATCH(Edges[[#This Row],[Vertex 1]],GroupVertices[Vertex],0)),1,1,"")</f>
        <v>2</v>
      </c>
      <c r="BC427" s="78" t="str">
        <f>REPLACE(INDEX(GroupVertices[Group],MATCH(Edges[[#This Row],[Vertex 2]],GroupVertices[Vertex],0)),1,1,"")</f>
        <v>1</v>
      </c>
      <c r="BD427" s="48">
        <v>0</v>
      </c>
      <c r="BE427" s="49">
        <v>0</v>
      </c>
      <c r="BF427" s="48">
        <v>0</v>
      </c>
      <c r="BG427" s="49">
        <v>0</v>
      </c>
      <c r="BH427" s="48">
        <v>0</v>
      </c>
      <c r="BI427" s="49">
        <v>0</v>
      </c>
      <c r="BJ427" s="48">
        <v>17</v>
      </c>
      <c r="BK427" s="49">
        <v>100</v>
      </c>
      <c r="BL427" s="48">
        <v>17</v>
      </c>
    </row>
    <row r="428" spans="1:64" ht="15">
      <c r="A428" s="64" t="s">
        <v>331</v>
      </c>
      <c r="B428" s="64" t="s">
        <v>337</v>
      </c>
      <c r="C428" s="65" t="s">
        <v>4308</v>
      </c>
      <c r="D428" s="66">
        <v>7.2</v>
      </c>
      <c r="E428" s="67" t="s">
        <v>136</v>
      </c>
      <c r="F428" s="68">
        <v>21.2</v>
      </c>
      <c r="G428" s="65"/>
      <c r="H428" s="69"/>
      <c r="I428" s="70"/>
      <c r="J428" s="70"/>
      <c r="K428" s="34" t="s">
        <v>66</v>
      </c>
      <c r="L428" s="77">
        <v>428</v>
      </c>
      <c r="M428" s="77"/>
      <c r="N428" s="72"/>
      <c r="O428" s="79" t="s">
        <v>430</v>
      </c>
      <c r="P428" s="81">
        <v>43502.574016203704</v>
      </c>
      <c r="Q428" s="79" t="s">
        <v>609</v>
      </c>
      <c r="R428" s="79"/>
      <c r="S428" s="79"/>
      <c r="T428" s="79"/>
      <c r="U428" s="79"/>
      <c r="V428" s="83" t="s">
        <v>1001</v>
      </c>
      <c r="W428" s="81">
        <v>43502.574016203704</v>
      </c>
      <c r="X428" s="83" t="s">
        <v>1209</v>
      </c>
      <c r="Y428" s="79"/>
      <c r="Z428" s="79"/>
      <c r="AA428" s="85" t="s">
        <v>1503</v>
      </c>
      <c r="AB428" s="79"/>
      <c r="AC428" s="79" t="b">
        <v>0</v>
      </c>
      <c r="AD428" s="79">
        <v>0</v>
      </c>
      <c r="AE428" s="85" t="s">
        <v>1632</v>
      </c>
      <c r="AF428" s="79" t="b">
        <v>0</v>
      </c>
      <c r="AG428" s="79" t="s">
        <v>1701</v>
      </c>
      <c r="AH428" s="79"/>
      <c r="AI428" s="85" t="s">
        <v>1632</v>
      </c>
      <c r="AJ428" s="79" t="b">
        <v>0</v>
      </c>
      <c r="AK428" s="79">
        <v>2</v>
      </c>
      <c r="AL428" s="85" t="s">
        <v>1502</v>
      </c>
      <c r="AM428" s="79" t="s">
        <v>1716</v>
      </c>
      <c r="AN428" s="79" t="b">
        <v>0</v>
      </c>
      <c r="AO428" s="85" t="s">
        <v>1502</v>
      </c>
      <c r="AP428" s="79" t="s">
        <v>176</v>
      </c>
      <c r="AQ428" s="79">
        <v>0</v>
      </c>
      <c r="AR428" s="79">
        <v>0</v>
      </c>
      <c r="AS428" s="79"/>
      <c r="AT428" s="79"/>
      <c r="AU428" s="79"/>
      <c r="AV428" s="79"/>
      <c r="AW428" s="79"/>
      <c r="AX428" s="79"/>
      <c r="AY428" s="79"/>
      <c r="AZ428" s="79"/>
      <c r="BA428">
        <v>4</v>
      </c>
      <c r="BB428" s="78" t="str">
        <f>REPLACE(INDEX(GroupVertices[Group],MATCH(Edges[[#This Row],[Vertex 1]],GroupVertices[Vertex],0)),1,1,"")</f>
        <v>1</v>
      </c>
      <c r="BC428" s="78" t="str">
        <f>REPLACE(INDEX(GroupVertices[Group],MATCH(Edges[[#This Row],[Vertex 2]],GroupVertices[Vertex],0)),1,1,"")</f>
        <v>2</v>
      </c>
      <c r="BD428" s="48">
        <v>0</v>
      </c>
      <c r="BE428" s="49">
        <v>0</v>
      </c>
      <c r="BF428" s="48">
        <v>1</v>
      </c>
      <c r="BG428" s="49">
        <v>5</v>
      </c>
      <c r="BH428" s="48">
        <v>0</v>
      </c>
      <c r="BI428" s="49">
        <v>0</v>
      </c>
      <c r="BJ428" s="48">
        <v>19</v>
      </c>
      <c r="BK428" s="49">
        <v>95</v>
      </c>
      <c r="BL428" s="48">
        <v>20</v>
      </c>
    </row>
    <row r="429" spans="1:64" ht="15">
      <c r="A429" s="64" t="s">
        <v>331</v>
      </c>
      <c r="B429" s="64" t="s">
        <v>337</v>
      </c>
      <c r="C429" s="65" t="s">
        <v>4308</v>
      </c>
      <c r="D429" s="66">
        <v>7.2</v>
      </c>
      <c r="E429" s="67" t="s">
        <v>136</v>
      </c>
      <c r="F429" s="68">
        <v>21.2</v>
      </c>
      <c r="G429" s="65"/>
      <c r="H429" s="69"/>
      <c r="I429" s="70"/>
      <c r="J429" s="70"/>
      <c r="K429" s="34" t="s">
        <v>66</v>
      </c>
      <c r="L429" s="77">
        <v>429</v>
      </c>
      <c r="M429" s="77"/>
      <c r="N429" s="72"/>
      <c r="O429" s="79" t="s">
        <v>430</v>
      </c>
      <c r="P429" s="81">
        <v>43503.60759259259</v>
      </c>
      <c r="Q429" s="79" t="s">
        <v>658</v>
      </c>
      <c r="R429" s="79"/>
      <c r="S429" s="79"/>
      <c r="T429" s="79"/>
      <c r="U429" s="79"/>
      <c r="V429" s="83" t="s">
        <v>1001</v>
      </c>
      <c r="W429" s="81">
        <v>43503.60759259259</v>
      </c>
      <c r="X429" s="83" t="s">
        <v>1259</v>
      </c>
      <c r="Y429" s="79"/>
      <c r="Z429" s="79"/>
      <c r="AA429" s="85" t="s">
        <v>1553</v>
      </c>
      <c r="AB429" s="79"/>
      <c r="AC429" s="79" t="b">
        <v>0</v>
      </c>
      <c r="AD429" s="79">
        <v>0</v>
      </c>
      <c r="AE429" s="85" t="s">
        <v>1632</v>
      </c>
      <c r="AF429" s="79" t="b">
        <v>0</v>
      </c>
      <c r="AG429" s="79" t="s">
        <v>1701</v>
      </c>
      <c r="AH429" s="79"/>
      <c r="AI429" s="85" t="s">
        <v>1632</v>
      </c>
      <c r="AJ429" s="79" t="b">
        <v>0</v>
      </c>
      <c r="AK429" s="79">
        <v>0</v>
      </c>
      <c r="AL429" s="85" t="s">
        <v>1551</v>
      </c>
      <c r="AM429" s="79" t="s">
        <v>1716</v>
      </c>
      <c r="AN429" s="79" t="b">
        <v>0</v>
      </c>
      <c r="AO429" s="85" t="s">
        <v>1551</v>
      </c>
      <c r="AP429" s="79" t="s">
        <v>176</v>
      </c>
      <c r="AQ429" s="79">
        <v>0</v>
      </c>
      <c r="AR429" s="79">
        <v>0</v>
      </c>
      <c r="AS429" s="79"/>
      <c r="AT429" s="79"/>
      <c r="AU429" s="79"/>
      <c r="AV429" s="79"/>
      <c r="AW429" s="79"/>
      <c r="AX429" s="79"/>
      <c r="AY429" s="79"/>
      <c r="AZ429" s="79"/>
      <c r="BA429">
        <v>4</v>
      </c>
      <c r="BB429" s="78" t="str">
        <f>REPLACE(INDEX(GroupVertices[Group],MATCH(Edges[[#This Row],[Vertex 1]],GroupVertices[Vertex],0)),1,1,"")</f>
        <v>1</v>
      </c>
      <c r="BC429" s="78" t="str">
        <f>REPLACE(INDEX(GroupVertices[Group],MATCH(Edges[[#This Row],[Vertex 2]],GroupVertices[Vertex],0)),1,1,"")</f>
        <v>2</v>
      </c>
      <c r="BD429" s="48">
        <v>1</v>
      </c>
      <c r="BE429" s="49">
        <v>5.555555555555555</v>
      </c>
      <c r="BF429" s="48">
        <v>0</v>
      </c>
      <c r="BG429" s="49">
        <v>0</v>
      </c>
      <c r="BH429" s="48">
        <v>0</v>
      </c>
      <c r="BI429" s="49">
        <v>0</v>
      </c>
      <c r="BJ429" s="48">
        <v>17</v>
      </c>
      <c r="BK429" s="49">
        <v>94.44444444444444</v>
      </c>
      <c r="BL429" s="48">
        <v>18</v>
      </c>
    </row>
    <row r="430" spans="1:64" ht="15">
      <c r="A430" s="64" t="s">
        <v>331</v>
      </c>
      <c r="B430" s="64" t="s">
        <v>337</v>
      </c>
      <c r="C430" s="65" t="s">
        <v>4308</v>
      </c>
      <c r="D430" s="66">
        <v>7.2</v>
      </c>
      <c r="E430" s="67" t="s">
        <v>136</v>
      </c>
      <c r="F430" s="68">
        <v>21.2</v>
      </c>
      <c r="G430" s="65"/>
      <c r="H430" s="69"/>
      <c r="I430" s="70"/>
      <c r="J430" s="70"/>
      <c r="K430" s="34" t="s">
        <v>66</v>
      </c>
      <c r="L430" s="77">
        <v>430</v>
      </c>
      <c r="M430" s="77"/>
      <c r="N430" s="72"/>
      <c r="O430" s="79" t="s">
        <v>430</v>
      </c>
      <c r="P430" s="81">
        <v>43508.62939814815</v>
      </c>
      <c r="Q430" s="79" t="s">
        <v>526</v>
      </c>
      <c r="R430" s="79"/>
      <c r="S430" s="79"/>
      <c r="T430" s="79"/>
      <c r="U430" s="79"/>
      <c r="V430" s="83" t="s">
        <v>1001</v>
      </c>
      <c r="W430" s="81">
        <v>43508.62939814815</v>
      </c>
      <c r="X430" s="83" t="s">
        <v>1260</v>
      </c>
      <c r="Y430" s="79"/>
      <c r="Z430" s="79"/>
      <c r="AA430" s="85" t="s">
        <v>1554</v>
      </c>
      <c r="AB430" s="79"/>
      <c r="AC430" s="79" t="b">
        <v>0</v>
      </c>
      <c r="AD430" s="79">
        <v>0</v>
      </c>
      <c r="AE430" s="85" t="s">
        <v>1632</v>
      </c>
      <c r="AF430" s="79" t="b">
        <v>0</v>
      </c>
      <c r="AG430" s="79" t="s">
        <v>1701</v>
      </c>
      <c r="AH430" s="79"/>
      <c r="AI430" s="85" t="s">
        <v>1632</v>
      </c>
      <c r="AJ430" s="79" t="b">
        <v>0</v>
      </c>
      <c r="AK430" s="79">
        <v>0</v>
      </c>
      <c r="AL430" s="85" t="s">
        <v>1552</v>
      </c>
      <c r="AM430" s="79" t="s">
        <v>1716</v>
      </c>
      <c r="AN430" s="79" t="b">
        <v>0</v>
      </c>
      <c r="AO430" s="85" t="s">
        <v>1552</v>
      </c>
      <c r="AP430" s="79" t="s">
        <v>176</v>
      </c>
      <c r="AQ430" s="79">
        <v>0</v>
      </c>
      <c r="AR430" s="79">
        <v>0</v>
      </c>
      <c r="AS430" s="79"/>
      <c r="AT430" s="79"/>
      <c r="AU430" s="79"/>
      <c r="AV430" s="79"/>
      <c r="AW430" s="79"/>
      <c r="AX430" s="79"/>
      <c r="AY430" s="79"/>
      <c r="AZ430" s="79"/>
      <c r="BA430">
        <v>4</v>
      </c>
      <c r="BB430" s="78" t="str">
        <f>REPLACE(INDEX(GroupVertices[Group],MATCH(Edges[[#This Row],[Vertex 1]],GroupVertices[Vertex],0)),1,1,"")</f>
        <v>1</v>
      </c>
      <c r="BC430" s="78" t="str">
        <f>REPLACE(INDEX(GroupVertices[Group],MATCH(Edges[[#This Row],[Vertex 2]],GroupVertices[Vertex],0)),1,1,"")</f>
        <v>2</v>
      </c>
      <c r="BD430" s="48">
        <v>0</v>
      </c>
      <c r="BE430" s="49">
        <v>0</v>
      </c>
      <c r="BF430" s="48">
        <v>0</v>
      </c>
      <c r="BG430" s="49">
        <v>0</v>
      </c>
      <c r="BH430" s="48">
        <v>0</v>
      </c>
      <c r="BI430" s="49">
        <v>0</v>
      </c>
      <c r="BJ430" s="48">
        <v>19</v>
      </c>
      <c r="BK430" s="49">
        <v>100</v>
      </c>
      <c r="BL430" s="48">
        <v>19</v>
      </c>
    </row>
    <row r="431" spans="1:64" ht="15">
      <c r="A431" s="64" t="s">
        <v>331</v>
      </c>
      <c r="B431" s="64" t="s">
        <v>337</v>
      </c>
      <c r="C431" s="65" t="s">
        <v>4308</v>
      </c>
      <c r="D431" s="66">
        <v>7.2</v>
      </c>
      <c r="E431" s="67" t="s">
        <v>136</v>
      </c>
      <c r="F431" s="68">
        <v>21.2</v>
      </c>
      <c r="G431" s="65"/>
      <c r="H431" s="69"/>
      <c r="I431" s="70"/>
      <c r="J431" s="70"/>
      <c r="K431" s="34" t="s">
        <v>66</v>
      </c>
      <c r="L431" s="77">
        <v>431</v>
      </c>
      <c r="M431" s="77"/>
      <c r="N431" s="72"/>
      <c r="O431" s="79" t="s">
        <v>430</v>
      </c>
      <c r="P431" s="81">
        <v>43508.63037037037</v>
      </c>
      <c r="Q431" s="79" t="s">
        <v>517</v>
      </c>
      <c r="R431" s="79"/>
      <c r="S431" s="79"/>
      <c r="T431" s="79"/>
      <c r="U431" s="79"/>
      <c r="V431" s="83" t="s">
        <v>1001</v>
      </c>
      <c r="W431" s="81">
        <v>43508.63037037037</v>
      </c>
      <c r="X431" s="83" t="s">
        <v>1256</v>
      </c>
      <c r="Y431" s="79"/>
      <c r="Z431" s="79"/>
      <c r="AA431" s="85" t="s">
        <v>1550</v>
      </c>
      <c r="AB431" s="79"/>
      <c r="AC431" s="79" t="b">
        <v>0</v>
      </c>
      <c r="AD431" s="79">
        <v>0</v>
      </c>
      <c r="AE431" s="85" t="s">
        <v>1632</v>
      </c>
      <c r="AF431" s="79" t="b">
        <v>0</v>
      </c>
      <c r="AG431" s="79" t="s">
        <v>1701</v>
      </c>
      <c r="AH431" s="79"/>
      <c r="AI431" s="85" t="s">
        <v>1632</v>
      </c>
      <c r="AJ431" s="79" t="b">
        <v>0</v>
      </c>
      <c r="AK431" s="79">
        <v>4</v>
      </c>
      <c r="AL431" s="85" t="s">
        <v>1549</v>
      </c>
      <c r="AM431" s="79" t="s">
        <v>1716</v>
      </c>
      <c r="AN431" s="79" t="b">
        <v>0</v>
      </c>
      <c r="AO431" s="85" t="s">
        <v>1549</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1</v>
      </c>
      <c r="BC431" s="78" t="str">
        <f>REPLACE(INDEX(GroupVertices[Group],MATCH(Edges[[#This Row],[Vertex 2]],GroupVertices[Vertex],0)),1,1,"")</f>
        <v>2</v>
      </c>
      <c r="BD431" s="48"/>
      <c r="BE431" s="49"/>
      <c r="BF431" s="48"/>
      <c r="BG431" s="49"/>
      <c r="BH431" s="48"/>
      <c r="BI431" s="49"/>
      <c r="BJ431" s="48"/>
      <c r="BK431" s="49"/>
      <c r="BL431" s="48"/>
    </row>
    <row r="432" spans="1:64" ht="15">
      <c r="A432" s="64" t="s">
        <v>351</v>
      </c>
      <c r="B432" s="64" t="s">
        <v>331</v>
      </c>
      <c r="C432" s="65" t="s">
        <v>4306</v>
      </c>
      <c r="D432" s="66">
        <v>4.4</v>
      </c>
      <c r="E432" s="67" t="s">
        <v>136</v>
      </c>
      <c r="F432" s="68">
        <v>30.4</v>
      </c>
      <c r="G432" s="65"/>
      <c r="H432" s="69"/>
      <c r="I432" s="70"/>
      <c r="J432" s="70"/>
      <c r="K432" s="34" t="s">
        <v>66</v>
      </c>
      <c r="L432" s="77">
        <v>432</v>
      </c>
      <c r="M432" s="77"/>
      <c r="N432" s="72"/>
      <c r="O432" s="79" t="s">
        <v>430</v>
      </c>
      <c r="P432" s="81">
        <v>43508.869467592594</v>
      </c>
      <c r="Q432" s="79" t="s">
        <v>659</v>
      </c>
      <c r="R432" s="83" t="s">
        <v>782</v>
      </c>
      <c r="S432" s="79" t="s">
        <v>796</v>
      </c>
      <c r="T432" s="79" t="s">
        <v>833</v>
      </c>
      <c r="U432" s="79"/>
      <c r="V432" s="83" t="s">
        <v>1011</v>
      </c>
      <c r="W432" s="81">
        <v>43508.869467592594</v>
      </c>
      <c r="X432" s="83" t="s">
        <v>1261</v>
      </c>
      <c r="Y432" s="79"/>
      <c r="Z432" s="79"/>
      <c r="AA432" s="85" t="s">
        <v>1555</v>
      </c>
      <c r="AB432" s="79"/>
      <c r="AC432" s="79" t="b">
        <v>0</v>
      </c>
      <c r="AD432" s="79">
        <v>0</v>
      </c>
      <c r="AE432" s="85" t="s">
        <v>1632</v>
      </c>
      <c r="AF432" s="79" t="b">
        <v>0</v>
      </c>
      <c r="AG432" s="79" t="s">
        <v>1701</v>
      </c>
      <c r="AH432" s="79"/>
      <c r="AI432" s="85" t="s">
        <v>1632</v>
      </c>
      <c r="AJ432" s="79" t="b">
        <v>0</v>
      </c>
      <c r="AK432" s="79">
        <v>0</v>
      </c>
      <c r="AL432" s="85" t="s">
        <v>1632</v>
      </c>
      <c r="AM432" s="79" t="s">
        <v>1709</v>
      </c>
      <c r="AN432" s="79" t="b">
        <v>1</v>
      </c>
      <c r="AO432" s="85" t="s">
        <v>1555</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1</v>
      </c>
      <c r="BC432" s="78" t="str">
        <f>REPLACE(INDEX(GroupVertices[Group],MATCH(Edges[[#This Row],[Vertex 2]],GroupVertices[Vertex],0)),1,1,"")</f>
        <v>1</v>
      </c>
      <c r="BD432" s="48">
        <v>0</v>
      </c>
      <c r="BE432" s="49">
        <v>0</v>
      </c>
      <c r="BF432" s="48">
        <v>1</v>
      </c>
      <c r="BG432" s="49">
        <v>5</v>
      </c>
      <c r="BH432" s="48">
        <v>0</v>
      </c>
      <c r="BI432" s="49">
        <v>0</v>
      </c>
      <c r="BJ432" s="48">
        <v>19</v>
      </c>
      <c r="BK432" s="49">
        <v>95</v>
      </c>
      <c r="BL432" s="48">
        <v>20</v>
      </c>
    </row>
    <row r="433" spans="1:64" ht="15">
      <c r="A433" s="64" t="s">
        <v>351</v>
      </c>
      <c r="B433" s="64" t="s">
        <v>331</v>
      </c>
      <c r="C433" s="65" t="s">
        <v>4306</v>
      </c>
      <c r="D433" s="66">
        <v>4.4</v>
      </c>
      <c r="E433" s="67" t="s">
        <v>136</v>
      </c>
      <c r="F433" s="68">
        <v>30.4</v>
      </c>
      <c r="G433" s="65"/>
      <c r="H433" s="69"/>
      <c r="I433" s="70"/>
      <c r="J433" s="70"/>
      <c r="K433" s="34" t="s">
        <v>66</v>
      </c>
      <c r="L433" s="77">
        <v>433</v>
      </c>
      <c r="M433" s="77"/>
      <c r="N433" s="72"/>
      <c r="O433" s="79" t="s">
        <v>430</v>
      </c>
      <c r="P433" s="81">
        <v>43508.87028935185</v>
      </c>
      <c r="Q433" s="79" t="s">
        <v>660</v>
      </c>
      <c r="R433" s="83" t="s">
        <v>783</v>
      </c>
      <c r="S433" s="79" t="s">
        <v>796</v>
      </c>
      <c r="T433" s="79" t="s">
        <v>833</v>
      </c>
      <c r="U433" s="79"/>
      <c r="V433" s="83" t="s">
        <v>1011</v>
      </c>
      <c r="W433" s="81">
        <v>43508.87028935185</v>
      </c>
      <c r="X433" s="83" t="s">
        <v>1262</v>
      </c>
      <c r="Y433" s="79"/>
      <c r="Z433" s="79"/>
      <c r="AA433" s="85" t="s">
        <v>1556</v>
      </c>
      <c r="AB433" s="79"/>
      <c r="AC433" s="79" t="b">
        <v>0</v>
      </c>
      <c r="AD433" s="79">
        <v>0</v>
      </c>
      <c r="AE433" s="85" t="s">
        <v>1632</v>
      </c>
      <c r="AF433" s="79" t="b">
        <v>0</v>
      </c>
      <c r="AG433" s="79" t="s">
        <v>1701</v>
      </c>
      <c r="AH433" s="79"/>
      <c r="AI433" s="85" t="s">
        <v>1632</v>
      </c>
      <c r="AJ433" s="79" t="b">
        <v>0</v>
      </c>
      <c r="AK433" s="79">
        <v>0</v>
      </c>
      <c r="AL433" s="85" t="s">
        <v>1632</v>
      </c>
      <c r="AM433" s="79" t="s">
        <v>1709</v>
      </c>
      <c r="AN433" s="79" t="b">
        <v>1</v>
      </c>
      <c r="AO433" s="85" t="s">
        <v>1556</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1</v>
      </c>
      <c r="BD433" s="48">
        <v>0</v>
      </c>
      <c r="BE433" s="49">
        <v>0</v>
      </c>
      <c r="BF433" s="48">
        <v>1</v>
      </c>
      <c r="BG433" s="49">
        <v>5</v>
      </c>
      <c r="BH433" s="48">
        <v>0</v>
      </c>
      <c r="BI433" s="49">
        <v>0</v>
      </c>
      <c r="BJ433" s="48">
        <v>19</v>
      </c>
      <c r="BK433" s="49">
        <v>95</v>
      </c>
      <c r="BL433" s="48">
        <v>20</v>
      </c>
    </row>
    <row r="434" spans="1:64" ht="15">
      <c r="A434" s="64" t="s">
        <v>352</v>
      </c>
      <c r="B434" s="64" t="s">
        <v>351</v>
      </c>
      <c r="C434" s="65" t="s">
        <v>4305</v>
      </c>
      <c r="D434" s="66">
        <v>3</v>
      </c>
      <c r="E434" s="67" t="s">
        <v>132</v>
      </c>
      <c r="F434" s="68">
        <v>35</v>
      </c>
      <c r="G434" s="65"/>
      <c r="H434" s="69"/>
      <c r="I434" s="70"/>
      <c r="J434" s="70"/>
      <c r="K434" s="34" t="s">
        <v>65</v>
      </c>
      <c r="L434" s="77">
        <v>434</v>
      </c>
      <c r="M434" s="77"/>
      <c r="N434" s="72"/>
      <c r="O434" s="79" t="s">
        <v>431</v>
      </c>
      <c r="P434" s="81">
        <v>43508.89873842592</v>
      </c>
      <c r="Q434" s="79" t="s">
        <v>661</v>
      </c>
      <c r="R434" s="79"/>
      <c r="S434" s="79"/>
      <c r="T434" s="79"/>
      <c r="U434" s="79"/>
      <c r="V434" s="83" t="s">
        <v>1012</v>
      </c>
      <c r="W434" s="81">
        <v>43508.89873842592</v>
      </c>
      <c r="X434" s="83" t="s">
        <v>1263</v>
      </c>
      <c r="Y434" s="79"/>
      <c r="Z434" s="79"/>
      <c r="AA434" s="85" t="s">
        <v>1557</v>
      </c>
      <c r="AB434" s="85" t="s">
        <v>1556</v>
      </c>
      <c r="AC434" s="79" t="b">
        <v>0</v>
      </c>
      <c r="AD434" s="79">
        <v>0</v>
      </c>
      <c r="AE434" s="85" t="s">
        <v>1688</v>
      </c>
      <c r="AF434" s="79" t="b">
        <v>0</v>
      </c>
      <c r="AG434" s="79" t="s">
        <v>1701</v>
      </c>
      <c r="AH434" s="79"/>
      <c r="AI434" s="85" t="s">
        <v>1632</v>
      </c>
      <c r="AJ434" s="79" t="b">
        <v>0</v>
      </c>
      <c r="AK434" s="79">
        <v>0</v>
      </c>
      <c r="AL434" s="85" t="s">
        <v>1632</v>
      </c>
      <c r="AM434" s="79" t="s">
        <v>1709</v>
      </c>
      <c r="AN434" s="79" t="b">
        <v>0</v>
      </c>
      <c r="AO434" s="85" t="s">
        <v>1556</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331</v>
      </c>
      <c r="B435" s="64" t="s">
        <v>351</v>
      </c>
      <c r="C435" s="65" t="s">
        <v>4305</v>
      </c>
      <c r="D435" s="66">
        <v>3</v>
      </c>
      <c r="E435" s="67" t="s">
        <v>132</v>
      </c>
      <c r="F435" s="68">
        <v>35</v>
      </c>
      <c r="G435" s="65"/>
      <c r="H435" s="69"/>
      <c r="I435" s="70"/>
      <c r="J435" s="70"/>
      <c r="K435" s="34" t="s">
        <v>66</v>
      </c>
      <c r="L435" s="77">
        <v>435</v>
      </c>
      <c r="M435" s="77"/>
      <c r="N435" s="72"/>
      <c r="O435" s="79" t="s">
        <v>431</v>
      </c>
      <c r="P435" s="81">
        <v>43509.61902777778</v>
      </c>
      <c r="Q435" s="79" t="s">
        <v>662</v>
      </c>
      <c r="R435" s="79"/>
      <c r="S435" s="79"/>
      <c r="T435" s="79"/>
      <c r="U435" s="79"/>
      <c r="V435" s="83" t="s">
        <v>1001</v>
      </c>
      <c r="W435" s="81">
        <v>43509.61902777778</v>
      </c>
      <c r="X435" s="83" t="s">
        <v>1264</v>
      </c>
      <c r="Y435" s="79"/>
      <c r="Z435" s="79"/>
      <c r="AA435" s="85" t="s">
        <v>1558</v>
      </c>
      <c r="AB435" s="85" t="s">
        <v>1556</v>
      </c>
      <c r="AC435" s="79" t="b">
        <v>0</v>
      </c>
      <c r="AD435" s="79">
        <v>0</v>
      </c>
      <c r="AE435" s="85" t="s">
        <v>1688</v>
      </c>
      <c r="AF435" s="79" t="b">
        <v>0</v>
      </c>
      <c r="AG435" s="79" t="s">
        <v>1701</v>
      </c>
      <c r="AH435" s="79"/>
      <c r="AI435" s="85" t="s">
        <v>1632</v>
      </c>
      <c r="AJ435" s="79" t="b">
        <v>0</v>
      </c>
      <c r="AK435" s="79">
        <v>0</v>
      </c>
      <c r="AL435" s="85" t="s">
        <v>1632</v>
      </c>
      <c r="AM435" s="79" t="s">
        <v>1716</v>
      </c>
      <c r="AN435" s="79" t="b">
        <v>0</v>
      </c>
      <c r="AO435" s="85" t="s">
        <v>1556</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v>2</v>
      </c>
      <c r="BE435" s="49">
        <v>16.666666666666668</v>
      </c>
      <c r="BF435" s="48">
        <v>0</v>
      </c>
      <c r="BG435" s="49">
        <v>0</v>
      </c>
      <c r="BH435" s="48">
        <v>0</v>
      </c>
      <c r="BI435" s="49">
        <v>0</v>
      </c>
      <c r="BJ435" s="48">
        <v>10</v>
      </c>
      <c r="BK435" s="49">
        <v>83.33333333333333</v>
      </c>
      <c r="BL435" s="48">
        <v>12</v>
      </c>
    </row>
    <row r="436" spans="1:64" ht="15">
      <c r="A436" s="64" t="s">
        <v>352</v>
      </c>
      <c r="B436" s="64" t="s">
        <v>331</v>
      </c>
      <c r="C436" s="65" t="s">
        <v>4305</v>
      </c>
      <c r="D436" s="66">
        <v>3</v>
      </c>
      <c r="E436" s="67" t="s">
        <v>132</v>
      </c>
      <c r="F436" s="68">
        <v>35</v>
      </c>
      <c r="G436" s="65"/>
      <c r="H436" s="69"/>
      <c r="I436" s="70"/>
      <c r="J436" s="70"/>
      <c r="K436" s="34" t="s">
        <v>66</v>
      </c>
      <c r="L436" s="77">
        <v>436</v>
      </c>
      <c r="M436" s="77"/>
      <c r="N436" s="72"/>
      <c r="O436" s="79" t="s">
        <v>430</v>
      </c>
      <c r="P436" s="81">
        <v>43508.89873842592</v>
      </c>
      <c r="Q436" s="79" t="s">
        <v>661</v>
      </c>
      <c r="R436" s="79"/>
      <c r="S436" s="79"/>
      <c r="T436" s="79"/>
      <c r="U436" s="79"/>
      <c r="V436" s="83" t="s">
        <v>1012</v>
      </c>
      <c r="W436" s="81">
        <v>43508.89873842592</v>
      </c>
      <c r="X436" s="83" t="s">
        <v>1263</v>
      </c>
      <c r="Y436" s="79"/>
      <c r="Z436" s="79"/>
      <c r="AA436" s="85" t="s">
        <v>1557</v>
      </c>
      <c r="AB436" s="85" t="s">
        <v>1556</v>
      </c>
      <c r="AC436" s="79" t="b">
        <v>0</v>
      </c>
      <c r="AD436" s="79">
        <v>0</v>
      </c>
      <c r="AE436" s="85" t="s">
        <v>1688</v>
      </c>
      <c r="AF436" s="79" t="b">
        <v>0</v>
      </c>
      <c r="AG436" s="79" t="s">
        <v>1701</v>
      </c>
      <c r="AH436" s="79"/>
      <c r="AI436" s="85" t="s">
        <v>1632</v>
      </c>
      <c r="AJ436" s="79" t="b">
        <v>0</v>
      </c>
      <c r="AK436" s="79">
        <v>0</v>
      </c>
      <c r="AL436" s="85" t="s">
        <v>1632</v>
      </c>
      <c r="AM436" s="79" t="s">
        <v>1709</v>
      </c>
      <c r="AN436" s="79" t="b">
        <v>0</v>
      </c>
      <c r="AO436" s="85" t="s">
        <v>1556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v>1</v>
      </c>
      <c r="BE436" s="49">
        <v>12.5</v>
      </c>
      <c r="BF436" s="48">
        <v>0</v>
      </c>
      <c r="BG436" s="49">
        <v>0</v>
      </c>
      <c r="BH436" s="48">
        <v>0</v>
      </c>
      <c r="BI436" s="49">
        <v>0</v>
      </c>
      <c r="BJ436" s="48">
        <v>7</v>
      </c>
      <c r="BK436" s="49">
        <v>87.5</v>
      </c>
      <c r="BL436" s="48">
        <v>8</v>
      </c>
    </row>
    <row r="437" spans="1:64" ht="15">
      <c r="A437" s="64" t="s">
        <v>331</v>
      </c>
      <c r="B437" s="64" t="s">
        <v>352</v>
      </c>
      <c r="C437" s="65" t="s">
        <v>4305</v>
      </c>
      <c r="D437" s="66">
        <v>3</v>
      </c>
      <c r="E437" s="67" t="s">
        <v>132</v>
      </c>
      <c r="F437" s="68">
        <v>35</v>
      </c>
      <c r="G437" s="65"/>
      <c r="H437" s="69"/>
      <c r="I437" s="70"/>
      <c r="J437" s="70"/>
      <c r="K437" s="34" t="s">
        <v>66</v>
      </c>
      <c r="L437" s="77">
        <v>437</v>
      </c>
      <c r="M437" s="77"/>
      <c r="N437" s="72"/>
      <c r="O437" s="79" t="s">
        <v>431</v>
      </c>
      <c r="P437" s="81">
        <v>43509.61990740741</v>
      </c>
      <c r="Q437" s="79" t="s">
        <v>663</v>
      </c>
      <c r="R437" s="79"/>
      <c r="S437" s="79"/>
      <c r="T437" s="79"/>
      <c r="U437" s="79"/>
      <c r="V437" s="83" t="s">
        <v>1001</v>
      </c>
      <c r="W437" s="81">
        <v>43509.61990740741</v>
      </c>
      <c r="X437" s="83" t="s">
        <v>1265</v>
      </c>
      <c r="Y437" s="79"/>
      <c r="Z437" s="79"/>
      <c r="AA437" s="85" t="s">
        <v>1559</v>
      </c>
      <c r="AB437" s="85" t="s">
        <v>1557</v>
      </c>
      <c r="AC437" s="79" t="b">
        <v>0</v>
      </c>
      <c r="AD437" s="79">
        <v>1</v>
      </c>
      <c r="AE437" s="85" t="s">
        <v>1689</v>
      </c>
      <c r="AF437" s="79" t="b">
        <v>0</v>
      </c>
      <c r="AG437" s="79" t="s">
        <v>1701</v>
      </c>
      <c r="AH437" s="79"/>
      <c r="AI437" s="85" t="s">
        <v>1632</v>
      </c>
      <c r="AJ437" s="79" t="b">
        <v>0</v>
      </c>
      <c r="AK437" s="79">
        <v>0</v>
      </c>
      <c r="AL437" s="85" t="s">
        <v>1632</v>
      </c>
      <c r="AM437" s="79" t="s">
        <v>1716</v>
      </c>
      <c r="AN437" s="79" t="b">
        <v>0</v>
      </c>
      <c r="AO437" s="85" t="s">
        <v>1557</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v>1</v>
      </c>
      <c r="BE437" s="49">
        <v>14.285714285714286</v>
      </c>
      <c r="BF437" s="48">
        <v>0</v>
      </c>
      <c r="BG437" s="49">
        <v>0</v>
      </c>
      <c r="BH437" s="48">
        <v>0</v>
      </c>
      <c r="BI437" s="49">
        <v>0</v>
      </c>
      <c r="BJ437" s="48">
        <v>6</v>
      </c>
      <c r="BK437" s="49">
        <v>85.71428571428571</v>
      </c>
      <c r="BL437" s="48">
        <v>7</v>
      </c>
    </row>
    <row r="438" spans="1:64" ht="15">
      <c r="A438" s="64" t="s">
        <v>353</v>
      </c>
      <c r="B438" s="64" t="s">
        <v>331</v>
      </c>
      <c r="C438" s="65" t="s">
        <v>4305</v>
      </c>
      <c r="D438" s="66">
        <v>3</v>
      </c>
      <c r="E438" s="67" t="s">
        <v>132</v>
      </c>
      <c r="F438" s="68">
        <v>35</v>
      </c>
      <c r="G438" s="65"/>
      <c r="H438" s="69"/>
      <c r="I438" s="70"/>
      <c r="J438" s="70"/>
      <c r="K438" s="34" t="s">
        <v>66</v>
      </c>
      <c r="L438" s="77">
        <v>438</v>
      </c>
      <c r="M438" s="77"/>
      <c r="N438" s="72"/>
      <c r="O438" s="79" t="s">
        <v>431</v>
      </c>
      <c r="P438" s="81">
        <v>43509.02905092593</v>
      </c>
      <c r="Q438" s="79" t="s">
        <v>664</v>
      </c>
      <c r="R438" s="79"/>
      <c r="S438" s="79"/>
      <c r="T438" s="79"/>
      <c r="U438" s="79"/>
      <c r="V438" s="83" t="s">
        <v>915</v>
      </c>
      <c r="W438" s="81">
        <v>43509.02905092593</v>
      </c>
      <c r="X438" s="83" t="s">
        <v>1266</v>
      </c>
      <c r="Y438" s="79"/>
      <c r="Z438" s="79"/>
      <c r="AA438" s="85" t="s">
        <v>1560</v>
      </c>
      <c r="AB438" s="85" t="s">
        <v>1605</v>
      </c>
      <c r="AC438" s="79" t="b">
        <v>0</v>
      </c>
      <c r="AD438" s="79">
        <v>0</v>
      </c>
      <c r="AE438" s="85" t="s">
        <v>1634</v>
      </c>
      <c r="AF438" s="79" t="b">
        <v>0</v>
      </c>
      <c r="AG438" s="79" t="s">
        <v>1701</v>
      </c>
      <c r="AH438" s="79"/>
      <c r="AI438" s="85" t="s">
        <v>1632</v>
      </c>
      <c r="AJ438" s="79" t="b">
        <v>0</v>
      </c>
      <c r="AK438" s="79">
        <v>0</v>
      </c>
      <c r="AL438" s="85" t="s">
        <v>1632</v>
      </c>
      <c r="AM438" s="79" t="s">
        <v>1708</v>
      </c>
      <c r="AN438" s="79" t="b">
        <v>0</v>
      </c>
      <c r="AO438" s="85" t="s">
        <v>1605</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v>1</v>
      </c>
      <c r="BE438" s="49">
        <v>7.6923076923076925</v>
      </c>
      <c r="BF438" s="48">
        <v>0</v>
      </c>
      <c r="BG438" s="49">
        <v>0</v>
      </c>
      <c r="BH438" s="48">
        <v>0</v>
      </c>
      <c r="BI438" s="49">
        <v>0</v>
      </c>
      <c r="BJ438" s="48">
        <v>12</v>
      </c>
      <c r="BK438" s="49">
        <v>92.3076923076923</v>
      </c>
      <c r="BL438" s="48">
        <v>13</v>
      </c>
    </row>
    <row r="439" spans="1:64" ht="15">
      <c r="A439" s="64" t="s">
        <v>331</v>
      </c>
      <c r="B439" s="64" t="s">
        <v>353</v>
      </c>
      <c r="C439" s="65" t="s">
        <v>4305</v>
      </c>
      <c r="D439" s="66">
        <v>3</v>
      </c>
      <c r="E439" s="67" t="s">
        <v>132</v>
      </c>
      <c r="F439" s="68">
        <v>35</v>
      </c>
      <c r="G439" s="65"/>
      <c r="H439" s="69"/>
      <c r="I439" s="70"/>
      <c r="J439" s="70"/>
      <c r="K439" s="34" t="s">
        <v>66</v>
      </c>
      <c r="L439" s="77">
        <v>439</v>
      </c>
      <c r="M439" s="77"/>
      <c r="N439" s="72"/>
      <c r="O439" s="79" t="s">
        <v>431</v>
      </c>
      <c r="P439" s="81">
        <v>43509.62034722222</v>
      </c>
      <c r="Q439" s="79" t="s">
        <v>665</v>
      </c>
      <c r="R439" s="79"/>
      <c r="S439" s="79"/>
      <c r="T439" s="79"/>
      <c r="U439" s="79"/>
      <c r="V439" s="83" t="s">
        <v>1001</v>
      </c>
      <c r="W439" s="81">
        <v>43509.62034722222</v>
      </c>
      <c r="X439" s="83" t="s">
        <v>1267</v>
      </c>
      <c r="Y439" s="79"/>
      <c r="Z439" s="79"/>
      <c r="AA439" s="85" t="s">
        <v>1561</v>
      </c>
      <c r="AB439" s="85" t="s">
        <v>1560</v>
      </c>
      <c r="AC439" s="79" t="b">
        <v>0</v>
      </c>
      <c r="AD439" s="79">
        <v>0</v>
      </c>
      <c r="AE439" s="85" t="s">
        <v>1690</v>
      </c>
      <c r="AF439" s="79" t="b">
        <v>0</v>
      </c>
      <c r="AG439" s="79" t="s">
        <v>1701</v>
      </c>
      <c r="AH439" s="79"/>
      <c r="AI439" s="85" t="s">
        <v>1632</v>
      </c>
      <c r="AJ439" s="79" t="b">
        <v>0</v>
      </c>
      <c r="AK439" s="79">
        <v>0</v>
      </c>
      <c r="AL439" s="85" t="s">
        <v>1632</v>
      </c>
      <c r="AM439" s="79" t="s">
        <v>1716</v>
      </c>
      <c r="AN439" s="79" t="b">
        <v>0</v>
      </c>
      <c r="AO439" s="85" t="s">
        <v>1560</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4</v>
      </c>
      <c r="BK439" s="49">
        <v>100</v>
      </c>
      <c r="BL439" s="48">
        <v>4</v>
      </c>
    </row>
    <row r="440" spans="1:64" ht="15">
      <c r="A440" s="64" t="s">
        <v>354</v>
      </c>
      <c r="B440" s="64" t="s">
        <v>354</v>
      </c>
      <c r="C440" s="65" t="s">
        <v>4305</v>
      </c>
      <c r="D440" s="66">
        <v>3</v>
      </c>
      <c r="E440" s="67" t="s">
        <v>132</v>
      </c>
      <c r="F440" s="68">
        <v>35</v>
      </c>
      <c r="G440" s="65"/>
      <c r="H440" s="69"/>
      <c r="I440" s="70"/>
      <c r="J440" s="70"/>
      <c r="K440" s="34" t="s">
        <v>65</v>
      </c>
      <c r="L440" s="77">
        <v>440</v>
      </c>
      <c r="M440" s="77"/>
      <c r="N440" s="72"/>
      <c r="O440" s="79" t="s">
        <v>176</v>
      </c>
      <c r="P440" s="81">
        <v>43509.50256944444</v>
      </c>
      <c r="Q440" s="79" t="s">
        <v>666</v>
      </c>
      <c r="R440" s="83" t="s">
        <v>784</v>
      </c>
      <c r="S440" s="79" t="s">
        <v>796</v>
      </c>
      <c r="T440" s="79"/>
      <c r="U440" s="79"/>
      <c r="V440" s="83" t="s">
        <v>1013</v>
      </c>
      <c r="W440" s="81">
        <v>43509.50256944444</v>
      </c>
      <c r="X440" s="83" t="s">
        <v>1268</v>
      </c>
      <c r="Y440" s="79"/>
      <c r="Z440" s="79"/>
      <c r="AA440" s="85" t="s">
        <v>1562</v>
      </c>
      <c r="AB440" s="79"/>
      <c r="AC440" s="79" t="b">
        <v>0</v>
      </c>
      <c r="AD440" s="79">
        <v>0</v>
      </c>
      <c r="AE440" s="85" t="s">
        <v>1632</v>
      </c>
      <c r="AF440" s="79" t="b">
        <v>0</v>
      </c>
      <c r="AG440" s="79" t="s">
        <v>1701</v>
      </c>
      <c r="AH440" s="79"/>
      <c r="AI440" s="85" t="s">
        <v>1632</v>
      </c>
      <c r="AJ440" s="79" t="b">
        <v>0</v>
      </c>
      <c r="AK440" s="79">
        <v>0</v>
      </c>
      <c r="AL440" s="85" t="s">
        <v>1632</v>
      </c>
      <c r="AM440" s="79" t="s">
        <v>1708</v>
      </c>
      <c r="AN440" s="79" t="b">
        <v>1</v>
      </c>
      <c r="AO440" s="85" t="s">
        <v>1562</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21</v>
      </c>
      <c r="BK440" s="49">
        <v>100</v>
      </c>
      <c r="BL440" s="48">
        <v>21</v>
      </c>
    </row>
    <row r="441" spans="1:64" ht="15">
      <c r="A441" s="64" t="s">
        <v>331</v>
      </c>
      <c r="B441" s="64" t="s">
        <v>354</v>
      </c>
      <c r="C441" s="65" t="s">
        <v>4305</v>
      </c>
      <c r="D441" s="66">
        <v>3</v>
      </c>
      <c r="E441" s="67" t="s">
        <v>132</v>
      </c>
      <c r="F441" s="68">
        <v>35</v>
      </c>
      <c r="G441" s="65"/>
      <c r="H441" s="69"/>
      <c r="I441" s="70"/>
      <c r="J441" s="70"/>
      <c r="K441" s="34" t="s">
        <v>65</v>
      </c>
      <c r="L441" s="77">
        <v>441</v>
      </c>
      <c r="M441" s="77"/>
      <c r="N441" s="72"/>
      <c r="O441" s="79" t="s">
        <v>431</v>
      </c>
      <c r="P441" s="81">
        <v>43509.62056712963</v>
      </c>
      <c r="Q441" s="79" t="s">
        <v>667</v>
      </c>
      <c r="R441" s="79"/>
      <c r="S441" s="79"/>
      <c r="T441" s="79"/>
      <c r="U441" s="79"/>
      <c r="V441" s="83" t="s">
        <v>1001</v>
      </c>
      <c r="W441" s="81">
        <v>43509.62056712963</v>
      </c>
      <c r="X441" s="83" t="s">
        <v>1269</v>
      </c>
      <c r="Y441" s="79"/>
      <c r="Z441" s="79"/>
      <c r="AA441" s="85" t="s">
        <v>1563</v>
      </c>
      <c r="AB441" s="85" t="s">
        <v>1562</v>
      </c>
      <c r="AC441" s="79" t="b">
        <v>0</v>
      </c>
      <c r="AD441" s="79">
        <v>1</v>
      </c>
      <c r="AE441" s="85" t="s">
        <v>1691</v>
      </c>
      <c r="AF441" s="79" t="b">
        <v>0</v>
      </c>
      <c r="AG441" s="79" t="s">
        <v>1701</v>
      </c>
      <c r="AH441" s="79"/>
      <c r="AI441" s="85" t="s">
        <v>1632</v>
      </c>
      <c r="AJ441" s="79" t="b">
        <v>0</v>
      </c>
      <c r="AK441" s="79">
        <v>0</v>
      </c>
      <c r="AL441" s="85" t="s">
        <v>1632</v>
      </c>
      <c r="AM441" s="79" t="s">
        <v>1716</v>
      </c>
      <c r="AN441" s="79" t="b">
        <v>0</v>
      </c>
      <c r="AO441" s="85" t="s">
        <v>1562</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v>0</v>
      </c>
      <c r="BE441" s="49">
        <v>0</v>
      </c>
      <c r="BF441" s="48">
        <v>0</v>
      </c>
      <c r="BG441" s="49">
        <v>0</v>
      </c>
      <c r="BH441" s="48">
        <v>0</v>
      </c>
      <c r="BI441" s="49">
        <v>0</v>
      </c>
      <c r="BJ441" s="48">
        <v>5</v>
      </c>
      <c r="BK441" s="49">
        <v>100</v>
      </c>
      <c r="BL441" s="48">
        <v>5</v>
      </c>
    </row>
    <row r="442" spans="1:64" ht="15">
      <c r="A442" s="64" t="s">
        <v>355</v>
      </c>
      <c r="B442" s="64" t="s">
        <v>331</v>
      </c>
      <c r="C442" s="65" t="s">
        <v>4306</v>
      </c>
      <c r="D442" s="66">
        <v>4.4</v>
      </c>
      <c r="E442" s="67" t="s">
        <v>136</v>
      </c>
      <c r="F442" s="68">
        <v>30.4</v>
      </c>
      <c r="G442" s="65"/>
      <c r="H442" s="69"/>
      <c r="I442" s="70"/>
      <c r="J442" s="70"/>
      <c r="K442" s="34" t="s">
        <v>66</v>
      </c>
      <c r="L442" s="77">
        <v>442</v>
      </c>
      <c r="M442" s="77"/>
      <c r="N442" s="72"/>
      <c r="O442" s="79" t="s">
        <v>430</v>
      </c>
      <c r="P442" s="81">
        <v>43502.50491898148</v>
      </c>
      <c r="Q442" s="79" t="s">
        <v>668</v>
      </c>
      <c r="R442" s="79"/>
      <c r="S442" s="79"/>
      <c r="T442" s="79"/>
      <c r="U442" s="79"/>
      <c r="V442" s="83" t="s">
        <v>1014</v>
      </c>
      <c r="W442" s="81">
        <v>43502.50491898148</v>
      </c>
      <c r="X442" s="83" t="s">
        <v>1270</v>
      </c>
      <c r="Y442" s="79"/>
      <c r="Z442" s="79"/>
      <c r="AA442" s="85" t="s">
        <v>1564</v>
      </c>
      <c r="AB442" s="79"/>
      <c r="AC442" s="79" t="b">
        <v>0</v>
      </c>
      <c r="AD442" s="79">
        <v>0</v>
      </c>
      <c r="AE442" s="85" t="s">
        <v>1632</v>
      </c>
      <c r="AF442" s="79" t="b">
        <v>0</v>
      </c>
      <c r="AG442" s="79" t="s">
        <v>1701</v>
      </c>
      <c r="AH442" s="79"/>
      <c r="AI442" s="85" t="s">
        <v>1632</v>
      </c>
      <c r="AJ442" s="79" t="b">
        <v>0</v>
      </c>
      <c r="AK442" s="79">
        <v>0</v>
      </c>
      <c r="AL442" s="85" t="s">
        <v>1632</v>
      </c>
      <c r="AM442" s="79" t="s">
        <v>1709</v>
      </c>
      <c r="AN442" s="79" t="b">
        <v>0</v>
      </c>
      <c r="AO442" s="85" t="s">
        <v>1564</v>
      </c>
      <c r="AP442" s="79" t="s">
        <v>176</v>
      </c>
      <c r="AQ442" s="79">
        <v>0</v>
      </c>
      <c r="AR442" s="79">
        <v>0</v>
      </c>
      <c r="AS442" s="79" t="s">
        <v>1737</v>
      </c>
      <c r="AT442" s="79" t="s">
        <v>1740</v>
      </c>
      <c r="AU442" s="79" t="s">
        <v>1741</v>
      </c>
      <c r="AV442" s="79" t="s">
        <v>1754</v>
      </c>
      <c r="AW442" s="79" t="s">
        <v>1768</v>
      </c>
      <c r="AX442" s="79" t="s">
        <v>1782</v>
      </c>
      <c r="AY442" s="79" t="s">
        <v>1784</v>
      </c>
      <c r="AZ442" s="83" t="s">
        <v>1797</v>
      </c>
      <c r="BA442">
        <v>2</v>
      </c>
      <c r="BB442" s="78" t="str">
        <f>REPLACE(INDEX(GroupVertices[Group],MATCH(Edges[[#This Row],[Vertex 1]],GroupVertices[Vertex],0)),1,1,"")</f>
        <v>1</v>
      </c>
      <c r="BC442" s="78" t="str">
        <f>REPLACE(INDEX(GroupVertices[Group],MATCH(Edges[[#This Row],[Vertex 2]],GroupVertices[Vertex],0)),1,1,"")</f>
        <v>1</v>
      </c>
      <c r="BD442" s="48">
        <v>0</v>
      </c>
      <c r="BE442" s="49">
        <v>0</v>
      </c>
      <c r="BF442" s="48">
        <v>2</v>
      </c>
      <c r="BG442" s="49">
        <v>7.142857142857143</v>
      </c>
      <c r="BH442" s="48">
        <v>0</v>
      </c>
      <c r="BI442" s="49">
        <v>0</v>
      </c>
      <c r="BJ442" s="48">
        <v>26</v>
      </c>
      <c r="BK442" s="49">
        <v>92.85714285714286</v>
      </c>
      <c r="BL442" s="48">
        <v>28</v>
      </c>
    </row>
    <row r="443" spans="1:64" ht="15">
      <c r="A443" s="64" t="s">
        <v>355</v>
      </c>
      <c r="B443" s="64" t="s">
        <v>331</v>
      </c>
      <c r="C443" s="65" t="s">
        <v>4306</v>
      </c>
      <c r="D443" s="66">
        <v>4.4</v>
      </c>
      <c r="E443" s="67" t="s">
        <v>136</v>
      </c>
      <c r="F443" s="68">
        <v>30.4</v>
      </c>
      <c r="G443" s="65"/>
      <c r="H443" s="69"/>
      <c r="I443" s="70"/>
      <c r="J443" s="70"/>
      <c r="K443" s="34" t="s">
        <v>66</v>
      </c>
      <c r="L443" s="77">
        <v>443</v>
      </c>
      <c r="M443" s="77"/>
      <c r="N443" s="72"/>
      <c r="O443" s="79" t="s">
        <v>430</v>
      </c>
      <c r="P443" s="81">
        <v>43509.55603009259</v>
      </c>
      <c r="Q443" s="79" t="s">
        <v>669</v>
      </c>
      <c r="R443" s="83" t="s">
        <v>785</v>
      </c>
      <c r="S443" s="79" t="s">
        <v>796</v>
      </c>
      <c r="T443" s="79"/>
      <c r="U443" s="79"/>
      <c r="V443" s="83" t="s">
        <v>1014</v>
      </c>
      <c r="W443" s="81">
        <v>43509.55603009259</v>
      </c>
      <c r="X443" s="83" t="s">
        <v>1271</v>
      </c>
      <c r="Y443" s="79"/>
      <c r="Z443" s="79"/>
      <c r="AA443" s="85" t="s">
        <v>1565</v>
      </c>
      <c r="AB443" s="79"/>
      <c r="AC443" s="79" t="b">
        <v>0</v>
      </c>
      <c r="AD443" s="79">
        <v>0</v>
      </c>
      <c r="AE443" s="85" t="s">
        <v>1632</v>
      </c>
      <c r="AF443" s="79" t="b">
        <v>1</v>
      </c>
      <c r="AG443" s="79" t="s">
        <v>1701</v>
      </c>
      <c r="AH443" s="79"/>
      <c r="AI443" s="85" t="s">
        <v>1564</v>
      </c>
      <c r="AJ443" s="79" t="b">
        <v>0</v>
      </c>
      <c r="AK443" s="79">
        <v>0</v>
      </c>
      <c r="AL443" s="85" t="s">
        <v>1632</v>
      </c>
      <c r="AM443" s="79" t="s">
        <v>1709</v>
      </c>
      <c r="AN443" s="79" t="b">
        <v>1</v>
      </c>
      <c r="AO443" s="85" t="s">
        <v>1565</v>
      </c>
      <c r="AP443" s="79" t="s">
        <v>176</v>
      </c>
      <c r="AQ443" s="79">
        <v>0</v>
      </c>
      <c r="AR443" s="79">
        <v>0</v>
      </c>
      <c r="AS443" s="79" t="s">
        <v>1738</v>
      </c>
      <c r="AT443" s="79" t="s">
        <v>1740</v>
      </c>
      <c r="AU443" s="79" t="s">
        <v>1741</v>
      </c>
      <c r="AV443" s="79" t="s">
        <v>1754</v>
      </c>
      <c r="AW443" s="79" t="s">
        <v>1768</v>
      </c>
      <c r="AX443" s="79" t="s">
        <v>1782</v>
      </c>
      <c r="AY443" s="79" t="s">
        <v>1784</v>
      </c>
      <c r="AZ443" s="83" t="s">
        <v>1797</v>
      </c>
      <c r="BA443">
        <v>2</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24</v>
      </c>
      <c r="BK443" s="49">
        <v>100</v>
      </c>
      <c r="BL443" s="48">
        <v>24</v>
      </c>
    </row>
    <row r="444" spans="1:64" ht="15">
      <c r="A444" s="64" t="s">
        <v>331</v>
      </c>
      <c r="B444" s="64" t="s">
        <v>355</v>
      </c>
      <c r="C444" s="65" t="s">
        <v>4306</v>
      </c>
      <c r="D444" s="66">
        <v>4.4</v>
      </c>
      <c r="E444" s="67" t="s">
        <v>136</v>
      </c>
      <c r="F444" s="68">
        <v>30.4</v>
      </c>
      <c r="G444" s="65"/>
      <c r="H444" s="69"/>
      <c r="I444" s="70"/>
      <c r="J444" s="70"/>
      <c r="K444" s="34" t="s">
        <v>66</v>
      </c>
      <c r="L444" s="77">
        <v>444</v>
      </c>
      <c r="M444" s="77"/>
      <c r="N444" s="72"/>
      <c r="O444" s="79" t="s">
        <v>431</v>
      </c>
      <c r="P444" s="81">
        <v>43502.58871527778</v>
      </c>
      <c r="Q444" s="79" t="s">
        <v>670</v>
      </c>
      <c r="R444" s="79"/>
      <c r="S444" s="79"/>
      <c r="T444" s="79"/>
      <c r="U444" s="79"/>
      <c r="V444" s="83" t="s">
        <v>1001</v>
      </c>
      <c r="W444" s="81">
        <v>43502.58871527778</v>
      </c>
      <c r="X444" s="83" t="s">
        <v>1272</v>
      </c>
      <c r="Y444" s="79"/>
      <c r="Z444" s="79"/>
      <c r="AA444" s="85" t="s">
        <v>1566</v>
      </c>
      <c r="AB444" s="85" t="s">
        <v>1564</v>
      </c>
      <c r="AC444" s="79" t="b">
        <v>0</v>
      </c>
      <c r="AD444" s="79">
        <v>0</v>
      </c>
      <c r="AE444" s="85" t="s">
        <v>1692</v>
      </c>
      <c r="AF444" s="79" t="b">
        <v>0</v>
      </c>
      <c r="AG444" s="79" t="s">
        <v>1701</v>
      </c>
      <c r="AH444" s="79"/>
      <c r="AI444" s="85" t="s">
        <v>1632</v>
      </c>
      <c r="AJ444" s="79" t="b">
        <v>0</v>
      </c>
      <c r="AK444" s="79">
        <v>0</v>
      </c>
      <c r="AL444" s="85" t="s">
        <v>1632</v>
      </c>
      <c r="AM444" s="79" t="s">
        <v>1716</v>
      </c>
      <c r="AN444" s="79" t="b">
        <v>0</v>
      </c>
      <c r="AO444" s="85" t="s">
        <v>1564</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33</v>
      </c>
      <c r="BK444" s="49">
        <v>100</v>
      </c>
      <c r="BL444" s="48">
        <v>33</v>
      </c>
    </row>
    <row r="445" spans="1:64" ht="15">
      <c r="A445" s="64" t="s">
        <v>331</v>
      </c>
      <c r="B445" s="64" t="s">
        <v>355</v>
      </c>
      <c r="C445" s="65" t="s">
        <v>4306</v>
      </c>
      <c r="D445" s="66">
        <v>4.4</v>
      </c>
      <c r="E445" s="67" t="s">
        <v>136</v>
      </c>
      <c r="F445" s="68">
        <v>30.4</v>
      </c>
      <c r="G445" s="65"/>
      <c r="H445" s="69"/>
      <c r="I445" s="70"/>
      <c r="J445" s="70"/>
      <c r="K445" s="34" t="s">
        <v>66</v>
      </c>
      <c r="L445" s="77">
        <v>445</v>
      </c>
      <c r="M445" s="77"/>
      <c r="N445" s="72"/>
      <c r="O445" s="79" t="s">
        <v>431</v>
      </c>
      <c r="P445" s="81">
        <v>43509.62074074074</v>
      </c>
      <c r="Q445" s="79" t="s">
        <v>671</v>
      </c>
      <c r="R445" s="79"/>
      <c r="S445" s="79"/>
      <c r="T445" s="79"/>
      <c r="U445" s="79"/>
      <c r="V445" s="83" t="s">
        <v>1001</v>
      </c>
      <c r="W445" s="81">
        <v>43509.62074074074</v>
      </c>
      <c r="X445" s="83" t="s">
        <v>1273</v>
      </c>
      <c r="Y445" s="79"/>
      <c r="Z445" s="79"/>
      <c r="AA445" s="85" t="s">
        <v>1567</v>
      </c>
      <c r="AB445" s="85" t="s">
        <v>1565</v>
      </c>
      <c r="AC445" s="79" t="b">
        <v>0</v>
      </c>
      <c r="AD445" s="79">
        <v>0</v>
      </c>
      <c r="AE445" s="85" t="s">
        <v>1692</v>
      </c>
      <c r="AF445" s="79" t="b">
        <v>0</v>
      </c>
      <c r="AG445" s="79" t="s">
        <v>1701</v>
      </c>
      <c r="AH445" s="79"/>
      <c r="AI445" s="85" t="s">
        <v>1632</v>
      </c>
      <c r="AJ445" s="79" t="b">
        <v>0</v>
      </c>
      <c r="AK445" s="79">
        <v>0</v>
      </c>
      <c r="AL445" s="85" t="s">
        <v>1632</v>
      </c>
      <c r="AM445" s="79" t="s">
        <v>1716</v>
      </c>
      <c r="AN445" s="79" t="b">
        <v>0</v>
      </c>
      <c r="AO445" s="85" t="s">
        <v>1565</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1</v>
      </c>
      <c r="BD445" s="48">
        <v>1</v>
      </c>
      <c r="BE445" s="49">
        <v>8.333333333333334</v>
      </c>
      <c r="BF445" s="48">
        <v>0</v>
      </c>
      <c r="BG445" s="49">
        <v>0</v>
      </c>
      <c r="BH445" s="48">
        <v>0</v>
      </c>
      <c r="BI445" s="49">
        <v>0</v>
      </c>
      <c r="BJ445" s="48">
        <v>11</v>
      </c>
      <c r="BK445" s="49">
        <v>91.66666666666667</v>
      </c>
      <c r="BL445" s="48">
        <v>12</v>
      </c>
    </row>
    <row r="446" spans="1:64" ht="15">
      <c r="A446" s="64" t="s">
        <v>317</v>
      </c>
      <c r="B446" s="64" t="s">
        <v>331</v>
      </c>
      <c r="C446" s="65" t="s">
        <v>4305</v>
      </c>
      <c r="D446" s="66">
        <v>3</v>
      </c>
      <c r="E446" s="67" t="s">
        <v>132</v>
      </c>
      <c r="F446" s="68">
        <v>35</v>
      </c>
      <c r="G446" s="65"/>
      <c r="H446" s="69"/>
      <c r="I446" s="70"/>
      <c r="J446" s="70"/>
      <c r="K446" s="34" t="s">
        <v>66</v>
      </c>
      <c r="L446" s="77">
        <v>446</v>
      </c>
      <c r="M446" s="77"/>
      <c r="N446" s="72"/>
      <c r="O446" s="79" t="s">
        <v>430</v>
      </c>
      <c r="P446" s="81">
        <v>43509.79481481481</v>
      </c>
      <c r="Q446" s="79" t="s">
        <v>551</v>
      </c>
      <c r="R446" s="79"/>
      <c r="S446" s="79"/>
      <c r="T446" s="79"/>
      <c r="U446" s="79"/>
      <c r="V446" s="83" t="s">
        <v>987</v>
      </c>
      <c r="W446" s="81">
        <v>43509.79481481481</v>
      </c>
      <c r="X446" s="83" t="s">
        <v>1150</v>
      </c>
      <c r="Y446" s="79"/>
      <c r="Z446" s="79"/>
      <c r="AA446" s="85" t="s">
        <v>1444</v>
      </c>
      <c r="AB446" s="85" t="s">
        <v>1625</v>
      </c>
      <c r="AC446" s="79" t="b">
        <v>0</v>
      </c>
      <c r="AD446" s="79">
        <v>1</v>
      </c>
      <c r="AE446" s="85" t="s">
        <v>1664</v>
      </c>
      <c r="AF446" s="79" t="b">
        <v>0</v>
      </c>
      <c r="AG446" s="79" t="s">
        <v>1701</v>
      </c>
      <c r="AH446" s="79"/>
      <c r="AI446" s="85" t="s">
        <v>1632</v>
      </c>
      <c r="AJ446" s="79" t="b">
        <v>0</v>
      </c>
      <c r="AK446" s="79">
        <v>0</v>
      </c>
      <c r="AL446" s="85" t="s">
        <v>1632</v>
      </c>
      <c r="AM446" s="79" t="s">
        <v>1709</v>
      </c>
      <c r="AN446" s="79" t="b">
        <v>0</v>
      </c>
      <c r="AO446" s="85" t="s">
        <v>1625</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11</v>
      </c>
      <c r="BC446" s="78" t="str">
        <f>REPLACE(INDEX(GroupVertices[Group],MATCH(Edges[[#This Row],[Vertex 2]],GroupVertices[Vertex],0)),1,1,"")</f>
        <v>1</v>
      </c>
      <c r="BD446" s="48"/>
      <c r="BE446" s="49"/>
      <c r="BF446" s="48"/>
      <c r="BG446" s="49"/>
      <c r="BH446" s="48"/>
      <c r="BI446" s="49"/>
      <c r="BJ446" s="48"/>
      <c r="BK446" s="49"/>
      <c r="BL446" s="48"/>
    </row>
    <row r="447" spans="1:64" ht="15">
      <c r="A447" s="64" t="s">
        <v>317</v>
      </c>
      <c r="B447" s="64" t="s">
        <v>331</v>
      </c>
      <c r="C447" s="65" t="s">
        <v>4305</v>
      </c>
      <c r="D447" s="66">
        <v>3</v>
      </c>
      <c r="E447" s="67" t="s">
        <v>132</v>
      </c>
      <c r="F447" s="68">
        <v>35</v>
      </c>
      <c r="G447" s="65"/>
      <c r="H447" s="69"/>
      <c r="I447" s="70"/>
      <c r="J447" s="70"/>
      <c r="K447" s="34" t="s">
        <v>66</v>
      </c>
      <c r="L447" s="77">
        <v>447</v>
      </c>
      <c r="M447" s="77"/>
      <c r="N447" s="72"/>
      <c r="O447" s="79" t="s">
        <v>431</v>
      </c>
      <c r="P447" s="81">
        <v>43509.88663194444</v>
      </c>
      <c r="Q447" s="79" t="s">
        <v>672</v>
      </c>
      <c r="R447" s="79"/>
      <c r="S447" s="79"/>
      <c r="T447" s="79"/>
      <c r="U447" s="79"/>
      <c r="V447" s="83" t="s">
        <v>987</v>
      </c>
      <c r="W447" s="81">
        <v>43509.88663194444</v>
      </c>
      <c r="X447" s="83" t="s">
        <v>1274</v>
      </c>
      <c r="Y447" s="79"/>
      <c r="Z447" s="79"/>
      <c r="AA447" s="85" t="s">
        <v>1568</v>
      </c>
      <c r="AB447" s="85" t="s">
        <v>1569</v>
      </c>
      <c r="AC447" s="79" t="b">
        <v>0</v>
      </c>
      <c r="AD447" s="79">
        <v>0</v>
      </c>
      <c r="AE447" s="85" t="s">
        <v>1634</v>
      </c>
      <c r="AF447" s="79" t="b">
        <v>0</v>
      </c>
      <c r="AG447" s="79" t="s">
        <v>1701</v>
      </c>
      <c r="AH447" s="79"/>
      <c r="AI447" s="85" t="s">
        <v>1632</v>
      </c>
      <c r="AJ447" s="79" t="b">
        <v>0</v>
      </c>
      <c r="AK447" s="79">
        <v>0</v>
      </c>
      <c r="AL447" s="85" t="s">
        <v>1632</v>
      </c>
      <c r="AM447" s="79" t="s">
        <v>1709</v>
      </c>
      <c r="AN447" s="79" t="b">
        <v>0</v>
      </c>
      <c r="AO447" s="85" t="s">
        <v>1569</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11</v>
      </c>
      <c r="BC447" s="78" t="str">
        <f>REPLACE(INDEX(GroupVertices[Group],MATCH(Edges[[#This Row],[Vertex 2]],GroupVertices[Vertex],0)),1,1,"")</f>
        <v>1</v>
      </c>
      <c r="BD447" s="48">
        <v>1</v>
      </c>
      <c r="BE447" s="49">
        <v>8.333333333333334</v>
      </c>
      <c r="BF447" s="48">
        <v>0</v>
      </c>
      <c r="BG447" s="49">
        <v>0</v>
      </c>
      <c r="BH447" s="48">
        <v>0</v>
      </c>
      <c r="BI447" s="49">
        <v>0</v>
      </c>
      <c r="BJ447" s="48">
        <v>11</v>
      </c>
      <c r="BK447" s="49">
        <v>91.66666666666667</v>
      </c>
      <c r="BL447" s="48">
        <v>12</v>
      </c>
    </row>
    <row r="448" spans="1:64" ht="15">
      <c r="A448" s="64" t="s">
        <v>331</v>
      </c>
      <c r="B448" s="64" t="s">
        <v>317</v>
      </c>
      <c r="C448" s="65" t="s">
        <v>4305</v>
      </c>
      <c r="D448" s="66">
        <v>3</v>
      </c>
      <c r="E448" s="67" t="s">
        <v>132</v>
      </c>
      <c r="F448" s="68">
        <v>35</v>
      </c>
      <c r="G448" s="65"/>
      <c r="H448" s="69"/>
      <c r="I448" s="70"/>
      <c r="J448" s="70"/>
      <c r="K448" s="34" t="s">
        <v>66</v>
      </c>
      <c r="L448" s="77">
        <v>448</v>
      </c>
      <c r="M448" s="77"/>
      <c r="N448" s="72"/>
      <c r="O448" s="79" t="s">
        <v>431</v>
      </c>
      <c r="P448" s="81">
        <v>43509.884305555555</v>
      </c>
      <c r="Q448" s="79" t="s">
        <v>673</v>
      </c>
      <c r="R448" s="79"/>
      <c r="S448" s="79"/>
      <c r="T448" s="79"/>
      <c r="U448" s="79"/>
      <c r="V448" s="83" t="s">
        <v>1001</v>
      </c>
      <c r="W448" s="81">
        <v>43509.884305555555</v>
      </c>
      <c r="X448" s="83" t="s">
        <v>1275</v>
      </c>
      <c r="Y448" s="79"/>
      <c r="Z448" s="79"/>
      <c r="AA448" s="85" t="s">
        <v>1569</v>
      </c>
      <c r="AB448" s="85" t="s">
        <v>1444</v>
      </c>
      <c r="AC448" s="79" t="b">
        <v>0</v>
      </c>
      <c r="AD448" s="79">
        <v>1</v>
      </c>
      <c r="AE448" s="85" t="s">
        <v>1693</v>
      </c>
      <c r="AF448" s="79" t="b">
        <v>0</v>
      </c>
      <c r="AG448" s="79" t="s">
        <v>1701</v>
      </c>
      <c r="AH448" s="79"/>
      <c r="AI448" s="85" t="s">
        <v>1632</v>
      </c>
      <c r="AJ448" s="79" t="b">
        <v>0</v>
      </c>
      <c r="AK448" s="79">
        <v>0</v>
      </c>
      <c r="AL448" s="85" t="s">
        <v>1632</v>
      </c>
      <c r="AM448" s="79" t="s">
        <v>1716</v>
      </c>
      <c r="AN448" s="79" t="b">
        <v>0</v>
      </c>
      <c r="AO448" s="85" t="s">
        <v>1444</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11</v>
      </c>
      <c r="BD448" s="48">
        <v>2</v>
      </c>
      <c r="BE448" s="49">
        <v>33.333333333333336</v>
      </c>
      <c r="BF448" s="48">
        <v>0</v>
      </c>
      <c r="BG448" s="49">
        <v>0</v>
      </c>
      <c r="BH448" s="48">
        <v>0</v>
      </c>
      <c r="BI448" s="49">
        <v>0</v>
      </c>
      <c r="BJ448" s="48">
        <v>4</v>
      </c>
      <c r="BK448" s="49">
        <v>66.66666666666667</v>
      </c>
      <c r="BL448" s="48">
        <v>6</v>
      </c>
    </row>
    <row r="449" spans="1:64" ht="15">
      <c r="A449" s="64" t="s">
        <v>318</v>
      </c>
      <c r="B449" s="64" t="s">
        <v>331</v>
      </c>
      <c r="C449" s="65" t="s">
        <v>4308</v>
      </c>
      <c r="D449" s="66">
        <v>7.2</v>
      </c>
      <c r="E449" s="67" t="s">
        <v>136</v>
      </c>
      <c r="F449" s="68">
        <v>21.2</v>
      </c>
      <c r="G449" s="65"/>
      <c r="H449" s="69"/>
      <c r="I449" s="70"/>
      <c r="J449" s="70"/>
      <c r="K449" s="34" t="s">
        <v>66</v>
      </c>
      <c r="L449" s="77">
        <v>449</v>
      </c>
      <c r="M449" s="77"/>
      <c r="N449" s="72"/>
      <c r="O449" s="79" t="s">
        <v>430</v>
      </c>
      <c r="P449" s="81">
        <v>43505.681863425925</v>
      </c>
      <c r="Q449" s="79" t="s">
        <v>552</v>
      </c>
      <c r="R449" s="79"/>
      <c r="S449" s="79"/>
      <c r="T449" s="79" t="s">
        <v>817</v>
      </c>
      <c r="U449" s="83" t="s">
        <v>863</v>
      </c>
      <c r="V449" s="83" t="s">
        <v>863</v>
      </c>
      <c r="W449" s="81">
        <v>43505.681863425925</v>
      </c>
      <c r="X449" s="83" t="s">
        <v>1151</v>
      </c>
      <c r="Y449" s="79"/>
      <c r="Z449" s="79"/>
      <c r="AA449" s="85" t="s">
        <v>1445</v>
      </c>
      <c r="AB449" s="79"/>
      <c r="AC449" s="79" t="b">
        <v>0</v>
      </c>
      <c r="AD449" s="79">
        <v>0</v>
      </c>
      <c r="AE449" s="85" t="s">
        <v>1632</v>
      </c>
      <c r="AF449" s="79" t="b">
        <v>0</v>
      </c>
      <c r="AG449" s="79" t="s">
        <v>1701</v>
      </c>
      <c r="AH449" s="79"/>
      <c r="AI449" s="85" t="s">
        <v>1632</v>
      </c>
      <c r="AJ449" s="79" t="b">
        <v>0</v>
      </c>
      <c r="AK449" s="79">
        <v>0</v>
      </c>
      <c r="AL449" s="85" t="s">
        <v>1632</v>
      </c>
      <c r="AM449" s="79" t="s">
        <v>1710</v>
      </c>
      <c r="AN449" s="79" t="b">
        <v>0</v>
      </c>
      <c r="AO449" s="85" t="s">
        <v>1445</v>
      </c>
      <c r="AP449" s="79" t="s">
        <v>176</v>
      </c>
      <c r="AQ449" s="79">
        <v>0</v>
      </c>
      <c r="AR449" s="79">
        <v>0</v>
      </c>
      <c r="AS449" s="79" t="s">
        <v>1735</v>
      </c>
      <c r="AT449" s="79" t="s">
        <v>1740</v>
      </c>
      <c r="AU449" s="79" t="s">
        <v>1741</v>
      </c>
      <c r="AV449" s="79" t="s">
        <v>1752</v>
      </c>
      <c r="AW449" s="79" t="s">
        <v>1766</v>
      </c>
      <c r="AX449" s="79" t="s">
        <v>1780</v>
      </c>
      <c r="AY449" s="79" t="s">
        <v>1784</v>
      </c>
      <c r="AZ449" s="83" t="s">
        <v>1795</v>
      </c>
      <c r="BA449">
        <v>4</v>
      </c>
      <c r="BB449" s="78" t="str">
        <f>REPLACE(INDEX(GroupVertices[Group],MATCH(Edges[[#This Row],[Vertex 1]],GroupVertices[Vertex],0)),1,1,"")</f>
        <v>3</v>
      </c>
      <c r="BC449" s="78" t="str">
        <f>REPLACE(INDEX(GroupVertices[Group],MATCH(Edges[[#This Row],[Vertex 2]],GroupVertices[Vertex],0)),1,1,"")</f>
        <v>1</v>
      </c>
      <c r="BD449" s="48"/>
      <c r="BE449" s="49"/>
      <c r="BF449" s="48"/>
      <c r="BG449" s="49"/>
      <c r="BH449" s="48"/>
      <c r="BI449" s="49"/>
      <c r="BJ449" s="48"/>
      <c r="BK449" s="49"/>
      <c r="BL449" s="48"/>
    </row>
    <row r="450" spans="1:64" ht="15">
      <c r="A450" s="64" t="s">
        <v>318</v>
      </c>
      <c r="B450" s="64" t="s">
        <v>331</v>
      </c>
      <c r="C450" s="65" t="s">
        <v>4308</v>
      </c>
      <c r="D450" s="66">
        <v>7.2</v>
      </c>
      <c r="E450" s="67" t="s">
        <v>136</v>
      </c>
      <c r="F450" s="68">
        <v>21.2</v>
      </c>
      <c r="G450" s="65"/>
      <c r="H450" s="69"/>
      <c r="I450" s="70"/>
      <c r="J450" s="70"/>
      <c r="K450" s="34" t="s">
        <v>66</v>
      </c>
      <c r="L450" s="77">
        <v>450</v>
      </c>
      <c r="M450" s="77"/>
      <c r="N450" s="72"/>
      <c r="O450" s="79" t="s">
        <v>430</v>
      </c>
      <c r="P450" s="81">
        <v>43505.88599537037</v>
      </c>
      <c r="Q450" s="79" t="s">
        <v>553</v>
      </c>
      <c r="R450" s="79"/>
      <c r="S450" s="79"/>
      <c r="T450" s="79" t="s">
        <v>818</v>
      </c>
      <c r="U450" s="83" t="s">
        <v>864</v>
      </c>
      <c r="V450" s="83" t="s">
        <v>864</v>
      </c>
      <c r="W450" s="81">
        <v>43505.88599537037</v>
      </c>
      <c r="X450" s="83" t="s">
        <v>1152</v>
      </c>
      <c r="Y450" s="79"/>
      <c r="Z450" s="79"/>
      <c r="AA450" s="85" t="s">
        <v>1446</v>
      </c>
      <c r="AB450" s="79"/>
      <c r="AC450" s="79" t="b">
        <v>0</v>
      </c>
      <c r="AD450" s="79">
        <v>0</v>
      </c>
      <c r="AE450" s="85" t="s">
        <v>1632</v>
      </c>
      <c r="AF450" s="79" t="b">
        <v>0</v>
      </c>
      <c r="AG450" s="79" t="s">
        <v>1701</v>
      </c>
      <c r="AH450" s="79"/>
      <c r="AI450" s="85" t="s">
        <v>1632</v>
      </c>
      <c r="AJ450" s="79" t="b">
        <v>0</v>
      </c>
      <c r="AK450" s="79">
        <v>0</v>
      </c>
      <c r="AL450" s="85" t="s">
        <v>1632</v>
      </c>
      <c r="AM450" s="79" t="s">
        <v>1710</v>
      </c>
      <c r="AN450" s="79" t="b">
        <v>0</v>
      </c>
      <c r="AO450" s="85" t="s">
        <v>1446</v>
      </c>
      <c r="AP450" s="79" t="s">
        <v>176</v>
      </c>
      <c r="AQ450" s="79">
        <v>0</v>
      </c>
      <c r="AR450" s="79">
        <v>0</v>
      </c>
      <c r="AS450" s="79" t="s">
        <v>1735</v>
      </c>
      <c r="AT450" s="79" t="s">
        <v>1740</v>
      </c>
      <c r="AU450" s="79" t="s">
        <v>1741</v>
      </c>
      <c r="AV450" s="79" t="s">
        <v>1752</v>
      </c>
      <c r="AW450" s="79" t="s">
        <v>1766</v>
      </c>
      <c r="AX450" s="79" t="s">
        <v>1780</v>
      </c>
      <c r="AY450" s="79" t="s">
        <v>1784</v>
      </c>
      <c r="AZ450" s="83" t="s">
        <v>1795</v>
      </c>
      <c r="BA450">
        <v>4</v>
      </c>
      <c r="BB450" s="78" t="str">
        <f>REPLACE(INDEX(GroupVertices[Group],MATCH(Edges[[#This Row],[Vertex 1]],GroupVertices[Vertex],0)),1,1,"")</f>
        <v>3</v>
      </c>
      <c r="BC450" s="78" t="str">
        <f>REPLACE(INDEX(GroupVertices[Group],MATCH(Edges[[#This Row],[Vertex 2]],GroupVertices[Vertex],0)),1,1,"")</f>
        <v>1</v>
      </c>
      <c r="BD450" s="48"/>
      <c r="BE450" s="49"/>
      <c r="BF450" s="48"/>
      <c r="BG450" s="49"/>
      <c r="BH450" s="48"/>
      <c r="BI450" s="49"/>
      <c r="BJ450" s="48"/>
      <c r="BK450" s="49"/>
      <c r="BL450" s="48"/>
    </row>
    <row r="451" spans="1:64" ht="15">
      <c r="A451" s="64" t="s">
        <v>318</v>
      </c>
      <c r="B451" s="64" t="s">
        <v>331</v>
      </c>
      <c r="C451" s="65" t="s">
        <v>4308</v>
      </c>
      <c r="D451" s="66">
        <v>7.2</v>
      </c>
      <c r="E451" s="67" t="s">
        <v>136</v>
      </c>
      <c r="F451" s="68">
        <v>21.2</v>
      </c>
      <c r="G451" s="65"/>
      <c r="H451" s="69"/>
      <c r="I451" s="70"/>
      <c r="J451" s="70"/>
      <c r="K451" s="34" t="s">
        <v>66</v>
      </c>
      <c r="L451" s="77">
        <v>451</v>
      </c>
      <c r="M451" s="77"/>
      <c r="N451" s="72"/>
      <c r="O451" s="79" t="s">
        <v>430</v>
      </c>
      <c r="P451" s="81">
        <v>43509.63091435185</v>
      </c>
      <c r="Q451" s="79" t="s">
        <v>555</v>
      </c>
      <c r="R451" s="79"/>
      <c r="S451" s="79"/>
      <c r="T451" s="79" t="s">
        <v>819</v>
      </c>
      <c r="U451" s="83" t="s">
        <v>865</v>
      </c>
      <c r="V451" s="83" t="s">
        <v>865</v>
      </c>
      <c r="W451" s="81">
        <v>43509.63091435185</v>
      </c>
      <c r="X451" s="83" t="s">
        <v>1154</v>
      </c>
      <c r="Y451" s="79"/>
      <c r="Z451" s="79"/>
      <c r="AA451" s="85" t="s">
        <v>1448</v>
      </c>
      <c r="AB451" s="79"/>
      <c r="AC451" s="79" t="b">
        <v>0</v>
      </c>
      <c r="AD451" s="79">
        <v>0</v>
      </c>
      <c r="AE451" s="85" t="s">
        <v>1632</v>
      </c>
      <c r="AF451" s="79" t="b">
        <v>0</v>
      </c>
      <c r="AG451" s="79" t="s">
        <v>1701</v>
      </c>
      <c r="AH451" s="79"/>
      <c r="AI451" s="85" t="s">
        <v>1632</v>
      </c>
      <c r="AJ451" s="79" t="b">
        <v>0</v>
      </c>
      <c r="AK451" s="79">
        <v>0</v>
      </c>
      <c r="AL451" s="85" t="s">
        <v>1632</v>
      </c>
      <c r="AM451" s="79" t="s">
        <v>1710</v>
      </c>
      <c r="AN451" s="79" t="b">
        <v>0</v>
      </c>
      <c r="AO451" s="85" t="s">
        <v>1448</v>
      </c>
      <c r="AP451" s="79" t="s">
        <v>176</v>
      </c>
      <c r="AQ451" s="79">
        <v>0</v>
      </c>
      <c r="AR451" s="79">
        <v>0</v>
      </c>
      <c r="AS451" s="79"/>
      <c r="AT451" s="79"/>
      <c r="AU451" s="79"/>
      <c r="AV451" s="79"/>
      <c r="AW451" s="79"/>
      <c r="AX451" s="79"/>
      <c r="AY451" s="79"/>
      <c r="AZ451" s="79"/>
      <c r="BA451">
        <v>4</v>
      </c>
      <c r="BB451" s="78" t="str">
        <f>REPLACE(INDEX(GroupVertices[Group],MATCH(Edges[[#This Row],[Vertex 1]],GroupVertices[Vertex],0)),1,1,"")</f>
        <v>3</v>
      </c>
      <c r="BC451" s="78" t="str">
        <f>REPLACE(INDEX(GroupVertices[Group],MATCH(Edges[[#This Row],[Vertex 2]],GroupVertices[Vertex],0)),1,1,"")</f>
        <v>1</v>
      </c>
      <c r="BD451" s="48"/>
      <c r="BE451" s="49"/>
      <c r="BF451" s="48"/>
      <c r="BG451" s="49"/>
      <c r="BH451" s="48"/>
      <c r="BI451" s="49"/>
      <c r="BJ451" s="48"/>
      <c r="BK451" s="49"/>
      <c r="BL451" s="48"/>
    </row>
    <row r="452" spans="1:64" ht="15">
      <c r="A452" s="64" t="s">
        <v>318</v>
      </c>
      <c r="B452" s="64" t="s">
        <v>331</v>
      </c>
      <c r="C452" s="65" t="s">
        <v>4308</v>
      </c>
      <c r="D452" s="66">
        <v>7.2</v>
      </c>
      <c r="E452" s="67" t="s">
        <v>136</v>
      </c>
      <c r="F452" s="68">
        <v>21.2</v>
      </c>
      <c r="G452" s="65"/>
      <c r="H452" s="69"/>
      <c r="I452" s="70"/>
      <c r="J452" s="70"/>
      <c r="K452" s="34" t="s">
        <v>66</v>
      </c>
      <c r="L452" s="77">
        <v>452</v>
      </c>
      <c r="M452" s="77"/>
      <c r="N452" s="72"/>
      <c r="O452" s="79" t="s">
        <v>430</v>
      </c>
      <c r="P452" s="81">
        <v>43509.65032407407</v>
      </c>
      <c r="Q452" s="79" t="s">
        <v>556</v>
      </c>
      <c r="R452" s="79"/>
      <c r="S452" s="79"/>
      <c r="T452" s="79"/>
      <c r="U452" s="79"/>
      <c r="V452" s="83" t="s">
        <v>989</v>
      </c>
      <c r="W452" s="81">
        <v>43509.65032407407</v>
      </c>
      <c r="X452" s="83" t="s">
        <v>1155</v>
      </c>
      <c r="Y452" s="79"/>
      <c r="Z452" s="79"/>
      <c r="AA452" s="85" t="s">
        <v>1449</v>
      </c>
      <c r="AB452" s="85" t="s">
        <v>1447</v>
      </c>
      <c r="AC452" s="79" t="b">
        <v>0</v>
      </c>
      <c r="AD452" s="79">
        <v>0</v>
      </c>
      <c r="AE452" s="85" t="s">
        <v>1666</v>
      </c>
      <c r="AF452" s="79" t="b">
        <v>0</v>
      </c>
      <c r="AG452" s="79" t="s">
        <v>1702</v>
      </c>
      <c r="AH452" s="79"/>
      <c r="AI452" s="85" t="s">
        <v>1632</v>
      </c>
      <c r="AJ452" s="79" t="b">
        <v>0</v>
      </c>
      <c r="AK452" s="79">
        <v>0</v>
      </c>
      <c r="AL452" s="85" t="s">
        <v>1632</v>
      </c>
      <c r="AM452" s="79" t="s">
        <v>1710</v>
      </c>
      <c r="AN452" s="79" t="b">
        <v>0</v>
      </c>
      <c r="AO452" s="85" t="s">
        <v>1447</v>
      </c>
      <c r="AP452" s="79" t="s">
        <v>176</v>
      </c>
      <c r="AQ452" s="79">
        <v>0</v>
      </c>
      <c r="AR452" s="79">
        <v>0</v>
      </c>
      <c r="AS452" s="79" t="s">
        <v>1736</v>
      </c>
      <c r="AT452" s="79" t="s">
        <v>1740</v>
      </c>
      <c r="AU452" s="79" t="s">
        <v>1741</v>
      </c>
      <c r="AV452" s="79" t="s">
        <v>1753</v>
      </c>
      <c r="AW452" s="79" t="s">
        <v>1767</v>
      </c>
      <c r="AX452" s="79" t="s">
        <v>1781</v>
      </c>
      <c r="AY452" s="79" t="s">
        <v>1784</v>
      </c>
      <c r="AZ452" s="83" t="s">
        <v>1796</v>
      </c>
      <c r="BA452">
        <v>4</v>
      </c>
      <c r="BB452" s="78" t="str">
        <f>REPLACE(INDEX(GroupVertices[Group],MATCH(Edges[[#This Row],[Vertex 1]],GroupVertices[Vertex],0)),1,1,"")</f>
        <v>3</v>
      </c>
      <c r="BC452" s="78" t="str">
        <f>REPLACE(INDEX(GroupVertices[Group],MATCH(Edges[[#This Row],[Vertex 2]],GroupVertices[Vertex],0)),1,1,"")</f>
        <v>1</v>
      </c>
      <c r="BD452" s="48"/>
      <c r="BE452" s="49"/>
      <c r="BF452" s="48"/>
      <c r="BG452" s="49"/>
      <c r="BH452" s="48"/>
      <c r="BI452" s="49"/>
      <c r="BJ452" s="48"/>
      <c r="BK452" s="49"/>
      <c r="BL452" s="48"/>
    </row>
    <row r="453" spans="1:64" ht="15">
      <c r="A453" s="64" t="s">
        <v>318</v>
      </c>
      <c r="B453" s="64" t="s">
        <v>331</v>
      </c>
      <c r="C453" s="65" t="s">
        <v>4305</v>
      </c>
      <c r="D453" s="66">
        <v>3</v>
      </c>
      <c r="E453" s="67" t="s">
        <v>132</v>
      </c>
      <c r="F453" s="68">
        <v>35</v>
      </c>
      <c r="G453" s="65"/>
      <c r="H453" s="69"/>
      <c r="I453" s="70"/>
      <c r="J453" s="70"/>
      <c r="K453" s="34" t="s">
        <v>66</v>
      </c>
      <c r="L453" s="77">
        <v>453</v>
      </c>
      <c r="M453" s="77"/>
      <c r="N453" s="72"/>
      <c r="O453" s="79" t="s">
        <v>431</v>
      </c>
      <c r="P453" s="81">
        <v>43509.921875</v>
      </c>
      <c r="Q453" s="79" t="s">
        <v>674</v>
      </c>
      <c r="R453" s="83" t="s">
        <v>786</v>
      </c>
      <c r="S453" s="79" t="s">
        <v>796</v>
      </c>
      <c r="T453" s="79"/>
      <c r="U453" s="79"/>
      <c r="V453" s="83" t="s">
        <v>989</v>
      </c>
      <c r="W453" s="81">
        <v>43509.921875</v>
      </c>
      <c r="X453" s="83" t="s">
        <v>1276</v>
      </c>
      <c r="Y453" s="79"/>
      <c r="Z453" s="79"/>
      <c r="AA453" s="85" t="s">
        <v>1570</v>
      </c>
      <c r="AB453" s="85" t="s">
        <v>1572</v>
      </c>
      <c r="AC453" s="79" t="b">
        <v>0</v>
      </c>
      <c r="AD453" s="79">
        <v>0</v>
      </c>
      <c r="AE453" s="85" t="s">
        <v>1634</v>
      </c>
      <c r="AF453" s="79" t="b">
        <v>0</v>
      </c>
      <c r="AG453" s="79" t="s">
        <v>1701</v>
      </c>
      <c r="AH453" s="79"/>
      <c r="AI453" s="85" t="s">
        <v>1632</v>
      </c>
      <c r="AJ453" s="79" t="b">
        <v>0</v>
      </c>
      <c r="AK453" s="79">
        <v>0</v>
      </c>
      <c r="AL453" s="85" t="s">
        <v>1632</v>
      </c>
      <c r="AM453" s="79" t="s">
        <v>1710</v>
      </c>
      <c r="AN453" s="79" t="b">
        <v>1</v>
      </c>
      <c r="AO453" s="85" t="s">
        <v>1572</v>
      </c>
      <c r="AP453" s="79" t="s">
        <v>176</v>
      </c>
      <c r="AQ453" s="79">
        <v>0</v>
      </c>
      <c r="AR453" s="79">
        <v>0</v>
      </c>
      <c r="AS453" s="79" t="s">
        <v>1736</v>
      </c>
      <c r="AT453" s="79" t="s">
        <v>1740</v>
      </c>
      <c r="AU453" s="79" t="s">
        <v>1741</v>
      </c>
      <c r="AV453" s="79" t="s">
        <v>1753</v>
      </c>
      <c r="AW453" s="79" t="s">
        <v>1767</v>
      </c>
      <c r="AX453" s="79" t="s">
        <v>1781</v>
      </c>
      <c r="AY453" s="79" t="s">
        <v>1784</v>
      </c>
      <c r="AZ453" s="83" t="s">
        <v>1796</v>
      </c>
      <c r="BA453">
        <v>1</v>
      </c>
      <c r="BB453" s="78" t="str">
        <f>REPLACE(INDEX(GroupVertices[Group],MATCH(Edges[[#This Row],[Vertex 1]],GroupVertices[Vertex],0)),1,1,"")</f>
        <v>3</v>
      </c>
      <c r="BC453" s="78" t="str">
        <f>REPLACE(INDEX(GroupVertices[Group],MATCH(Edges[[#This Row],[Vertex 2]],GroupVertices[Vertex],0)),1,1,"")</f>
        <v>1</v>
      </c>
      <c r="BD453" s="48">
        <v>3</v>
      </c>
      <c r="BE453" s="49">
        <v>18.75</v>
      </c>
      <c r="BF453" s="48">
        <v>0</v>
      </c>
      <c r="BG453" s="49">
        <v>0</v>
      </c>
      <c r="BH453" s="48">
        <v>0</v>
      </c>
      <c r="BI453" s="49">
        <v>0</v>
      </c>
      <c r="BJ453" s="48">
        <v>13</v>
      </c>
      <c r="BK453" s="49">
        <v>81.25</v>
      </c>
      <c r="BL453" s="48">
        <v>16</v>
      </c>
    </row>
    <row r="454" spans="1:64" ht="15">
      <c r="A454" s="64" t="s">
        <v>331</v>
      </c>
      <c r="B454" s="64" t="s">
        <v>318</v>
      </c>
      <c r="C454" s="65" t="s">
        <v>4307</v>
      </c>
      <c r="D454" s="66">
        <v>5.8</v>
      </c>
      <c r="E454" s="67" t="s">
        <v>136</v>
      </c>
      <c r="F454" s="68">
        <v>25.8</v>
      </c>
      <c r="G454" s="65"/>
      <c r="H454" s="69"/>
      <c r="I454" s="70"/>
      <c r="J454" s="70"/>
      <c r="K454" s="34" t="s">
        <v>66</v>
      </c>
      <c r="L454" s="77">
        <v>454</v>
      </c>
      <c r="M454" s="77"/>
      <c r="N454" s="72"/>
      <c r="O454" s="79" t="s">
        <v>431</v>
      </c>
      <c r="P454" s="81">
        <v>43507.65076388889</v>
      </c>
      <c r="Q454" s="79" t="s">
        <v>675</v>
      </c>
      <c r="R454" s="79"/>
      <c r="S454" s="79"/>
      <c r="T454" s="79"/>
      <c r="U454" s="79"/>
      <c r="V454" s="83" t="s">
        <v>1001</v>
      </c>
      <c r="W454" s="81">
        <v>43507.65076388889</v>
      </c>
      <c r="X454" s="83" t="s">
        <v>1277</v>
      </c>
      <c r="Y454" s="79"/>
      <c r="Z454" s="79"/>
      <c r="AA454" s="85" t="s">
        <v>1571</v>
      </c>
      <c r="AB454" s="85" t="s">
        <v>1446</v>
      </c>
      <c r="AC454" s="79" t="b">
        <v>0</v>
      </c>
      <c r="AD454" s="79">
        <v>1</v>
      </c>
      <c r="AE454" s="85" t="s">
        <v>1665</v>
      </c>
      <c r="AF454" s="79" t="b">
        <v>0</v>
      </c>
      <c r="AG454" s="79" t="s">
        <v>1701</v>
      </c>
      <c r="AH454" s="79"/>
      <c r="AI454" s="85" t="s">
        <v>1632</v>
      </c>
      <c r="AJ454" s="79" t="b">
        <v>0</v>
      </c>
      <c r="AK454" s="79">
        <v>0</v>
      </c>
      <c r="AL454" s="85" t="s">
        <v>1632</v>
      </c>
      <c r="AM454" s="79" t="s">
        <v>1716</v>
      </c>
      <c r="AN454" s="79" t="b">
        <v>0</v>
      </c>
      <c r="AO454" s="85" t="s">
        <v>1446</v>
      </c>
      <c r="AP454" s="79" t="s">
        <v>176</v>
      </c>
      <c r="AQ454" s="79">
        <v>0</v>
      </c>
      <c r="AR454" s="79">
        <v>0</v>
      </c>
      <c r="AS454" s="79"/>
      <c r="AT454" s="79"/>
      <c r="AU454" s="79"/>
      <c r="AV454" s="79"/>
      <c r="AW454" s="79"/>
      <c r="AX454" s="79"/>
      <c r="AY454" s="79"/>
      <c r="AZ454" s="79"/>
      <c r="BA454">
        <v>3</v>
      </c>
      <c r="BB454" s="78" t="str">
        <f>REPLACE(INDEX(GroupVertices[Group],MATCH(Edges[[#This Row],[Vertex 1]],GroupVertices[Vertex],0)),1,1,"")</f>
        <v>1</v>
      </c>
      <c r="BC454" s="78" t="str">
        <f>REPLACE(INDEX(GroupVertices[Group],MATCH(Edges[[#This Row],[Vertex 2]],GroupVertices[Vertex],0)),1,1,"")</f>
        <v>3</v>
      </c>
      <c r="BD454" s="48">
        <v>2</v>
      </c>
      <c r="BE454" s="49">
        <v>20</v>
      </c>
      <c r="BF454" s="48">
        <v>0</v>
      </c>
      <c r="BG454" s="49">
        <v>0</v>
      </c>
      <c r="BH454" s="48">
        <v>0</v>
      </c>
      <c r="BI454" s="49">
        <v>0</v>
      </c>
      <c r="BJ454" s="48">
        <v>8</v>
      </c>
      <c r="BK454" s="49">
        <v>80</v>
      </c>
      <c r="BL454" s="48">
        <v>10</v>
      </c>
    </row>
    <row r="455" spans="1:64" ht="15">
      <c r="A455" s="64" t="s">
        <v>331</v>
      </c>
      <c r="B455" s="64" t="s">
        <v>318</v>
      </c>
      <c r="C455" s="65" t="s">
        <v>4307</v>
      </c>
      <c r="D455" s="66">
        <v>5.8</v>
      </c>
      <c r="E455" s="67" t="s">
        <v>136</v>
      </c>
      <c r="F455" s="68">
        <v>25.8</v>
      </c>
      <c r="G455" s="65"/>
      <c r="H455" s="69"/>
      <c r="I455" s="70"/>
      <c r="J455" s="70"/>
      <c r="K455" s="34" t="s">
        <v>66</v>
      </c>
      <c r="L455" s="77">
        <v>455</v>
      </c>
      <c r="M455" s="77"/>
      <c r="N455" s="72"/>
      <c r="O455" s="79" t="s">
        <v>431</v>
      </c>
      <c r="P455" s="81">
        <v>43509.8840625</v>
      </c>
      <c r="Q455" s="79" t="s">
        <v>676</v>
      </c>
      <c r="R455" s="79"/>
      <c r="S455" s="79"/>
      <c r="T455" s="79"/>
      <c r="U455" s="79"/>
      <c r="V455" s="83" t="s">
        <v>1001</v>
      </c>
      <c r="W455" s="81">
        <v>43509.8840625</v>
      </c>
      <c r="X455" s="83" t="s">
        <v>1278</v>
      </c>
      <c r="Y455" s="79"/>
      <c r="Z455" s="79"/>
      <c r="AA455" s="85" t="s">
        <v>1572</v>
      </c>
      <c r="AB455" s="85" t="s">
        <v>1448</v>
      </c>
      <c r="AC455" s="79" t="b">
        <v>0</v>
      </c>
      <c r="AD455" s="79">
        <v>1</v>
      </c>
      <c r="AE455" s="85" t="s">
        <v>1665</v>
      </c>
      <c r="AF455" s="79" t="b">
        <v>0</v>
      </c>
      <c r="AG455" s="79" t="s">
        <v>1701</v>
      </c>
      <c r="AH455" s="79"/>
      <c r="AI455" s="85" t="s">
        <v>1632</v>
      </c>
      <c r="AJ455" s="79" t="b">
        <v>0</v>
      </c>
      <c r="AK455" s="79">
        <v>0</v>
      </c>
      <c r="AL455" s="85" t="s">
        <v>1632</v>
      </c>
      <c r="AM455" s="79" t="s">
        <v>1716</v>
      </c>
      <c r="AN455" s="79" t="b">
        <v>0</v>
      </c>
      <c r="AO455" s="85" t="s">
        <v>1448</v>
      </c>
      <c r="AP455" s="79" t="s">
        <v>176</v>
      </c>
      <c r="AQ455" s="79">
        <v>0</v>
      </c>
      <c r="AR455" s="79">
        <v>0</v>
      </c>
      <c r="AS455" s="79"/>
      <c r="AT455" s="79"/>
      <c r="AU455" s="79"/>
      <c r="AV455" s="79"/>
      <c r="AW455" s="79"/>
      <c r="AX455" s="79"/>
      <c r="AY455" s="79"/>
      <c r="AZ455" s="79"/>
      <c r="BA455">
        <v>3</v>
      </c>
      <c r="BB455" s="78" t="str">
        <f>REPLACE(INDEX(GroupVertices[Group],MATCH(Edges[[#This Row],[Vertex 1]],GroupVertices[Vertex],0)),1,1,"")</f>
        <v>1</v>
      </c>
      <c r="BC455" s="78" t="str">
        <f>REPLACE(INDEX(GroupVertices[Group],MATCH(Edges[[#This Row],[Vertex 2]],GroupVertices[Vertex],0)),1,1,"")</f>
        <v>3</v>
      </c>
      <c r="BD455" s="48">
        <v>1</v>
      </c>
      <c r="BE455" s="49">
        <v>14.285714285714286</v>
      </c>
      <c r="BF455" s="48">
        <v>0</v>
      </c>
      <c r="BG455" s="49">
        <v>0</v>
      </c>
      <c r="BH455" s="48">
        <v>0</v>
      </c>
      <c r="BI455" s="49">
        <v>0</v>
      </c>
      <c r="BJ455" s="48">
        <v>6</v>
      </c>
      <c r="BK455" s="49">
        <v>85.71428571428571</v>
      </c>
      <c r="BL455" s="48">
        <v>7</v>
      </c>
    </row>
    <row r="456" spans="1:64" ht="15">
      <c r="A456" s="64" t="s">
        <v>331</v>
      </c>
      <c r="B456" s="64" t="s">
        <v>318</v>
      </c>
      <c r="C456" s="65" t="s">
        <v>4307</v>
      </c>
      <c r="D456" s="66">
        <v>5.8</v>
      </c>
      <c r="E456" s="67" t="s">
        <v>136</v>
      </c>
      <c r="F456" s="68">
        <v>25.8</v>
      </c>
      <c r="G456" s="65"/>
      <c r="H456" s="69"/>
      <c r="I456" s="70"/>
      <c r="J456" s="70"/>
      <c r="K456" s="34" t="s">
        <v>66</v>
      </c>
      <c r="L456" s="77">
        <v>456</v>
      </c>
      <c r="M456" s="77"/>
      <c r="N456" s="72"/>
      <c r="O456" s="79" t="s">
        <v>431</v>
      </c>
      <c r="P456" s="81">
        <v>43510.62054398148</v>
      </c>
      <c r="Q456" s="79" t="s">
        <v>677</v>
      </c>
      <c r="R456" s="79"/>
      <c r="S456" s="79"/>
      <c r="T456" s="79"/>
      <c r="U456" s="79"/>
      <c r="V456" s="83" t="s">
        <v>1001</v>
      </c>
      <c r="W456" s="81">
        <v>43510.62054398148</v>
      </c>
      <c r="X456" s="83" t="s">
        <v>1279</v>
      </c>
      <c r="Y456" s="79"/>
      <c r="Z456" s="79"/>
      <c r="AA456" s="85" t="s">
        <v>1573</v>
      </c>
      <c r="AB456" s="85" t="s">
        <v>1570</v>
      </c>
      <c r="AC456" s="79" t="b">
        <v>0</v>
      </c>
      <c r="AD456" s="79">
        <v>1</v>
      </c>
      <c r="AE456" s="85" t="s">
        <v>1665</v>
      </c>
      <c r="AF456" s="79" t="b">
        <v>0</v>
      </c>
      <c r="AG456" s="79" t="s">
        <v>1701</v>
      </c>
      <c r="AH456" s="79"/>
      <c r="AI456" s="85" t="s">
        <v>1632</v>
      </c>
      <c r="AJ456" s="79" t="b">
        <v>0</v>
      </c>
      <c r="AK456" s="79">
        <v>0</v>
      </c>
      <c r="AL456" s="85" t="s">
        <v>1632</v>
      </c>
      <c r="AM456" s="79" t="s">
        <v>1716</v>
      </c>
      <c r="AN456" s="79" t="b">
        <v>0</v>
      </c>
      <c r="AO456" s="85" t="s">
        <v>1570</v>
      </c>
      <c r="AP456" s="79" t="s">
        <v>176</v>
      </c>
      <c r="AQ456" s="79">
        <v>0</v>
      </c>
      <c r="AR456" s="79">
        <v>0</v>
      </c>
      <c r="AS456" s="79"/>
      <c r="AT456" s="79"/>
      <c r="AU456" s="79"/>
      <c r="AV456" s="79"/>
      <c r="AW456" s="79"/>
      <c r="AX456" s="79"/>
      <c r="AY456" s="79"/>
      <c r="AZ456" s="79"/>
      <c r="BA456">
        <v>3</v>
      </c>
      <c r="BB456" s="78" t="str">
        <f>REPLACE(INDEX(GroupVertices[Group],MATCH(Edges[[#This Row],[Vertex 1]],GroupVertices[Vertex],0)),1,1,"")</f>
        <v>1</v>
      </c>
      <c r="BC456" s="78" t="str">
        <f>REPLACE(INDEX(GroupVertices[Group],MATCH(Edges[[#This Row],[Vertex 2]],GroupVertices[Vertex],0)),1,1,"")</f>
        <v>3</v>
      </c>
      <c r="BD456" s="48">
        <v>1</v>
      </c>
      <c r="BE456" s="49">
        <v>4</v>
      </c>
      <c r="BF456" s="48">
        <v>0</v>
      </c>
      <c r="BG456" s="49">
        <v>0</v>
      </c>
      <c r="BH456" s="48">
        <v>0</v>
      </c>
      <c r="BI456" s="49">
        <v>0</v>
      </c>
      <c r="BJ456" s="48">
        <v>24</v>
      </c>
      <c r="BK456" s="49">
        <v>96</v>
      </c>
      <c r="BL456" s="48">
        <v>25</v>
      </c>
    </row>
    <row r="457" spans="1:64" ht="15">
      <c r="A457" s="64" t="s">
        <v>356</v>
      </c>
      <c r="B457" s="64" t="s">
        <v>356</v>
      </c>
      <c r="C457" s="65" t="s">
        <v>4305</v>
      </c>
      <c r="D457" s="66">
        <v>3</v>
      </c>
      <c r="E457" s="67" t="s">
        <v>132</v>
      </c>
      <c r="F457" s="68">
        <v>35</v>
      </c>
      <c r="G457" s="65"/>
      <c r="H457" s="69"/>
      <c r="I457" s="70"/>
      <c r="J457" s="70"/>
      <c r="K457" s="34" t="s">
        <v>65</v>
      </c>
      <c r="L457" s="77">
        <v>457</v>
      </c>
      <c r="M457" s="77"/>
      <c r="N457" s="72"/>
      <c r="O457" s="79" t="s">
        <v>176</v>
      </c>
      <c r="P457" s="81">
        <v>43510.07765046296</v>
      </c>
      <c r="Q457" s="79" t="s">
        <v>678</v>
      </c>
      <c r="R457" s="83" t="s">
        <v>787</v>
      </c>
      <c r="S457" s="79" t="s">
        <v>796</v>
      </c>
      <c r="T457" s="79" t="s">
        <v>834</v>
      </c>
      <c r="U457" s="79"/>
      <c r="V457" s="83" t="s">
        <v>1015</v>
      </c>
      <c r="W457" s="81">
        <v>43510.07765046296</v>
      </c>
      <c r="X457" s="83" t="s">
        <v>1280</v>
      </c>
      <c r="Y457" s="79"/>
      <c r="Z457" s="79"/>
      <c r="AA457" s="85" t="s">
        <v>1574</v>
      </c>
      <c r="AB457" s="79"/>
      <c r="AC457" s="79" t="b">
        <v>0</v>
      </c>
      <c r="AD457" s="79">
        <v>0</v>
      </c>
      <c r="AE457" s="85" t="s">
        <v>1632</v>
      </c>
      <c r="AF457" s="79" t="b">
        <v>0</v>
      </c>
      <c r="AG457" s="79" t="s">
        <v>1701</v>
      </c>
      <c r="AH457" s="79"/>
      <c r="AI457" s="85" t="s">
        <v>1632</v>
      </c>
      <c r="AJ457" s="79" t="b">
        <v>0</v>
      </c>
      <c r="AK457" s="79">
        <v>0</v>
      </c>
      <c r="AL457" s="85" t="s">
        <v>1632</v>
      </c>
      <c r="AM457" s="79" t="s">
        <v>1709</v>
      </c>
      <c r="AN457" s="79" t="b">
        <v>1</v>
      </c>
      <c r="AO457" s="85" t="s">
        <v>1574</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v>2</v>
      </c>
      <c r="BE457" s="49">
        <v>10</v>
      </c>
      <c r="BF457" s="48">
        <v>0</v>
      </c>
      <c r="BG457" s="49">
        <v>0</v>
      </c>
      <c r="BH457" s="48">
        <v>0</v>
      </c>
      <c r="BI457" s="49">
        <v>0</v>
      </c>
      <c r="BJ457" s="48">
        <v>18</v>
      </c>
      <c r="BK457" s="49">
        <v>90</v>
      </c>
      <c r="BL457" s="48">
        <v>20</v>
      </c>
    </row>
    <row r="458" spans="1:64" ht="15">
      <c r="A458" s="64" t="s">
        <v>331</v>
      </c>
      <c r="B458" s="64" t="s">
        <v>356</v>
      </c>
      <c r="C458" s="65" t="s">
        <v>4305</v>
      </c>
      <c r="D458" s="66">
        <v>3</v>
      </c>
      <c r="E458" s="67" t="s">
        <v>132</v>
      </c>
      <c r="F458" s="68">
        <v>35</v>
      </c>
      <c r="G458" s="65"/>
      <c r="H458" s="69"/>
      <c r="I458" s="70"/>
      <c r="J458" s="70"/>
      <c r="K458" s="34" t="s">
        <v>65</v>
      </c>
      <c r="L458" s="77">
        <v>458</v>
      </c>
      <c r="M458" s="77"/>
      <c r="N458" s="72"/>
      <c r="O458" s="79" t="s">
        <v>431</v>
      </c>
      <c r="P458" s="81">
        <v>43510.62148148148</v>
      </c>
      <c r="Q458" s="79" t="s">
        <v>679</v>
      </c>
      <c r="R458" s="79"/>
      <c r="S458" s="79"/>
      <c r="T458" s="79"/>
      <c r="U458" s="79"/>
      <c r="V458" s="83" t="s">
        <v>1001</v>
      </c>
      <c r="W458" s="81">
        <v>43510.62148148148</v>
      </c>
      <c r="X458" s="83" t="s">
        <v>1281</v>
      </c>
      <c r="Y458" s="79"/>
      <c r="Z458" s="79"/>
      <c r="AA458" s="85" t="s">
        <v>1575</v>
      </c>
      <c r="AB458" s="85" t="s">
        <v>1574</v>
      </c>
      <c r="AC458" s="79" t="b">
        <v>0</v>
      </c>
      <c r="AD458" s="79">
        <v>0</v>
      </c>
      <c r="AE458" s="85" t="s">
        <v>1694</v>
      </c>
      <c r="AF458" s="79" t="b">
        <v>0</v>
      </c>
      <c r="AG458" s="79" t="s">
        <v>1701</v>
      </c>
      <c r="AH458" s="79"/>
      <c r="AI458" s="85" t="s">
        <v>1632</v>
      </c>
      <c r="AJ458" s="79" t="b">
        <v>0</v>
      </c>
      <c r="AK458" s="79">
        <v>0</v>
      </c>
      <c r="AL458" s="85" t="s">
        <v>1632</v>
      </c>
      <c r="AM458" s="79" t="s">
        <v>1716</v>
      </c>
      <c r="AN458" s="79" t="b">
        <v>0</v>
      </c>
      <c r="AO458" s="85" t="s">
        <v>1574</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1</v>
      </c>
      <c r="BC458" s="78" t="str">
        <f>REPLACE(INDEX(GroupVertices[Group],MATCH(Edges[[#This Row],[Vertex 2]],GroupVertices[Vertex],0)),1,1,"")</f>
        <v>1</v>
      </c>
      <c r="BD458" s="48">
        <v>2</v>
      </c>
      <c r="BE458" s="49">
        <v>25</v>
      </c>
      <c r="BF458" s="48">
        <v>0</v>
      </c>
      <c r="BG458" s="49">
        <v>0</v>
      </c>
      <c r="BH458" s="48">
        <v>0</v>
      </c>
      <c r="BI458" s="49">
        <v>0</v>
      </c>
      <c r="BJ458" s="48">
        <v>6</v>
      </c>
      <c r="BK458" s="49">
        <v>75</v>
      </c>
      <c r="BL458" s="48">
        <v>8</v>
      </c>
    </row>
    <row r="459" spans="1:64" ht="15">
      <c r="A459" s="64" t="s">
        <v>357</v>
      </c>
      <c r="B459" s="64" t="s">
        <v>331</v>
      </c>
      <c r="C459" s="65" t="s">
        <v>4305</v>
      </c>
      <c r="D459" s="66">
        <v>3</v>
      </c>
      <c r="E459" s="67" t="s">
        <v>132</v>
      </c>
      <c r="F459" s="68">
        <v>35</v>
      </c>
      <c r="G459" s="65"/>
      <c r="H459" s="69"/>
      <c r="I459" s="70"/>
      <c r="J459" s="70"/>
      <c r="K459" s="34" t="s">
        <v>66</v>
      </c>
      <c r="L459" s="77">
        <v>459</v>
      </c>
      <c r="M459" s="77"/>
      <c r="N459" s="72"/>
      <c r="O459" s="79" t="s">
        <v>431</v>
      </c>
      <c r="P459" s="81">
        <v>43510.48420138889</v>
      </c>
      <c r="Q459" s="79" t="s">
        <v>680</v>
      </c>
      <c r="R459" s="79"/>
      <c r="S459" s="79"/>
      <c r="T459" s="79"/>
      <c r="U459" s="79"/>
      <c r="V459" s="83" t="s">
        <v>1016</v>
      </c>
      <c r="W459" s="81">
        <v>43510.48420138889</v>
      </c>
      <c r="X459" s="83" t="s">
        <v>1282</v>
      </c>
      <c r="Y459" s="79"/>
      <c r="Z459" s="79"/>
      <c r="AA459" s="85" t="s">
        <v>1576</v>
      </c>
      <c r="AB459" s="79"/>
      <c r="AC459" s="79" t="b">
        <v>0</v>
      </c>
      <c r="AD459" s="79">
        <v>0</v>
      </c>
      <c r="AE459" s="85" t="s">
        <v>1634</v>
      </c>
      <c r="AF459" s="79" t="b">
        <v>0</v>
      </c>
      <c r="AG459" s="79" t="s">
        <v>1701</v>
      </c>
      <c r="AH459" s="79"/>
      <c r="AI459" s="85" t="s">
        <v>1632</v>
      </c>
      <c r="AJ459" s="79" t="b">
        <v>0</v>
      </c>
      <c r="AK459" s="79">
        <v>0</v>
      </c>
      <c r="AL459" s="85" t="s">
        <v>1632</v>
      </c>
      <c r="AM459" s="79" t="s">
        <v>1708</v>
      </c>
      <c r="AN459" s="79" t="b">
        <v>0</v>
      </c>
      <c r="AO459" s="85" t="s">
        <v>1576</v>
      </c>
      <c r="AP459" s="79" t="s">
        <v>176</v>
      </c>
      <c r="AQ459" s="79">
        <v>0</v>
      </c>
      <c r="AR459" s="79">
        <v>0</v>
      </c>
      <c r="AS459" s="79" t="s">
        <v>1739</v>
      </c>
      <c r="AT459" s="79" t="s">
        <v>1740</v>
      </c>
      <c r="AU459" s="79" t="s">
        <v>1741</v>
      </c>
      <c r="AV459" s="79" t="s">
        <v>1755</v>
      </c>
      <c r="AW459" s="79" t="s">
        <v>1769</v>
      </c>
      <c r="AX459" s="79" t="s">
        <v>1783</v>
      </c>
      <c r="AY459" s="79" t="s">
        <v>1784</v>
      </c>
      <c r="AZ459" s="83" t="s">
        <v>1798</v>
      </c>
      <c r="BA459">
        <v>1</v>
      </c>
      <c r="BB459" s="78" t="str">
        <f>REPLACE(INDEX(GroupVertices[Group],MATCH(Edges[[#This Row],[Vertex 1]],GroupVertices[Vertex],0)),1,1,"")</f>
        <v>1</v>
      </c>
      <c r="BC459" s="78" t="str">
        <f>REPLACE(INDEX(GroupVertices[Group],MATCH(Edges[[#This Row],[Vertex 2]],GroupVertices[Vertex],0)),1,1,"")</f>
        <v>1</v>
      </c>
      <c r="BD459" s="48">
        <v>4</v>
      </c>
      <c r="BE459" s="49">
        <v>12.121212121212121</v>
      </c>
      <c r="BF459" s="48">
        <v>1</v>
      </c>
      <c r="BG459" s="49">
        <v>3.0303030303030303</v>
      </c>
      <c r="BH459" s="48">
        <v>0</v>
      </c>
      <c r="BI459" s="49">
        <v>0</v>
      </c>
      <c r="BJ459" s="48">
        <v>28</v>
      </c>
      <c r="BK459" s="49">
        <v>84.84848484848484</v>
      </c>
      <c r="BL459" s="48">
        <v>33</v>
      </c>
    </row>
    <row r="460" spans="1:64" ht="15">
      <c r="A460" s="64" t="s">
        <v>331</v>
      </c>
      <c r="B460" s="64" t="s">
        <v>357</v>
      </c>
      <c r="C460" s="65" t="s">
        <v>4305</v>
      </c>
      <c r="D460" s="66">
        <v>3</v>
      </c>
      <c r="E460" s="67" t="s">
        <v>132</v>
      </c>
      <c r="F460" s="68">
        <v>35</v>
      </c>
      <c r="G460" s="65"/>
      <c r="H460" s="69"/>
      <c r="I460" s="70"/>
      <c r="J460" s="70"/>
      <c r="K460" s="34" t="s">
        <v>66</v>
      </c>
      <c r="L460" s="77">
        <v>460</v>
      </c>
      <c r="M460" s="77"/>
      <c r="N460" s="72"/>
      <c r="O460" s="79" t="s">
        <v>431</v>
      </c>
      <c r="P460" s="81">
        <v>43510.622708333336</v>
      </c>
      <c r="Q460" s="79" t="s">
        <v>681</v>
      </c>
      <c r="R460" s="79"/>
      <c r="S460" s="79"/>
      <c r="T460" s="79"/>
      <c r="U460" s="79"/>
      <c r="V460" s="83" t="s">
        <v>1001</v>
      </c>
      <c r="W460" s="81">
        <v>43510.622708333336</v>
      </c>
      <c r="X460" s="83" t="s">
        <v>1283</v>
      </c>
      <c r="Y460" s="79"/>
      <c r="Z460" s="79"/>
      <c r="AA460" s="85" t="s">
        <v>1577</v>
      </c>
      <c r="AB460" s="85" t="s">
        <v>1576</v>
      </c>
      <c r="AC460" s="79" t="b">
        <v>0</v>
      </c>
      <c r="AD460" s="79">
        <v>0</v>
      </c>
      <c r="AE460" s="85" t="s">
        <v>1695</v>
      </c>
      <c r="AF460" s="79" t="b">
        <v>0</v>
      </c>
      <c r="AG460" s="79" t="s">
        <v>1701</v>
      </c>
      <c r="AH460" s="79"/>
      <c r="AI460" s="85" t="s">
        <v>1632</v>
      </c>
      <c r="AJ460" s="79" t="b">
        <v>0</v>
      </c>
      <c r="AK460" s="79">
        <v>0</v>
      </c>
      <c r="AL460" s="85" t="s">
        <v>1632</v>
      </c>
      <c r="AM460" s="79" t="s">
        <v>1716</v>
      </c>
      <c r="AN460" s="79" t="b">
        <v>0</v>
      </c>
      <c r="AO460" s="85" t="s">
        <v>1576</v>
      </c>
      <c r="AP460" s="79" t="s">
        <v>176</v>
      </c>
      <c r="AQ460" s="79">
        <v>0</v>
      </c>
      <c r="AR460" s="79">
        <v>0</v>
      </c>
      <c r="AS460" s="79"/>
      <c r="AT460" s="79"/>
      <c r="AU460" s="79"/>
      <c r="AV460" s="79"/>
      <c r="AW460" s="79"/>
      <c r="AX460" s="79"/>
      <c r="AY460" s="79"/>
      <c r="AZ460" s="79"/>
      <c r="BA460">
        <v>1</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28</v>
      </c>
      <c r="BK460" s="49">
        <v>100</v>
      </c>
      <c r="BL460" s="48">
        <v>28</v>
      </c>
    </row>
    <row r="461" spans="1:64" ht="15">
      <c r="A461" s="64" t="s">
        <v>358</v>
      </c>
      <c r="B461" s="64" t="s">
        <v>331</v>
      </c>
      <c r="C461" s="65" t="s">
        <v>4305</v>
      </c>
      <c r="D461" s="66">
        <v>3</v>
      </c>
      <c r="E461" s="67" t="s">
        <v>132</v>
      </c>
      <c r="F461" s="68">
        <v>35</v>
      </c>
      <c r="G461" s="65"/>
      <c r="H461" s="69"/>
      <c r="I461" s="70"/>
      <c r="J461" s="70"/>
      <c r="K461" s="34" t="s">
        <v>66</v>
      </c>
      <c r="L461" s="77">
        <v>461</v>
      </c>
      <c r="M461" s="77"/>
      <c r="N461" s="72"/>
      <c r="O461" s="79" t="s">
        <v>431</v>
      </c>
      <c r="P461" s="81">
        <v>43510.49222222222</v>
      </c>
      <c r="Q461" s="79" t="s">
        <v>682</v>
      </c>
      <c r="R461" s="79"/>
      <c r="S461" s="79"/>
      <c r="T461" s="79"/>
      <c r="U461" s="79"/>
      <c r="V461" s="83" t="s">
        <v>1017</v>
      </c>
      <c r="W461" s="81">
        <v>43510.49222222222</v>
      </c>
      <c r="X461" s="83" t="s">
        <v>1284</v>
      </c>
      <c r="Y461" s="79"/>
      <c r="Z461" s="79"/>
      <c r="AA461" s="85" t="s">
        <v>1578</v>
      </c>
      <c r="AB461" s="79"/>
      <c r="AC461" s="79" t="b">
        <v>0</v>
      </c>
      <c r="AD461" s="79">
        <v>0</v>
      </c>
      <c r="AE461" s="85" t="s">
        <v>1634</v>
      </c>
      <c r="AF461" s="79" t="b">
        <v>0</v>
      </c>
      <c r="AG461" s="79" t="s">
        <v>1701</v>
      </c>
      <c r="AH461" s="79"/>
      <c r="AI461" s="85" t="s">
        <v>1632</v>
      </c>
      <c r="AJ461" s="79" t="b">
        <v>0</v>
      </c>
      <c r="AK461" s="79">
        <v>0</v>
      </c>
      <c r="AL461" s="85" t="s">
        <v>1632</v>
      </c>
      <c r="AM461" s="79" t="s">
        <v>1709</v>
      </c>
      <c r="AN461" s="79" t="b">
        <v>0</v>
      </c>
      <c r="AO461" s="85" t="s">
        <v>1578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1</v>
      </c>
      <c r="BC461" s="78" t="str">
        <f>REPLACE(INDEX(GroupVertices[Group],MATCH(Edges[[#This Row],[Vertex 2]],GroupVertices[Vertex],0)),1,1,"")</f>
        <v>1</v>
      </c>
      <c r="BD461" s="48">
        <v>1</v>
      </c>
      <c r="BE461" s="49">
        <v>6.666666666666667</v>
      </c>
      <c r="BF461" s="48">
        <v>0</v>
      </c>
      <c r="BG461" s="49">
        <v>0</v>
      </c>
      <c r="BH461" s="48">
        <v>0</v>
      </c>
      <c r="BI461" s="49">
        <v>0</v>
      </c>
      <c r="BJ461" s="48">
        <v>14</v>
      </c>
      <c r="BK461" s="49">
        <v>93.33333333333333</v>
      </c>
      <c r="BL461" s="48">
        <v>15</v>
      </c>
    </row>
    <row r="462" spans="1:64" ht="15">
      <c r="A462" s="64" t="s">
        <v>331</v>
      </c>
      <c r="B462" s="64" t="s">
        <v>358</v>
      </c>
      <c r="C462" s="65" t="s">
        <v>4305</v>
      </c>
      <c r="D462" s="66">
        <v>3</v>
      </c>
      <c r="E462" s="67" t="s">
        <v>132</v>
      </c>
      <c r="F462" s="68">
        <v>35</v>
      </c>
      <c r="G462" s="65"/>
      <c r="H462" s="69"/>
      <c r="I462" s="70"/>
      <c r="J462" s="70"/>
      <c r="K462" s="34" t="s">
        <v>66</v>
      </c>
      <c r="L462" s="77">
        <v>462</v>
      </c>
      <c r="M462" s="77"/>
      <c r="N462" s="72"/>
      <c r="O462" s="79" t="s">
        <v>431</v>
      </c>
      <c r="P462" s="81">
        <v>43510.6228587963</v>
      </c>
      <c r="Q462" s="79" t="s">
        <v>683</v>
      </c>
      <c r="R462" s="79"/>
      <c r="S462" s="79"/>
      <c r="T462" s="79"/>
      <c r="U462" s="79"/>
      <c r="V462" s="83" t="s">
        <v>1001</v>
      </c>
      <c r="W462" s="81">
        <v>43510.6228587963</v>
      </c>
      <c r="X462" s="83" t="s">
        <v>1285</v>
      </c>
      <c r="Y462" s="79"/>
      <c r="Z462" s="79"/>
      <c r="AA462" s="85" t="s">
        <v>1579</v>
      </c>
      <c r="AB462" s="85" t="s">
        <v>1578</v>
      </c>
      <c r="AC462" s="79" t="b">
        <v>0</v>
      </c>
      <c r="AD462" s="79">
        <v>0</v>
      </c>
      <c r="AE462" s="85" t="s">
        <v>1696</v>
      </c>
      <c r="AF462" s="79" t="b">
        <v>0</v>
      </c>
      <c r="AG462" s="79" t="s">
        <v>1701</v>
      </c>
      <c r="AH462" s="79"/>
      <c r="AI462" s="85" t="s">
        <v>1632</v>
      </c>
      <c r="AJ462" s="79" t="b">
        <v>0</v>
      </c>
      <c r="AK462" s="79">
        <v>0</v>
      </c>
      <c r="AL462" s="85" t="s">
        <v>1632</v>
      </c>
      <c r="AM462" s="79" t="s">
        <v>1716</v>
      </c>
      <c r="AN462" s="79" t="b">
        <v>0</v>
      </c>
      <c r="AO462" s="85" t="s">
        <v>1578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v>2</v>
      </c>
      <c r="BE462" s="49">
        <v>25</v>
      </c>
      <c r="BF462" s="48">
        <v>0</v>
      </c>
      <c r="BG462" s="49">
        <v>0</v>
      </c>
      <c r="BH462" s="48">
        <v>0</v>
      </c>
      <c r="BI462" s="49">
        <v>0</v>
      </c>
      <c r="BJ462" s="48">
        <v>6</v>
      </c>
      <c r="BK462" s="49">
        <v>75</v>
      </c>
      <c r="BL462" s="48">
        <v>8</v>
      </c>
    </row>
    <row r="463" spans="1:64" ht="15">
      <c r="A463" s="64" t="s">
        <v>359</v>
      </c>
      <c r="B463" s="64" t="s">
        <v>331</v>
      </c>
      <c r="C463" s="65" t="s">
        <v>4305</v>
      </c>
      <c r="D463" s="66">
        <v>3</v>
      </c>
      <c r="E463" s="67" t="s">
        <v>132</v>
      </c>
      <c r="F463" s="68">
        <v>35</v>
      </c>
      <c r="G463" s="65"/>
      <c r="H463" s="69"/>
      <c r="I463" s="70"/>
      <c r="J463" s="70"/>
      <c r="K463" s="34" t="s">
        <v>66</v>
      </c>
      <c r="L463" s="77">
        <v>463</v>
      </c>
      <c r="M463" s="77"/>
      <c r="N463" s="72"/>
      <c r="O463" s="79" t="s">
        <v>430</v>
      </c>
      <c r="P463" s="81">
        <v>43510.092685185184</v>
      </c>
      <c r="Q463" s="79" t="s">
        <v>684</v>
      </c>
      <c r="R463" s="83" t="s">
        <v>788</v>
      </c>
      <c r="S463" s="79" t="s">
        <v>796</v>
      </c>
      <c r="T463" s="79"/>
      <c r="U463" s="79"/>
      <c r="V463" s="83" t="s">
        <v>1018</v>
      </c>
      <c r="W463" s="81">
        <v>43510.092685185184</v>
      </c>
      <c r="X463" s="83" t="s">
        <v>1286</v>
      </c>
      <c r="Y463" s="79"/>
      <c r="Z463" s="79"/>
      <c r="AA463" s="85" t="s">
        <v>1580</v>
      </c>
      <c r="AB463" s="79"/>
      <c r="AC463" s="79" t="b">
        <v>0</v>
      </c>
      <c r="AD463" s="79">
        <v>0</v>
      </c>
      <c r="AE463" s="85" t="s">
        <v>1632</v>
      </c>
      <c r="AF463" s="79" t="b">
        <v>0</v>
      </c>
      <c r="AG463" s="79" t="s">
        <v>1701</v>
      </c>
      <c r="AH463" s="79"/>
      <c r="AI463" s="85" t="s">
        <v>1632</v>
      </c>
      <c r="AJ463" s="79" t="b">
        <v>0</v>
      </c>
      <c r="AK463" s="79">
        <v>0</v>
      </c>
      <c r="AL463" s="85" t="s">
        <v>1632</v>
      </c>
      <c r="AM463" s="79" t="s">
        <v>1708</v>
      </c>
      <c r="AN463" s="79" t="b">
        <v>1</v>
      </c>
      <c r="AO463" s="85" t="s">
        <v>1580</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1</v>
      </c>
      <c r="BC463" s="78" t="str">
        <f>REPLACE(INDEX(GroupVertices[Group],MATCH(Edges[[#This Row],[Vertex 2]],GroupVertices[Vertex],0)),1,1,"")</f>
        <v>1</v>
      </c>
      <c r="BD463" s="48">
        <v>0</v>
      </c>
      <c r="BE463" s="49">
        <v>0</v>
      </c>
      <c r="BF463" s="48">
        <v>2</v>
      </c>
      <c r="BG463" s="49">
        <v>9.523809523809524</v>
      </c>
      <c r="BH463" s="48">
        <v>0</v>
      </c>
      <c r="BI463" s="49">
        <v>0</v>
      </c>
      <c r="BJ463" s="48">
        <v>19</v>
      </c>
      <c r="BK463" s="49">
        <v>90.47619047619048</v>
      </c>
      <c r="BL463" s="48">
        <v>21</v>
      </c>
    </row>
    <row r="464" spans="1:64" ht="15">
      <c r="A464" s="64" t="s">
        <v>359</v>
      </c>
      <c r="B464" s="64" t="s">
        <v>331</v>
      </c>
      <c r="C464" s="65" t="s">
        <v>4305</v>
      </c>
      <c r="D464" s="66">
        <v>3</v>
      </c>
      <c r="E464" s="67" t="s">
        <v>132</v>
      </c>
      <c r="F464" s="68">
        <v>35</v>
      </c>
      <c r="G464" s="65"/>
      <c r="H464" s="69"/>
      <c r="I464" s="70"/>
      <c r="J464" s="70"/>
      <c r="K464" s="34" t="s">
        <v>66</v>
      </c>
      <c r="L464" s="77">
        <v>464</v>
      </c>
      <c r="M464" s="77"/>
      <c r="N464" s="72"/>
      <c r="O464" s="79" t="s">
        <v>431</v>
      </c>
      <c r="P464" s="81">
        <v>43510.63162037037</v>
      </c>
      <c r="Q464" s="79" t="s">
        <v>685</v>
      </c>
      <c r="R464" s="83" t="s">
        <v>789</v>
      </c>
      <c r="S464" s="79" t="s">
        <v>796</v>
      </c>
      <c r="T464" s="79"/>
      <c r="U464" s="79"/>
      <c r="V464" s="83" t="s">
        <v>1018</v>
      </c>
      <c r="W464" s="81">
        <v>43510.63162037037</v>
      </c>
      <c r="X464" s="83" t="s">
        <v>1287</v>
      </c>
      <c r="Y464" s="79"/>
      <c r="Z464" s="79"/>
      <c r="AA464" s="85" t="s">
        <v>1581</v>
      </c>
      <c r="AB464" s="85" t="s">
        <v>1582</v>
      </c>
      <c r="AC464" s="79" t="b">
        <v>0</v>
      </c>
      <c r="AD464" s="79">
        <v>0</v>
      </c>
      <c r="AE464" s="85" t="s">
        <v>1634</v>
      </c>
      <c r="AF464" s="79" t="b">
        <v>0</v>
      </c>
      <c r="AG464" s="79" t="s">
        <v>1701</v>
      </c>
      <c r="AH464" s="79"/>
      <c r="AI464" s="85" t="s">
        <v>1632</v>
      </c>
      <c r="AJ464" s="79" t="b">
        <v>0</v>
      </c>
      <c r="AK464" s="79">
        <v>0</v>
      </c>
      <c r="AL464" s="85" t="s">
        <v>1632</v>
      </c>
      <c r="AM464" s="79" t="s">
        <v>1710</v>
      </c>
      <c r="AN464" s="79" t="b">
        <v>1</v>
      </c>
      <c r="AO464" s="85" t="s">
        <v>1582</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18</v>
      </c>
      <c r="BK464" s="49">
        <v>100</v>
      </c>
      <c r="BL464" s="48">
        <v>18</v>
      </c>
    </row>
    <row r="465" spans="1:64" ht="15">
      <c r="A465" s="64" t="s">
        <v>331</v>
      </c>
      <c r="B465" s="64" t="s">
        <v>359</v>
      </c>
      <c r="C465" s="65" t="s">
        <v>4306</v>
      </c>
      <c r="D465" s="66">
        <v>4.4</v>
      </c>
      <c r="E465" s="67" t="s">
        <v>136</v>
      </c>
      <c r="F465" s="68">
        <v>30.4</v>
      </c>
      <c r="G465" s="65"/>
      <c r="H465" s="69"/>
      <c r="I465" s="70"/>
      <c r="J465" s="70"/>
      <c r="K465" s="34" t="s">
        <v>66</v>
      </c>
      <c r="L465" s="77">
        <v>465</v>
      </c>
      <c r="M465" s="77"/>
      <c r="N465" s="72"/>
      <c r="O465" s="79" t="s">
        <v>431</v>
      </c>
      <c r="P465" s="81">
        <v>43510.62170138889</v>
      </c>
      <c r="Q465" s="79" t="s">
        <v>686</v>
      </c>
      <c r="R465" s="79"/>
      <c r="S465" s="79"/>
      <c r="T465" s="79"/>
      <c r="U465" s="79"/>
      <c r="V465" s="83" t="s">
        <v>1001</v>
      </c>
      <c r="W465" s="81">
        <v>43510.62170138889</v>
      </c>
      <c r="X465" s="83" t="s">
        <v>1288</v>
      </c>
      <c r="Y465" s="79"/>
      <c r="Z465" s="79"/>
      <c r="AA465" s="85" t="s">
        <v>1582</v>
      </c>
      <c r="AB465" s="85" t="s">
        <v>1580</v>
      </c>
      <c r="AC465" s="79" t="b">
        <v>0</v>
      </c>
      <c r="AD465" s="79">
        <v>0</v>
      </c>
      <c r="AE465" s="85" t="s">
        <v>1668</v>
      </c>
      <c r="AF465" s="79" t="b">
        <v>0</v>
      </c>
      <c r="AG465" s="79" t="s">
        <v>1701</v>
      </c>
      <c r="AH465" s="79"/>
      <c r="AI465" s="85" t="s">
        <v>1632</v>
      </c>
      <c r="AJ465" s="79" t="b">
        <v>0</v>
      </c>
      <c r="AK465" s="79">
        <v>0</v>
      </c>
      <c r="AL465" s="85" t="s">
        <v>1632</v>
      </c>
      <c r="AM465" s="79" t="s">
        <v>1716</v>
      </c>
      <c r="AN465" s="79" t="b">
        <v>0</v>
      </c>
      <c r="AO465" s="85" t="s">
        <v>1580</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1</v>
      </c>
      <c r="BC465" s="78" t="str">
        <f>REPLACE(INDEX(GroupVertices[Group],MATCH(Edges[[#This Row],[Vertex 2]],GroupVertices[Vertex],0)),1,1,"")</f>
        <v>1</v>
      </c>
      <c r="BD465" s="48">
        <v>1</v>
      </c>
      <c r="BE465" s="49">
        <v>5.2631578947368425</v>
      </c>
      <c r="BF465" s="48">
        <v>0</v>
      </c>
      <c r="BG465" s="49">
        <v>0</v>
      </c>
      <c r="BH465" s="48">
        <v>0</v>
      </c>
      <c r="BI465" s="49">
        <v>0</v>
      </c>
      <c r="BJ465" s="48">
        <v>18</v>
      </c>
      <c r="BK465" s="49">
        <v>94.73684210526316</v>
      </c>
      <c r="BL465" s="48">
        <v>19</v>
      </c>
    </row>
    <row r="466" spans="1:64" ht="15">
      <c r="A466" s="64" t="s">
        <v>331</v>
      </c>
      <c r="B466" s="64" t="s">
        <v>359</v>
      </c>
      <c r="C466" s="65" t="s">
        <v>4306</v>
      </c>
      <c r="D466" s="66">
        <v>4.4</v>
      </c>
      <c r="E466" s="67" t="s">
        <v>136</v>
      </c>
      <c r="F466" s="68">
        <v>30.4</v>
      </c>
      <c r="G466" s="65"/>
      <c r="H466" s="69"/>
      <c r="I466" s="70"/>
      <c r="J466" s="70"/>
      <c r="K466" s="34" t="s">
        <v>66</v>
      </c>
      <c r="L466" s="77">
        <v>466</v>
      </c>
      <c r="M466" s="77"/>
      <c r="N466" s="72"/>
      <c r="O466" s="79" t="s">
        <v>431</v>
      </c>
      <c r="P466" s="81">
        <v>43510.88319444445</v>
      </c>
      <c r="Q466" s="79" t="s">
        <v>687</v>
      </c>
      <c r="R466" s="79"/>
      <c r="S466" s="79"/>
      <c r="T466" s="79"/>
      <c r="U466" s="79"/>
      <c r="V466" s="83" t="s">
        <v>1001</v>
      </c>
      <c r="W466" s="81">
        <v>43510.88319444445</v>
      </c>
      <c r="X466" s="83" t="s">
        <v>1289</v>
      </c>
      <c r="Y466" s="79"/>
      <c r="Z466" s="79"/>
      <c r="AA466" s="85" t="s">
        <v>1583</v>
      </c>
      <c r="AB466" s="85" t="s">
        <v>1581</v>
      </c>
      <c r="AC466" s="79" t="b">
        <v>0</v>
      </c>
      <c r="AD466" s="79">
        <v>0</v>
      </c>
      <c r="AE466" s="85" t="s">
        <v>1668</v>
      </c>
      <c r="AF466" s="79" t="b">
        <v>0</v>
      </c>
      <c r="AG466" s="79" t="s">
        <v>1701</v>
      </c>
      <c r="AH466" s="79"/>
      <c r="AI466" s="85" t="s">
        <v>1632</v>
      </c>
      <c r="AJ466" s="79" t="b">
        <v>0</v>
      </c>
      <c r="AK466" s="79">
        <v>0</v>
      </c>
      <c r="AL466" s="85" t="s">
        <v>1632</v>
      </c>
      <c r="AM466" s="79" t="s">
        <v>1716</v>
      </c>
      <c r="AN466" s="79" t="b">
        <v>0</v>
      </c>
      <c r="AO466" s="85" t="s">
        <v>1581</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1</v>
      </c>
      <c r="BC466" s="78" t="str">
        <f>REPLACE(INDEX(GroupVertices[Group],MATCH(Edges[[#This Row],[Vertex 2]],GroupVertices[Vertex],0)),1,1,"")</f>
        <v>1</v>
      </c>
      <c r="BD466" s="48">
        <v>0</v>
      </c>
      <c r="BE466" s="49">
        <v>0</v>
      </c>
      <c r="BF466" s="48">
        <v>0</v>
      </c>
      <c r="BG466" s="49">
        <v>0</v>
      </c>
      <c r="BH466" s="48">
        <v>0</v>
      </c>
      <c r="BI466" s="49">
        <v>0</v>
      </c>
      <c r="BJ466" s="48">
        <v>14</v>
      </c>
      <c r="BK466" s="49">
        <v>100</v>
      </c>
      <c r="BL466" s="48">
        <v>14</v>
      </c>
    </row>
    <row r="467" spans="1:64" ht="15">
      <c r="A467" s="64" t="s">
        <v>360</v>
      </c>
      <c r="B467" s="64" t="s">
        <v>331</v>
      </c>
      <c r="C467" s="65" t="s">
        <v>4305</v>
      </c>
      <c r="D467" s="66">
        <v>3</v>
      </c>
      <c r="E467" s="67" t="s">
        <v>132</v>
      </c>
      <c r="F467" s="68">
        <v>35</v>
      </c>
      <c r="G467" s="65"/>
      <c r="H467" s="69"/>
      <c r="I467" s="70"/>
      <c r="J467" s="70"/>
      <c r="K467" s="34" t="s">
        <v>66</v>
      </c>
      <c r="L467" s="77">
        <v>467</v>
      </c>
      <c r="M467" s="77"/>
      <c r="N467" s="72"/>
      <c r="O467" s="79" t="s">
        <v>430</v>
      </c>
      <c r="P467" s="81">
        <v>43511.478680555556</v>
      </c>
      <c r="Q467" s="79" t="s">
        <v>688</v>
      </c>
      <c r="R467" s="79"/>
      <c r="S467" s="79"/>
      <c r="T467" s="79" t="s">
        <v>835</v>
      </c>
      <c r="U467" s="79"/>
      <c r="V467" s="83" t="s">
        <v>1019</v>
      </c>
      <c r="W467" s="81">
        <v>43511.478680555556</v>
      </c>
      <c r="X467" s="83" t="s">
        <v>1290</v>
      </c>
      <c r="Y467" s="79"/>
      <c r="Z467" s="79"/>
      <c r="AA467" s="85" t="s">
        <v>1584</v>
      </c>
      <c r="AB467" s="79"/>
      <c r="AC467" s="79" t="b">
        <v>0</v>
      </c>
      <c r="AD467" s="79">
        <v>0</v>
      </c>
      <c r="AE467" s="85" t="s">
        <v>1632</v>
      </c>
      <c r="AF467" s="79" t="b">
        <v>0</v>
      </c>
      <c r="AG467" s="79" t="s">
        <v>1701</v>
      </c>
      <c r="AH467" s="79"/>
      <c r="AI467" s="85" t="s">
        <v>1632</v>
      </c>
      <c r="AJ467" s="79" t="b">
        <v>0</v>
      </c>
      <c r="AK467" s="79">
        <v>0</v>
      </c>
      <c r="AL467" s="85" t="s">
        <v>1632</v>
      </c>
      <c r="AM467" s="79" t="s">
        <v>1709</v>
      </c>
      <c r="AN467" s="79" t="b">
        <v>0</v>
      </c>
      <c r="AO467" s="85" t="s">
        <v>1584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v>
      </c>
      <c r="BC467" s="78" t="str">
        <f>REPLACE(INDEX(GroupVertices[Group],MATCH(Edges[[#This Row],[Vertex 2]],GroupVertices[Vertex],0)),1,1,"")</f>
        <v>1</v>
      </c>
      <c r="BD467" s="48">
        <v>1</v>
      </c>
      <c r="BE467" s="49">
        <v>5.2631578947368425</v>
      </c>
      <c r="BF467" s="48">
        <v>0</v>
      </c>
      <c r="BG467" s="49">
        <v>0</v>
      </c>
      <c r="BH467" s="48">
        <v>0</v>
      </c>
      <c r="BI467" s="49">
        <v>0</v>
      </c>
      <c r="BJ467" s="48">
        <v>18</v>
      </c>
      <c r="BK467" s="49">
        <v>94.73684210526316</v>
      </c>
      <c r="BL467" s="48">
        <v>19</v>
      </c>
    </row>
    <row r="468" spans="1:64" ht="15">
      <c r="A468" s="64" t="s">
        <v>331</v>
      </c>
      <c r="B468" s="64" t="s">
        <v>360</v>
      </c>
      <c r="C468" s="65" t="s">
        <v>4305</v>
      </c>
      <c r="D468" s="66">
        <v>3</v>
      </c>
      <c r="E468" s="67" t="s">
        <v>132</v>
      </c>
      <c r="F468" s="68">
        <v>35</v>
      </c>
      <c r="G468" s="65"/>
      <c r="H468" s="69"/>
      <c r="I468" s="70"/>
      <c r="J468" s="70"/>
      <c r="K468" s="34" t="s">
        <v>66</v>
      </c>
      <c r="L468" s="77">
        <v>468</v>
      </c>
      <c r="M468" s="77"/>
      <c r="N468" s="72"/>
      <c r="O468" s="79" t="s">
        <v>431</v>
      </c>
      <c r="P468" s="81">
        <v>43511.63340277778</v>
      </c>
      <c r="Q468" s="79" t="s">
        <v>689</v>
      </c>
      <c r="R468" s="79"/>
      <c r="S468" s="79"/>
      <c r="T468" s="79"/>
      <c r="U468" s="79"/>
      <c r="V468" s="83" t="s">
        <v>1001</v>
      </c>
      <c r="W468" s="81">
        <v>43511.63340277778</v>
      </c>
      <c r="X468" s="83" t="s">
        <v>1291</v>
      </c>
      <c r="Y468" s="79"/>
      <c r="Z468" s="79"/>
      <c r="AA468" s="85" t="s">
        <v>1585</v>
      </c>
      <c r="AB468" s="85" t="s">
        <v>1584</v>
      </c>
      <c r="AC468" s="79" t="b">
        <v>0</v>
      </c>
      <c r="AD468" s="79">
        <v>0</v>
      </c>
      <c r="AE468" s="85" t="s">
        <v>1697</v>
      </c>
      <c r="AF468" s="79" t="b">
        <v>0</v>
      </c>
      <c r="AG468" s="79" t="s">
        <v>1701</v>
      </c>
      <c r="AH468" s="79"/>
      <c r="AI468" s="85" t="s">
        <v>1632</v>
      </c>
      <c r="AJ468" s="79" t="b">
        <v>0</v>
      </c>
      <c r="AK468" s="79">
        <v>0</v>
      </c>
      <c r="AL468" s="85" t="s">
        <v>1632</v>
      </c>
      <c r="AM468" s="79" t="s">
        <v>1716</v>
      </c>
      <c r="AN468" s="79" t="b">
        <v>0</v>
      </c>
      <c r="AO468" s="85" t="s">
        <v>1584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v>1</v>
      </c>
      <c r="BE468" s="49">
        <v>12.5</v>
      </c>
      <c r="BF468" s="48">
        <v>0</v>
      </c>
      <c r="BG468" s="49">
        <v>0</v>
      </c>
      <c r="BH468" s="48">
        <v>0</v>
      </c>
      <c r="BI468" s="49">
        <v>0</v>
      </c>
      <c r="BJ468" s="48">
        <v>7</v>
      </c>
      <c r="BK468" s="49">
        <v>87.5</v>
      </c>
      <c r="BL468" s="48">
        <v>8</v>
      </c>
    </row>
    <row r="469" spans="1:64" ht="15">
      <c r="A469" s="64" t="s">
        <v>361</v>
      </c>
      <c r="B469" s="64" t="s">
        <v>331</v>
      </c>
      <c r="C469" s="65" t="s">
        <v>4305</v>
      </c>
      <c r="D469" s="66">
        <v>3</v>
      </c>
      <c r="E469" s="67" t="s">
        <v>132</v>
      </c>
      <c r="F469" s="68">
        <v>35</v>
      </c>
      <c r="G469" s="65"/>
      <c r="H469" s="69"/>
      <c r="I469" s="70"/>
      <c r="J469" s="70"/>
      <c r="K469" s="34" t="s">
        <v>66</v>
      </c>
      <c r="L469" s="77">
        <v>469</v>
      </c>
      <c r="M469" s="77"/>
      <c r="N469" s="72"/>
      <c r="O469" s="79" t="s">
        <v>431</v>
      </c>
      <c r="P469" s="81">
        <v>43511.722916666666</v>
      </c>
      <c r="Q469" s="79" t="s">
        <v>690</v>
      </c>
      <c r="R469" s="79"/>
      <c r="S469" s="79"/>
      <c r="T469" s="79"/>
      <c r="U469" s="79"/>
      <c r="V469" s="83" t="s">
        <v>1020</v>
      </c>
      <c r="W469" s="81">
        <v>43511.722916666666</v>
      </c>
      <c r="X469" s="83" t="s">
        <v>1292</v>
      </c>
      <c r="Y469" s="79"/>
      <c r="Z469" s="79"/>
      <c r="AA469" s="85" t="s">
        <v>1586</v>
      </c>
      <c r="AB469" s="79"/>
      <c r="AC469" s="79" t="b">
        <v>0</v>
      </c>
      <c r="AD469" s="79">
        <v>0</v>
      </c>
      <c r="AE469" s="85" t="s">
        <v>1634</v>
      </c>
      <c r="AF469" s="79" t="b">
        <v>0</v>
      </c>
      <c r="AG469" s="79" t="s">
        <v>1701</v>
      </c>
      <c r="AH469" s="79"/>
      <c r="AI469" s="85" t="s">
        <v>1632</v>
      </c>
      <c r="AJ469" s="79" t="b">
        <v>0</v>
      </c>
      <c r="AK469" s="79">
        <v>0</v>
      </c>
      <c r="AL469" s="85" t="s">
        <v>1632</v>
      </c>
      <c r="AM469" s="79" t="s">
        <v>1709</v>
      </c>
      <c r="AN469" s="79" t="b">
        <v>0</v>
      </c>
      <c r="AO469" s="85" t="s">
        <v>1586</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1</v>
      </c>
      <c r="BC469" s="78" t="str">
        <f>REPLACE(INDEX(GroupVertices[Group],MATCH(Edges[[#This Row],[Vertex 2]],GroupVertices[Vertex],0)),1,1,"")</f>
        <v>1</v>
      </c>
      <c r="BD469" s="48">
        <v>0</v>
      </c>
      <c r="BE469" s="49">
        <v>0</v>
      </c>
      <c r="BF469" s="48">
        <v>1</v>
      </c>
      <c r="BG469" s="49">
        <v>3.5714285714285716</v>
      </c>
      <c r="BH469" s="48">
        <v>0</v>
      </c>
      <c r="BI469" s="49">
        <v>0</v>
      </c>
      <c r="BJ469" s="48">
        <v>27</v>
      </c>
      <c r="BK469" s="49">
        <v>96.42857142857143</v>
      </c>
      <c r="BL469" s="48">
        <v>28</v>
      </c>
    </row>
    <row r="470" spans="1:64" ht="15">
      <c r="A470" s="64" t="s">
        <v>331</v>
      </c>
      <c r="B470" s="64" t="s">
        <v>361</v>
      </c>
      <c r="C470" s="65" t="s">
        <v>4305</v>
      </c>
      <c r="D470" s="66">
        <v>3</v>
      </c>
      <c r="E470" s="67" t="s">
        <v>132</v>
      </c>
      <c r="F470" s="68">
        <v>35</v>
      </c>
      <c r="G470" s="65"/>
      <c r="H470" s="69"/>
      <c r="I470" s="70"/>
      <c r="J470" s="70"/>
      <c r="K470" s="34" t="s">
        <v>66</v>
      </c>
      <c r="L470" s="77">
        <v>470</v>
      </c>
      <c r="M470" s="77"/>
      <c r="N470" s="72"/>
      <c r="O470" s="79" t="s">
        <v>431</v>
      </c>
      <c r="P470" s="81">
        <v>43511.91204861111</v>
      </c>
      <c r="Q470" s="79" t="s">
        <v>691</v>
      </c>
      <c r="R470" s="79"/>
      <c r="S470" s="79"/>
      <c r="T470" s="79"/>
      <c r="U470" s="79"/>
      <c r="V470" s="83" t="s">
        <v>1001</v>
      </c>
      <c r="W470" s="81">
        <v>43511.91204861111</v>
      </c>
      <c r="X470" s="83" t="s">
        <v>1293</v>
      </c>
      <c r="Y470" s="79"/>
      <c r="Z470" s="79"/>
      <c r="AA470" s="85" t="s">
        <v>1587</v>
      </c>
      <c r="AB470" s="85" t="s">
        <v>1586</v>
      </c>
      <c r="AC470" s="79" t="b">
        <v>0</v>
      </c>
      <c r="AD470" s="79">
        <v>0</v>
      </c>
      <c r="AE470" s="85" t="s">
        <v>1698</v>
      </c>
      <c r="AF470" s="79" t="b">
        <v>0</v>
      </c>
      <c r="AG470" s="79" t="s">
        <v>1701</v>
      </c>
      <c r="AH470" s="79"/>
      <c r="AI470" s="85" t="s">
        <v>1632</v>
      </c>
      <c r="AJ470" s="79" t="b">
        <v>0</v>
      </c>
      <c r="AK470" s="79">
        <v>0</v>
      </c>
      <c r="AL470" s="85" t="s">
        <v>1632</v>
      </c>
      <c r="AM470" s="79" t="s">
        <v>1716</v>
      </c>
      <c r="AN470" s="79" t="b">
        <v>0</v>
      </c>
      <c r="AO470" s="85" t="s">
        <v>1586</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31</v>
      </c>
      <c r="BK470" s="49">
        <v>100</v>
      </c>
      <c r="BL470" s="48">
        <v>31</v>
      </c>
    </row>
    <row r="471" spans="1:64" ht="15">
      <c r="A471" s="64" t="s">
        <v>362</v>
      </c>
      <c r="B471" s="64" t="s">
        <v>331</v>
      </c>
      <c r="C471" s="65" t="s">
        <v>4305</v>
      </c>
      <c r="D471" s="66">
        <v>3</v>
      </c>
      <c r="E471" s="67" t="s">
        <v>132</v>
      </c>
      <c r="F471" s="68">
        <v>35</v>
      </c>
      <c r="G471" s="65"/>
      <c r="H471" s="69"/>
      <c r="I471" s="70"/>
      <c r="J471" s="70"/>
      <c r="K471" s="34" t="s">
        <v>66</v>
      </c>
      <c r="L471" s="77">
        <v>471</v>
      </c>
      <c r="M471" s="77"/>
      <c r="N471" s="72"/>
      <c r="O471" s="79" t="s">
        <v>431</v>
      </c>
      <c r="P471" s="81">
        <v>43511.76898148148</v>
      </c>
      <c r="Q471" s="79" t="s">
        <v>692</v>
      </c>
      <c r="R471" s="79"/>
      <c r="S471" s="79"/>
      <c r="T471" s="79"/>
      <c r="U471" s="79"/>
      <c r="V471" s="83" t="s">
        <v>1021</v>
      </c>
      <c r="W471" s="81">
        <v>43511.76898148148</v>
      </c>
      <c r="X471" s="83" t="s">
        <v>1294</v>
      </c>
      <c r="Y471" s="79"/>
      <c r="Z471" s="79"/>
      <c r="AA471" s="85" t="s">
        <v>1588</v>
      </c>
      <c r="AB471" s="85" t="s">
        <v>1631</v>
      </c>
      <c r="AC471" s="79" t="b">
        <v>0</v>
      </c>
      <c r="AD471" s="79">
        <v>0</v>
      </c>
      <c r="AE471" s="85" t="s">
        <v>1699</v>
      </c>
      <c r="AF471" s="79" t="b">
        <v>0</v>
      </c>
      <c r="AG471" s="79" t="s">
        <v>1701</v>
      </c>
      <c r="AH471" s="79"/>
      <c r="AI471" s="85" t="s">
        <v>1632</v>
      </c>
      <c r="AJ471" s="79" t="b">
        <v>0</v>
      </c>
      <c r="AK471" s="79">
        <v>0</v>
      </c>
      <c r="AL471" s="85" t="s">
        <v>1632</v>
      </c>
      <c r="AM471" s="79" t="s">
        <v>1708</v>
      </c>
      <c r="AN471" s="79" t="b">
        <v>0</v>
      </c>
      <c r="AO471" s="85" t="s">
        <v>1631</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2</v>
      </c>
      <c r="BE471" s="49">
        <v>10</v>
      </c>
      <c r="BF471" s="48">
        <v>0</v>
      </c>
      <c r="BG471" s="49">
        <v>0</v>
      </c>
      <c r="BH471" s="48">
        <v>0</v>
      </c>
      <c r="BI471" s="49">
        <v>0</v>
      </c>
      <c r="BJ471" s="48">
        <v>18</v>
      </c>
      <c r="BK471" s="49">
        <v>90</v>
      </c>
      <c r="BL471" s="48">
        <v>20</v>
      </c>
    </row>
    <row r="472" spans="1:64" ht="15">
      <c r="A472" s="64" t="s">
        <v>331</v>
      </c>
      <c r="B472" s="64" t="s">
        <v>362</v>
      </c>
      <c r="C472" s="65" t="s">
        <v>4305</v>
      </c>
      <c r="D472" s="66">
        <v>3</v>
      </c>
      <c r="E472" s="67" t="s">
        <v>132</v>
      </c>
      <c r="F472" s="68">
        <v>35</v>
      </c>
      <c r="G472" s="65"/>
      <c r="H472" s="69"/>
      <c r="I472" s="70"/>
      <c r="J472" s="70"/>
      <c r="K472" s="34" t="s">
        <v>66</v>
      </c>
      <c r="L472" s="77">
        <v>472</v>
      </c>
      <c r="M472" s="77"/>
      <c r="N472" s="72"/>
      <c r="O472" s="79" t="s">
        <v>431</v>
      </c>
      <c r="P472" s="81">
        <v>43511.91216435185</v>
      </c>
      <c r="Q472" s="79" t="s">
        <v>693</v>
      </c>
      <c r="R472" s="79"/>
      <c r="S472" s="79"/>
      <c r="T472" s="79"/>
      <c r="U472" s="79"/>
      <c r="V472" s="83" t="s">
        <v>1001</v>
      </c>
      <c r="W472" s="81">
        <v>43511.91216435185</v>
      </c>
      <c r="X472" s="83" t="s">
        <v>1295</v>
      </c>
      <c r="Y472" s="79"/>
      <c r="Z472" s="79"/>
      <c r="AA472" s="85" t="s">
        <v>1589</v>
      </c>
      <c r="AB472" s="85" t="s">
        <v>1588</v>
      </c>
      <c r="AC472" s="79" t="b">
        <v>0</v>
      </c>
      <c r="AD472" s="79">
        <v>0</v>
      </c>
      <c r="AE472" s="85" t="s">
        <v>1699</v>
      </c>
      <c r="AF472" s="79" t="b">
        <v>0</v>
      </c>
      <c r="AG472" s="79" t="s">
        <v>1701</v>
      </c>
      <c r="AH472" s="79"/>
      <c r="AI472" s="85" t="s">
        <v>1632</v>
      </c>
      <c r="AJ472" s="79" t="b">
        <v>0</v>
      </c>
      <c r="AK472" s="79">
        <v>0</v>
      </c>
      <c r="AL472" s="85" t="s">
        <v>1632</v>
      </c>
      <c r="AM472" s="79" t="s">
        <v>1716</v>
      </c>
      <c r="AN472" s="79" t="b">
        <v>0</v>
      </c>
      <c r="AO472" s="85" t="s">
        <v>1588</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v>1</v>
      </c>
      <c r="BE472" s="49">
        <v>16.666666666666668</v>
      </c>
      <c r="BF472" s="48">
        <v>0</v>
      </c>
      <c r="BG472" s="49">
        <v>0</v>
      </c>
      <c r="BH472" s="48">
        <v>0</v>
      </c>
      <c r="BI472" s="49">
        <v>0</v>
      </c>
      <c r="BJ472" s="48">
        <v>5</v>
      </c>
      <c r="BK472" s="49">
        <v>83.33333333333333</v>
      </c>
      <c r="BL472" s="48">
        <v>6</v>
      </c>
    </row>
    <row r="473" spans="1:64" ht="15">
      <c r="A473" s="64" t="s">
        <v>331</v>
      </c>
      <c r="B473" s="64" t="s">
        <v>331</v>
      </c>
      <c r="C473" s="65" t="s">
        <v>4309</v>
      </c>
      <c r="D473" s="66">
        <v>10</v>
      </c>
      <c r="E473" s="67" t="s">
        <v>136</v>
      </c>
      <c r="F473" s="68">
        <v>12</v>
      </c>
      <c r="G473" s="65"/>
      <c r="H473" s="69"/>
      <c r="I473" s="70"/>
      <c r="J473" s="70"/>
      <c r="K473" s="34" t="s">
        <v>65</v>
      </c>
      <c r="L473" s="77">
        <v>473</v>
      </c>
      <c r="M473" s="77"/>
      <c r="N473" s="72"/>
      <c r="O473" s="79" t="s">
        <v>176</v>
      </c>
      <c r="P473" s="81">
        <v>43498.70921296296</v>
      </c>
      <c r="Q473" s="79" t="s">
        <v>694</v>
      </c>
      <c r="R473" s="79"/>
      <c r="S473" s="79"/>
      <c r="T473" s="79" t="s">
        <v>836</v>
      </c>
      <c r="U473" s="83" t="s">
        <v>881</v>
      </c>
      <c r="V473" s="83" t="s">
        <v>881</v>
      </c>
      <c r="W473" s="81">
        <v>43498.70921296296</v>
      </c>
      <c r="X473" s="83" t="s">
        <v>1296</v>
      </c>
      <c r="Y473" s="79"/>
      <c r="Z473" s="79"/>
      <c r="AA473" s="85" t="s">
        <v>1590</v>
      </c>
      <c r="AB473" s="79"/>
      <c r="AC473" s="79" t="b">
        <v>0</v>
      </c>
      <c r="AD473" s="79">
        <v>1</v>
      </c>
      <c r="AE473" s="85" t="s">
        <v>1632</v>
      </c>
      <c r="AF473" s="79" t="b">
        <v>0</v>
      </c>
      <c r="AG473" s="79" t="s">
        <v>1701</v>
      </c>
      <c r="AH473" s="79"/>
      <c r="AI473" s="85" t="s">
        <v>1632</v>
      </c>
      <c r="AJ473" s="79" t="b">
        <v>0</v>
      </c>
      <c r="AK473" s="79">
        <v>1</v>
      </c>
      <c r="AL473" s="85" t="s">
        <v>1632</v>
      </c>
      <c r="AM473" s="79" t="s">
        <v>1721</v>
      </c>
      <c r="AN473" s="79" t="b">
        <v>0</v>
      </c>
      <c r="AO473" s="85" t="s">
        <v>1590</v>
      </c>
      <c r="AP473" s="79" t="s">
        <v>176</v>
      </c>
      <c r="AQ473" s="79">
        <v>0</v>
      </c>
      <c r="AR473" s="79">
        <v>0</v>
      </c>
      <c r="AS473" s="79"/>
      <c r="AT473" s="79"/>
      <c r="AU473" s="79"/>
      <c r="AV473" s="79"/>
      <c r="AW473" s="79"/>
      <c r="AX473" s="79"/>
      <c r="AY473" s="79"/>
      <c r="AZ473" s="79"/>
      <c r="BA473">
        <v>20</v>
      </c>
      <c r="BB473" s="78" t="str">
        <f>REPLACE(INDEX(GroupVertices[Group],MATCH(Edges[[#This Row],[Vertex 1]],GroupVertices[Vertex],0)),1,1,"")</f>
        <v>1</v>
      </c>
      <c r="BC473" s="78" t="str">
        <f>REPLACE(INDEX(GroupVertices[Group],MATCH(Edges[[#This Row],[Vertex 2]],GroupVertices[Vertex],0)),1,1,"")</f>
        <v>1</v>
      </c>
      <c r="BD473" s="48">
        <v>2</v>
      </c>
      <c r="BE473" s="49">
        <v>6.451612903225806</v>
      </c>
      <c r="BF473" s="48">
        <v>0</v>
      </c>
      <c r="BG473" s="49">
        <v>0</v>
      </c>
      <c r="BH473" s="48">
        <v>0</v>
      </c>
      <c r="BI473" s="49">
        <v>0</v>
      </c>
      <c r="BJ473" s="48">
        <v>29</v>
      </c>
      <c r="BK473" s="49">
        <v>93.54838709677419</v>
      </c>
      <c r="BL473" s="48">
        <v>31</v>
      </c>
    </row>
    <row r="474" spans="1:64" ht="15">
      <c r="A474" s="64" t="s">
        <v>331</v>
      </c>
      <c r="B474" s="64" t="s">
        <v>331</v>
      </c>
      <c r="C474" s="65" t="s">
        <v>4309</v>
      </c>
      <c r="D474" s="66">
        <v>10</v>
      </c>
      <c r="E474" s="67" t="s">
        <v>136</v>
      </c>
      <c r="F474" s="68">
        <v>12</v>
      </c>
      <c r="G474" s="65"/>
      <c r="H474" s="69"/>
      <c r="I474" s="70"/>
      <c r="J474" s="70"/>
      <c r="K474" s="34" t="s">
        <v>65</v>
      </c>
      <c r="L474" s="77">
        <v>474</v>
      </c>
      <c r="M474" s="77"/>
      <c r="N474" s="72"/>
      <c r="O474" s="79" t="s">
        <v>176</v>
      </c>
      <c r="P474" s="81">
        <v>43499.709074074075</v>
      </c>
      <c r="Q474" s="79" t="s">
        <v>695</v>
      </c>
      <c r="R474" s="79"/>
      <c r="S474" s="79"/>
      <c r="T474" s="79" t="s">
        <v>837</v>
      </c>
      <c r="U474" s="83" t="s">
        <v>882</v>
      </c>
      <c r="V474" s="83" t="s">
        <v>882</v>
      </c>
      <c r="W474" s="81">
        <v>43499.709074074075</v>
      </c>
      <c r="X474" s="83" t="s">
        <v>1297</v>
      </c>
      <c r="Y474" s="79"/>
      <c r="Z474" s="79"/>
      <c r="AA474" s="85" t="s">
        <v>1591</v>
      </c>
      <c r="AB474" s="79"/>
      <c r="AC474" s="79" t="b">
        <v>0</v>
      </c>
      <c r="AD474" s="79">
        <v>3</v>
      </c>
      <c r="AE474" s="85" t="s">
        <v>1632</v>
      </c>
      <c r="AF474" s="79" t="b">
        <v>0</v>
      </c>
      <c r="AG474" s="79" t="s">
        <v>1701</v>
      </c>
      <c r="AH474" s="79"/>
      <c r="AI474" s="85" t="s">
        <v>1632</v>
      </c>
      <c r="AJ474" s="79" t="b">
        <v>0</v>
      </c>
      <c r="AK474" s="79">
        <v>2</v>
      </c>
      <c r="AL474" s="85" t="s">
        <v>1632</v>
      </c>
      <c r="AM474" s="79" t="s">
        <v>1721</v>
      </c>
      <c r="AN474" s="79" t="b">
        <v>0</v>
      </c>
      <c r="AO474" s="85" t="s">
        <v>1591</v>
      </c>
      <c r="AP474" s="79" t="s">
        <v>176</v>
      </c>
      <c r="AQ474" s="79">
        <v>0</v>
      </c>
      <c r="AR474" s="79">
        <v>0</v>
      </c>
      <c r="AS474" s="79"/>
      <c r="AT474" s="79"/>
      <c r="AU474" s="79"/>
      <c r="AV474" s="79"/>
      <c r="AW474" s="79"/>
      <c r="AX474" s="79"/>
      <c r="AY474" s="79"/>
      <c r="AZ474" s="79"/>
      <c r="BA474">
        <v>20</v>
      </c>
      <c r="BB474" s="78" t="str">
        <f>REPLACE(INDEX(GroupVertices[Group],MATCH(Edges[[#This Row],[Vertex 1]],GroupVertices[Vertex],0)),1,1,"")</f>
        <v>1</v>
      </c>
      <c r="BC474" s="78" t="str">
        <f>REPLACE(INDEX(GroupVertices[Group],MATCH(Edges[[#This Row],[Vertex 2]],GroupVertices[Vertex],0)),1,1,"")</f>
        <v>1</v>
      </c>
      <c r="BD474" s="48">
        <v>2</v>
      </c>
      <c r="BE474" s="49">
        <v>5.555555555555555</v>
      </c>
      <c r="BF474" s="48">
        <v>0</v>
      </c>
      <c r="BG474" s="49">
        <v>0</v>
      </c>
      <c r="BH474" s="48">
        <v>0</v>
      </c>
      <c r="BI474" s="49">
        <v>0</v>
      </c>
      <c r="BJ474" s="48">
        <v>34</v>
      </c>
      <c r="BK474" s="49">
        <v>94.44444444444444</v>
      </c>
      <c r="BL474" s="48">
        <v>36</v>
      </c>
    </row>
    <row r="475" spans="1:64" ht="15">
      <c r="A475" s="64" t="s">
        <v>331</v>
      </c>
      <c r="B475" s="64" t="s">
        <v>331</v>
      </c>
      <c r="C475" s="65" t="s">
        <v>4309</v>
      </c>
      <c r="D475" s="66">
        <v>10</v>
      </c>
      <c r="E475" s="67" t="s">
        <v>136</v>
      </c>
      <c r="F475" s="68">
        <v>12</v>
      </c>
      <c r="G475" s="65"/>
      <c r="H475" s="69"/>
      <c r="I475" s="70"/>
      <c r="J475" s="70"/>
      <c r="K475" s="34" t="s">
        <v>65</v>
      </c>
      <c r="L475" s="77">
        <v>475</v>
      </c>
      <c r="M475" s="77"/>
      <c r="N475" s="72"/>
      <c r="O475" s="79" t="s">
        <v>176</v>
      </c>
      <c r="P475" s="81">
        <v>43500.60502314815</v>
      </c>
      <c r="Q475" s="79" t="s">
        <v>696</v>
      </c>
      <c r="R475" s="79"/>
      <c r="S475" s="79"/>
      <c r="T475" s="79" t="s">
        <v>838</v>
      </c>
      <c r="U475" s="83" t="s">
        <v>883</v>
      </c>
      <c r="V475" s="83" t="s">
        <v>883</v>
      </c>
      <c r="W475" s="81">
        <v>43500.60502314815</v>
      </c>
      <c r="X475" s="83" t="s">
        <v>1298</v>
      </c>
      <c r="Y475" s="79"/>
      <c r="Z475" s="79"/>
      <c r="AA475" s="85" t="s">
        <v>1592</v>
      </c>
      <c r="AB475" s="79"/>
      <c r="AC475" s="79" t="b">
        <v>0</v>
      </c>
      <c r="AD475" s="79">
        <v>5</v>
      </c>
      <c r="AE475" s="85" t="s">
        <v>1632</v>
      </c>
      <c r="AF475" s="79" t="b">
        <v>0</v>
      </c>
      <c r="AG475" s="79" t="s">
        <v>1701</v>
      </c>
      <c r="AH475" s="79"/>
      <c r="AI475" s="85" t="s">
        <v>1632</v>
      </c>
      <c r="AJ475" s="79" t="b">
        <v>0</v>
      </c>
      <c r="AK475" s="79">
        <v>3</v>
      </c>
      <c r="AL475" s="85" t="s">
        <v>1632</v>
      </c>
      <c r="AM475" s="79" t="s">
        <v>1721</v>
      </c>
      <c r="AN475" s="79" t="b">
        <v>0</v>
      </c>
      <c r="AO475" s="85" t="s">
        <v>1592</v>
      </c>
      <c r="AP475" s="79" t="s">
        <v>176</v>
      </c>
      <c r="AQ475" s="79">
        <v>0</v>
      </c>
      <c r="AR475" s="79">
        <v>0</v>
      </c>
      <c r="AS475" s="79"/>
      <c r="AT475" s="79"/>
      <c r="AU475" s="79"/>
      <c r="AV475" s="79"/>
      <c r="AW475" s="79"/>
      <c r="AX475" s="79"/>
      <c r="AY475" s="79"/>
      <c r="AZ475" s="79"/>
      <c r="BA475">
        <v>20</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27</v>
      </c>
      <c r="BK475" s="49">
        <v>100</v>
      </c>
      <c r="BL475" s="48">
        <v>27</v>
      </c>
    </row>
    <row r="476" spans="1:64" ht="15">
      <c r="A476" s="64" t="s">
        <v>331</v>
      </c>
      <c r="B476" s="64" t="s">
        <v>331</v>
      </c>
      <c r="C476" s="65" t="s">
        <v>4309</v>
      </c>
      <c r="D476" s="66">
        <v>10</v>
      </c>
      <c r="E476" s="67" t="s">
        <v>136</v>
      </c>
      <c r="F476" s="68">
        <v>12</v>
      </c>
      <c r="G476" s="65"/>
      <c r="H476" s="69"/>
      <c r="I476" s="70"/>
      <c r="J476" s="70"/>
      <c r="K476" s="34" t="s">
        <v>65</v>
      </c>
      <c r="L476" s="77">
        <v>476</v>
      </c>
      <c r="M476" s="77"/>
      <c r="N476" s="72"/>
      <c r="O476" s="79" t="s">
        <v>176</v>
      </c>
      <c r="P476" s="81">
        <v>43500.63150462963</v>
      </c>
      <c r="Q476" s="79" t="s">
        <v>697</v>
      </c>
      <c r="R476" s="79"/>
      <c r="S476" s="79"/>
      <c r="T476" s="79"/>
      <c r="U476" s="83" t="s">
        <v>884</v>
      </c>
      <c r="V476" s="83" t="s">
        <v>884</v>
      </c>
      <c r="W476" s="81">
        <v>43500.63150462963</v>
      </c>
      <c r="X476" s="83" t="s">
        <v>1299</v>
      </c>
      <c r="Y476" s="79"/>
      <c r="Z476" s="79"/>
      <c r="AA476" s="85" t="s">
        <v>1593</v>
      </c>
      <c r="AB476" s="79"/>
      <c r="AC476" s="79" t="b">
        <v>0</v>
      </c>
      <c r="AD476" s="79">
        <v>14</v>
      </c>
      <c r="AE476" s="85" t="s">
        <v>1632</v>
      </c>
      <c r="AF476" s="79" t="b">
        <v>0</v>
      </c>
      <c r="AG476" s="79" t="s">
        <v>1701</v>
      </c>
      <c r="AH476" s="79"/>
      <c r="AI476" s="85" t="s">
        <v>1632</v>
      </c>
      <c r="AJ476" s="79" t="b">
        <v>0</v>
      </c>
      <c r="AK476" s="79">
        <v>3</v>
      </c>
      <c r="AL476" s="85" t="s">
        <v>1632</v>
      </c>
      <c r="AM476" s="79" t="s">
        <v>1710</v>
      </c>
      <c r="AN476" s="79" t="b">
        <v>0</v>
      </c>
      <c r="AO476" s="85" t="s">
        <v>1593</v>
      </c>
      <c r="AP476" s="79" t="s">
        <v>176</v>
      </c>
      <c r="AQ476" s="79">
        <v>0</v>
      </c>
      <c r="AR476" s="79">
        <v>0</v>
      </c>
      <c r="AS476" s="79"/>
      <c r="AT476" s="79"/>
      <c r="AU476" s="79"/>
      <c r="AV476" s="79"/>
      <c r="AW476" s="79"/>
      <c r="AX476" s="79"/>
      <c r="AY476" s="79"/>
      <c r="AZ476" s="79"/>
      <c r="BA476">
        <v>20</v>
      </c>
      <c r="BB476" s="78" t="str">
        <f>REPLACE(INDEX(GroupVertices[Group],MATCH(Edges[[#This Row],[Vertex 1]],GroupVertices[Vertex],0)),1,1,"")</f>
        <v>1</v>
      </c>
      <c r="BC476" s="78" t="str">
        <f>REPLACE(INDEX(GroupVertices[Group],MATCH(Edges[[#This Row],[Vertex 2]],GroupVertices[Vertex],0)),1,1,"")</f>
        <v>1</v>
      </c>
      <c r="BD476" s="48">
        <v>2</v>
      </c>
      <c r="BE476" s="49">
        <v>8.695652173913043</v>
      </c>
      <c r="BF476" s="48">
        <v>1</v>
      </c>
      <c r="BG476" s="49">
        <v>4.3478260869565215</v>
      </c>
      <c r="BH476" s="48">
        <v>0</v>
      </c>
      <c r="BI476" s="49">
        <v>0</v>
      </c>
      <c r="BJ476" s="48">
        <v>20</v>
      </c>
      <c r="BK476" s="49">
        <v>86.95652173913044</v>
      </c>
      <c r="BL476" s="48">
        <v>23</v>
      </c>
    </row>
    <row r="477" spans="1:64" ht="15">
      <c r="A477" s="64" t="s">
        <v>331</v>
      </c>
      <c r="B477" s="64" t="s">
        <v>331</v>
      </c>
      <c r="C477" s="65" t="s">
        <v>4309</v>
      </c>
      <c r="D477" s="66">
        <v>10</v>
      </c>
      <c r="E477" s="67" t="s">
        <v>136</v>
      </c>
      <c r="F477" s="68">
        <v>12</v>
      </c>
      <c r="G477" s="65"/>
      <c r="H477" s="69"/>
      <c r="I477" s="70"/>
      <c r="J477" s="70"/>
      <c r="K477" s="34" t="s">
        <v>65</v>
      </c>
      <c r="L477" s="77">
        <v>477</v>
      </c>
      <c r="M477" s="77"/>
      <c r="N477" s="72"/>
      <c r="O477" s="79" t="s">
        <v>176</v>
      </c>
      <c r="P477" s="81">
        <v>43501.60493055556</v>
      </c>
      <c r="Q477" s="79" t="s">
        <v>698</v>
      </c>
      <c r="R477" s="79"/>
      <c r="S477" s="79"/>
      <c r="T477" s="79" t="s">
        <v>839</v>
      </c>
      <c r="U477" s="83" t="s">
        <v>885</v>
      </c>
      <c r="V477" s="83" t="s">
        <v>885</v>
      </c>
      <c r="W477" s="81">
        <v>43501.60493055556</v>
      </c>
      <c r="X477" s="83" t="s">
        <v>1300</v>
      </c>
      <c r="Y477" s="79"/>
      <c r="Z477" s="79"/>
      <c r="AA477" s="85" t="s">
        <v>1594</v>
      </c>
      <c r="AB477" s="79"/>
      <c r="AC477" s="79" t="b">
        <v>0</v>
      </c>
      <c r="AD477" s="79">
        <v>2</v>
      </c>
      <c r="AE477" s="85" t="s">
        <v>1632</v>
      </c>
      <c r="AF477" s="79" t="b">
        <v>0</v>
      </c>
      <c r="AG477" s="79" t="s">
        <v>1701</v>
      </c>
      <c r="AH477" s="79"/>
      <c r="AI477" s="85" t="s">
        <v>1632</v>
      </c>
      <c r="AJ477" s="79" t="b">
        <v>0</v>
      </c>
      <c r="AK477" s="79">
        <v>0</v>
      </c>
      <c r="AL477" s="85" t="s">
        <v>1632</v>
      </c>
      <c r="AM477" s="79" t="s">
        <v>1721</v>
      </c>
      <c r="AN477" s="79" t="b">
        <v>0</v>
      </c>
      <c r="AO477" s="85" t="s">
        <v>1594</v>
      </c>
      <c r="AP477" s="79" t="s">
        <v>176</v>
      </c>
      <c r="AQ477" s="79">
        <v>0</v>
      </c>
      <c r="AR477" s="79">
        <v>0</v>
      </c>
      <c r="AS477" s="79"/>
      <c r="AT477" s="79"/>
      <c r="AU477" s="79"/>
      <c r="AV477" s="79"/>
      <c r="AW477" s="79"/>
      <c r="AX477" s="79"/>
      <c r="AY477" s="79"/>
      <c r="AZ477" s="79"/>
      <c r="BA477">
        <v>20</v>
      </c>
      <c r="BB477" s="78" t="str">
        <f>REPLACE(INDEX(GroupVertices[Group],MATCH(Edges[[#This Row],[Vertex 1]],GroupVertices[Vertex],0)),1,1,"")</f>
        <v>1</v>
      </c>
      <c r="BC477" s="78" t="str">
        <f>REPLACE(INDEX(GroupVertices[Group],MATCH(Edges[[#This Row],[Vertex 2]],GroupVertices[Vertex],0)),1,1,"")</f>
        <v>1</v>
      </c>
      <c r="BD477" s="48">
        <v>1</v>
      </c>
      <c r="BE477" s="49">
        <v>1.9607843137254901</v>
      </c>
      <c r="BF477" s="48">
        <v>0</v>
      </c>
      <c r="BG477" s="49">
        <v>0</v>
      </c>
      <c r="BH477" s="48">
        <v>0</v>
      </c>
      <c r="BI477" s="49">
        <v>0</v>
      </c>
      <c r="BJ477" s="48">
        <v>50</v>
      </c>
      <c r="BK477" s="49">
        <v>98.03921568627452</v>
      </c>
      <c r="BL477" s="48">
        <v>51</v>
      </c>
    </row>
    <row r="478" spans="1:64" ht="15">
      <c r="A478" s="64" t="s">
        <v>331</v>
      </c>
      <c r="B478" s="64" t="s">
        <v>331</v>
      </c>
      <c r="C478" s="65" t="s">
        <v>4309</v>
      </c>
      <c r="D478" s="66">
        <v>10</v>
      </c>
      <c r="E478" s="67" t="s">
        <v>136</v>
      </c>
      <c r="F478" s="68">
        <v>12</v>
      </c>
      <c r="G478" s="65"/>
      <c r="H478" s="69"/>
      <c r="I478" s="70"/>
      <c r="J478" s="70"/>
      <c r="K478" s="34" t="s">
        <v>65</v>
      </c>
      <c r="L478" s="77">
        <v>478</v>
      </c>
      <c r="M478" s="77"/>
      <c r="N478" s="72"/>
      <c r="O478" s="79" t="s">
        <v>176</v>
      </c>
      <c r="P478" s="81">
        <v>43501.71229166666</v>
      </c>
      <c r="Q478" s="79" t="s">
        <v>699</v>
      </c>
      <c r="R478" s="79"/>
      <c r="S478" s="79"/>
      <c r="T478" s="79" t="s">
        <v>840</v>
      </c>
      <c r="U478" s="83" t="s">
        <v>886</v>
      </c>
      <c r="V478" s="83" t="s">
        <v>886</v>
      </c>
      <c r="W478" s="81">
        <v>43501.71229166666</v>
      </c>
      <c r="X478" s="83" t="s">
        <v>1301</v>
      </c>
      <c r="Y478" s="79"/>
      <c r="Z478" s="79"/>
      <c r="AA478" s="85" t="s">
        <v>1595</v>
      </c>
      <c r="AB478" s="79"/>
      <c r="AC478" s="79" t="b">
        <v>0</v>
      </c>
      <c r="AD478" s="79">
        <v>4</v>
      </c>
      <c r="AE478" s="85" t="s">
        <v>1632</v>
      </c>
      <c r="AF478" s="79" t="b">
        <v>0</v>
      </c>
      <c r="AG478" s="79" t="s">
        <v>1701</v>
      </c>
      <c r="AH478" s="79"/>
      <c r="AI478" s="85" t="s">
        <v>1632</v>
      </c>
      <c r="AJ478" s="79" t="b">
        <v>0</v>
      </c>
      <c r="AK478" s="79">
        <v>0</v>
      </c>
      <c r="AL478" s="85" t="s">
        <v>1632</v>
      </c>
      <c r="AM478" s="79" t="s">
        <v>1721</v>
      </c>
      <c r="AN478" s="79" t="b">
        <v>0</v>
      </c>
      <c r="AO478" s="85" t="s">
        <v>1595</v>
      </c>
      <c r="AP478" s="79" t="s">
        <v>176</v>
      </c>
      <c r="AQ478" s="79">
        <v>0</v>
      </c>
      <c r="AR478" s="79">
        <v>0</v>
      </c>
      <c r="AS478" s="79"/>
      <c r="AT478" s="79"/>
      <c r="AU478" s="79"/>
      <c r="AV478" s="79"/>
      <c r="AW478" s="79"/>
      <c r="AX478" s="79"/>
      <c r="AY478" s="79"/>
      <c r="AZ478" s="79"/>
      <c r="BA478">
        <v>20</v>
      </c>
      <c r="BB478" s="78" t="str">
        <f>REPLACE(INDEX(GroupVertices[Group],MATCH(Edges[[#This Row],[Vertex 1]],GroupVertices[Vertex],0)),1,1,"")</f>
        <v>1</v>
      </c>
      <c r="BC478" s="78" t="str">
        <f>REPLACE(INDEX(GroupVertices[Group],MATCH(Edges[[#This Row],[Vertex 2]],GroupVertices[Vertex],0)),1,1,"")</f>
        <v>1</v>
      </c>
      <c r="BD478" s="48">
        <v>2</v>
      </c>
      <c r="BE478" s="49">
        <v>6.451612903225806</v>
      </c>
      <c r="BF478" s="48">
        <v>0</v>
      </c>
      <c r="BG478" s="49">
        <v>0</v>
      </c>
      <c r="BH478" s="48">
        <v>0</v>
      </c>
      <c r="BI478" s="49">
        <v>0</v>
      </c>
      <c r="BJ478" s="48">
        <v>29</v>
      </c>
      <c r="BK478" s="49">
        <v>93.54838709677419</v>
      </c>
      <c r="BL478" s="48">
        <v>31</v>
      </c>
    </row>
    <row r="479" spans="1:64" ht="15">
      <c r="A479" s="64" t="s">
        <v>331</v>
      </c>
      <c r="B479" s="64" t="s">
        <v>331</v>
      </c>
      <c r="C479" s="65" t="s">
        <v>4309</v>
      </c>
      <c r="D479" s="66">
        <v>10</v>
      </c>
      <c r="E479" s="67" t="s">
        <v>136</v>
      </c>
      <c r="F479" s="68">
        <v>12</v>
      </c>
      <c r="G479" s="65"/>
      <c r="H479" s="69"/>
      <c r="I479" s="70"/>
      <c r="J479" s="70"/>
      <c r="K479" s="34" t="s">
        <v>65</v>
      </c>
      <c r="L479" s="77">
        <v>479</v>
      </c>
      <c r="M479" s="77"/>
      <c r="N479" s="72"/>
      <c r="O479" s="79" t="s">
        <v>176</v>
      </c>
      <c r="P479" s="81">
        <v>43502.57240740741</v>
      </c>
      <c r="Q479" s="79" t="s">
        <v>700</v>
      </c>
      <c r="R479" s="79"/>
      <c r="S479" s="79"/>
      <c r="T479" s="79" t="s">
        <v>841</v>
      </c>
      <c r="U479" s="83" t="s">
        <v>887</v>
      </c>
      <c r="V479" s="83" t="s">
        <v>887</v>
      </c>
      <c r="W479" s="81">
        <v>43502.57240740741</v>
      </c>
      <c r="X479" s="83" t="s">
        <v>1302</v>
      </c>
      <c r="Y479" s="79"/>
      <c r="Z479" s="79"/>
      <c r="AA479" s="85" t="s">
        <v>1596</v>
      </c>
      <c r="AB479" s="79"/>
      <c r="AC479" s="79" t="b">
        <v>0</v>
      </c>
      <c r="AD479" s="79">
        <v>12</v>
      </c>
      <c r="AE479" s="85" t="s">
        <v>1632</v>
      </c>
      <c r="AF479" s="79" t="b">
        <v>0</v>
      </c>
      <c r="AG479" s="79" t="s">
        <v>1701</v>
      </c>
      <c r="AH479" s="79"/>
      <c r="AI479" s="85" t="s">
        <v>1632</v>
      </c>
      <c r="AJ479" s="79" t="b">
        <v>0</v>
      </c>
      <c r="AK479" s="79">
        <v>0</v>
      </c>
      <c r="AL479" s="85" t="s">
        <v>1632</v>
      </c>
      <c r="AM479" s="79" t="s">
        <v>1710</v>
      </c>
      <c r="AN479" s="79" t="b">
        <v>0</v>
      </c>
      <c r="AO479" s="85" t="s">
        <v>1596</v>
      </c>
      <c r="AP479" s="79" t="s">
        <v>176</v>
      </c>
      <c r="AQ479" s="79">
        <v>0</v>
      </c>
      <c r="AR479" s="79">
        <v>0</v>
      </c>
      <c r="AS479" s="79"/>
      <c r="AT479" s="79"/>
      <c r="AU479" s="79"/>
      <c r="AV479" s="79"/>
      <c r="AW479" s="79"/>
      <c r="AX479" s="79"/>
      <c r="AY479" s="79"/>
      <c r="AZ479" s="79"/>
      <c r="BA479">
        <v>20</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11</v>
      </c>
      <c r="BK479" s="49">
        <v>100</v>
      </c>
      <c r="BL479" s="48">
        <v>11</v>
      </c>
    </row>
    <row r="480" spans="1:64" ht="15">
      <c r="A480" s="64" t="s">
        <v>331</v>
      </c>
      <c r="B480" s="64" t="s">
        <v>331</v>
      </c>
      <c r="C480" s="65" t="s">
        <v>4309</v>
      </c>
      <c r="D480" s="66">
        <v>10</v>
      </c>
      <c r="E480" s="67" t="s">
        <v>136</v>
      </c>
      <c r="F480" s="68">
        <v>12</v>
      </c>
      <c r="G480" s="65"/>
      <c r="H480" s="69"/>
      <c r="I480" s="70"/>
      <c r="J480" s="70"/>
      <c r="K480" s="34" t="s">
        <v>65</v>
      </c>
      <c r="L480" s="77">
        <v>480</v>
      </c>
      <c r="M480" s="77"/>
      <c r="N480" s="72"/>
      <c r="O480" s="79" t="s">
        <v>176</v>
      </c>
      <c r="P480" s="81">
        <v>43502.6466087963</v>
      </c>
      <c r="Q480" s="79" t="s">
        <v>701</v>
      </c>
      <c r="R480" s="79"/>
      <c r="S480" s="79"/>
      <c r="T480" s="79"/>
      <c r="U480" s="83" t="s">
        <v>888</v>
      </c>
      <c r="V480" s="83" t="s">
        <v>888</v>
      </c>
      <c r="W480" s="81">
        <v>43502.6466087963</v>
      </c>
      <c r="X480" s="83" t="s">
        <v>1303</v>
      </c>
      <c r="Y480" s="79"/>
      <c r="Z480" s="79"/>
      <c r="AA480" s="85" t="s">
        <v>1597</v>
      </c>
      <c r="AB480" s="79"/>
      <c r="AC480" s="79" t="b">
        <v>0</v>
      </c>
      <c r="AD480" s="79">
        <v>3</v>
      </c>
      <c r="AE480" s="85" t="s">
        <v>1632</v>
      </c>
      <c r="AF480" s="79" t="b">
        <v>0</v>
      </c>
      <c r="AG480" s="79" t="s">
        <v>1701</v>
      </c>
      <c r="AH480" s="79"/>
      <c r="AI480" s="85" t="s">
        <v>1632</v>
      </c>
      <c r="AJ480" s="79" t="b">
        <v>0</v>
      </c>
      <c r="AK480" s="79">
        <v>0</v>
      </c>
      <c r="AL480" s="85" t="s">
        <v>1632</v>
      </c>
      <c r="AM480" s="79" t="s">
        <v>1721</v>
      </c>
      <c r="AN480" s="79" t="b">
        <v>0</v>
      </c>
      <c r="AO480" s="85" t="s">
        <v>1597</v>
      </c>
      <c r="AP480" s="79" t="s">
        <v>176</v>
      </c>
      <c r="AQ480" s="79">
        <v>0</v>
      </c>
      <c r="AR480" s="79">
        <v>0</v>
      </c>
      <c r="AS480" s="79"/>
      <c r="AT480" s="79"/>
      <c r="AU480" s="79"/>
      <c r="AV480" s="79"/>
      <c r="AW480" s="79"/>
      <c r="AX480" s="79"/>
      <c r="AY480" s="79"/>
      <c r="AZ480" s="79"/>
      <c r="BA480">
        <v>20</v>
      </c>
      <c r="BB480" s="78" t="str">
        <f>REPLACE(INDEX(GroupVertices[Group],MATCH(Edges[[#This Row],[Vertex 1]],GroupVertices[Vertex],0)),1,1,"")</f>
        <v>1</v>
      </c>
      <c r="BC480" s="78" t="str">
        <f>REPLACE(INDEX(GroupVertices[Group],MATCH(Edges[[#This Row],[Vertex 2]],GroupVertices[Vertex],0)),1,1,"")</f>
        <v>1</v>
      </c>
      <c r="BD480" s="48">
        <v>1</v>
      </c>
      <c r="BE480" s="49">
        <v>3.0303030303030303</v>
      </c>
      <c r="BF480" s="48">
        <v>0</v>
      </c>
      <c r="BG480" s="49">
        <v>0</v>
      </c>
      <c r="BH480" s="48">
        <v>0</v>
      </c>
      <c r="BI480" s="49">
        <v>0</v>
      </c>
      <c r="BJ480" s="48">
        <v>32</v>
      </c>
      <c r="BK480" s="49">
        <v>96.96969696969697</v>
      </c>
      <c r="BL480" s="48">
        <v>33</v>
      </c>
    </row>
    <row r="481" spans="1:64" ht="15">
      <c r="A481" s="64" t="s">
        <v>331</v>
      </c>
      <c r="B481" s="64" t="s">
        <v>331</v>
      </c>
      <c r="C481" s="65" t="s">
        <v>4309</v>
      </c>
      <c r="D481" s="66">
        <v>10</v>
      </c>
      <c r="E481" s="67" t="s">
        <v>136</v>
      </c>
      <c r="F481" s="68">
        <v>12</v>
      </c>
      <c r="G481" s="65"/>
      <c r="H481" s="69"/>
      <c r="I481" s="70"/>
      <c r="J481" s="70"/>
      <c r="K481" s="34" t="s">
        <v>65</v>
      </c>
      <c r="L481" s="77">
        <v>481</v>
      </c>
      <c r="M481" s="77"/>
      <c r="N481" s="72"/>
      <c r="O481" s="79" t="s">
        <v>176</v>
      </c>
      <c r="P481" s="81">
        <v>43503.71119212963</v>
      </c>
      <c r="Q481" s="79" t="s">
        <v>702</v>
      </c>
      <c r="R481" s="83" t="s">
        <v>790</v>
      </c>
      <c r="S481" s="79" t="s">
        <v>796</v>
      </c>
      <c r="T481" s="79"/>
      <c r="U481" s="79"/>
      <c r="V481" s="83" t="s">
        <v>1001</v>
      </c>
      <c r="W481" s="81">
        <v>43503.71119212963</v>
      </c>
      <c r="X481" s="83" t="s">
        <v>1304</v>
      </c>
      <c r="Y481" s="79"/>
      <c r="Z481" s="79"/>
      <c r="AA481" s="85" t="s">
        <v>1598</v>
      </c>
      <c r="AB481" s="79"/>
      <c r="AC481" s="79" t="b">
        <v>0</v>
      </c>
      <c r="AD481" s="79">
        <v>0</v>
      </c>
      <c r="AE481" s="85" t="s">
        <v>1632</v>
      </c>
      <c r="AF481" s="79" t="b">
        <v>0</v>
      </c>
      <c r="AG481" s="79" t="s">
        <v>1701</v>
      </c>
      <c r="AH481" s="79"/>
      <c r="AI481" s="85" t="s">
        <v>1632</v>
      </c>
      <c r="AJ481" s="79" t="b">
        <v>0</v>
      </c>
      <c r="AK481" s="79">
        <v>0</v>
      </c>
      <c r="AL481" s="85" t="s">
        <v>1632</v>
      </c>
      <c r="AM481" s="79" t="s">
        <v>1721</v>
      </c>
      <c r="AN481" s="79" t="b">
        <v>1</v>
      </c>
      <c r="AO481" s="85" t="s">
        <v>1598</v>
      </c>
      <c r="AP481" s="79" t="s">
        <v>176</v>
      </c>
      <c r="AQ481" s="79">
        <v>0</v>
      </c>
      <c r="AR481" s="79">
        <v>0</v>
      </c>
      <c r="AS481" s="79"/>
      <c r="AT481" s="79"/>
      <c r="AU481" s="79"/>
      <c r="AV481" s="79"/>
      <c r="AW481" s="79"/>
      <c r="AX481" s="79"/>
      <c r="AY481" s="79"/>
      <c r="AZ481" s="79"/>
      <c r="BA481">
        <v>20</v>
      </c>
      <c r="BB481" s="78" t="str">
        <f>REPLACE(INDEX(GroupVertices[Group],MATCH(Edges[[#This Row],[Vertex 1]],GroupVertices[Vertex],0)),1,1,"")</f>
        <v>1</v>
      </c>
      <c r="BC481" s="78" t="str">
        <f>REPLACE(INDEX(GroupVertices[Group],MATCH(Edges[[#This Row],[Vertex 2]],GroupVertices[Vertex],0)),1,1,"")</f>
        <v>1</v>
      </c>
      <c r="BD481" s="48">
        <v>0</v>
      </c>
      <c r="BE481" s="49">
        <v>0</v>
      </c>
      <c r="BF481" s="48">
        <v>0</v>
      </c>
      <c r="BG481" s="49">
        <v>0</v>
      </c>
      <c r="BH481" s="48">
        <v>0</v>
      </c>
      <c r="BI481" s="49">
        <v>0</v>
      </c>
      <c r="BJ481" s="48">
        <v>22</v>
      </c>
      <c r="BK481" s="49">
        <v>100</v>
      </c>
      <c r="BL481" s="48">
        <v>22</v>
      </c>
    </row>
    <row r="482" spans="1:64" ht="15">
      <c r="A482" s="64" t="s">
        <v>331</v>
      </c>
      <c r="B482" s="64" t="s">
        <v>331</v>
      </c>
      <c r="C482" s="65" t="s">
        <v>4309</v>
      </c>
      <c r="D482" s="66">
        <v>10</v>
      </c>
      <c r="E482" s="67" t="s">
        <v>136</v>
      </c>
      <c r="F482" s="68">
        <v>12</v>
      </c>
      <c r="G482" s="65"/>
      <c r="H482" s="69"/>
      <c r="I482" s="70"/>
      <c r="J482" s="70"/>
      <c r="K482" s="34" t="s">
        <v>65</v>
      </c>
      <c r="L482" s="77">
        <v>482</v>
      </c>
      <c r="M482" s="77"/>
      <c r="N482" s="72"/>
      <c r="O482" s="79" t="s">
        <v>176</v>
      </c>
      <c r="P482" s="81">
        <v>43504.712476851855</v>
      </c>
      <c r="Q482" s="79" t="s">
        <v>703</v>
      </c>
      <c r="R482" s="83" t="s">
        <v>791</v>
      </c>
      <c r="S482" s="79" t="s">
        <v>803</v>
      </c>
      <c r="T482" s="79" t="s">
        <v>842</v>
      </c>
      <c r="U482" s="83" t="s">
        <v>889</v>
      </c>
      <c r="V482" s="83" t="s">
        <v>889</v>
      </c>
      <c r="W482" s="81">
        <v>43504.712476851855</v>
      </c>
      <c r="X482" s="83" t="s">
        <v>1305</v>
      </c>
      <c r="Y482" s="79"/>
      <c r="Z482" s="79"/>
      <c r="AA482" s="85" t="s">
        <v>1599</v>
      </c>
      <c r="AB482" s="79"/>
      <c r="AC482" s="79" t="b">
        <v>0</v>
      </c>
      <c r="AD482" s="79">
        <v>0</v>
      </c>
      <c r="AE482" s="85" t="s">
        <v>1632</v>
      </c>
      <c r="AF482" s="79" t="b">
        <v>0</v>
      </c>
      <c r="AG482" s="79" t="s">
        <v>1701</v>
      </c>
      <c r="AH482" s="79"/>
      <c r="AI482" s="85" t="s">
        <v>1632</v>
      </c>
      <c r="AJ482" s="79" t="b">
        <v>0</v>
      </c>
      <c r="AK482" s="79">
        <v>0</v>
      </c>
      <c r="AL482" s="85" t="s">
        <v>1632</v>
      </c>
      <c r="AM482" s="79" t="s">
        <v>1721</v>
      </c>
      <c r="AN482" s="79" t="b">
        <v>0</v>
      </c>
      <c r="AO482" s="85" t="s">
        <v>1599</v>
      </c>
      <c r="AP482" s="79" t="s">
        <v>176</v>
      </c>
      <c r="AQ482" s="79">
        <v>0</v>
      </c>
      <c r="AR482" s="79">
        <v>0</v>
      </c>
      <c r="AS482" s="79"/>
      <c r="AT482" s="79"/>
      <c r="AU482" s="79"/>
      <c r="AV482" s="79"/>
      <c r="AW482" s="79"/>
      <c r="AX482" s="79"/>
      <c r="AY482" s="79"/>
      <c r="AZ482" s="79"/>
      <c r="BA482">
        <v>20</v>
      </c>
      <c r="BB482" s="78" t="str">
        <f>REPLACE(INDEX(GroupVertices[Group],MATCH(Edges[[#This Row],[Vertex 1]],GroupVertices[Vertex],0)),1,1,"")</f>
        <v>1</v>
      </c>
      <c r="BC482" s="78" t="str">
        <f>REPLACE(INDEX(GroupVertices[Group],MATCH(Edges[[#This Row],[Vertex 2]],GroupVertices[Vertex],0)),1,1,"")</f>
        <v>1</v>
      </c>
      <c r="BD482" s="48">
        <v>0</v>
      </c>
      <c r="BE482" s="49">
        <v>0</v>
      </c>
      <c r="BF482" s="48">
        <v>0</v>
      </c>
      <c r="BG482" s="49">
        <v>0</v>
      </c>
      <c r="BH482" s="48">
        <v>0</v>
      </c>
      <c r="BI482" s="49">
        <v>0</v>
      </c>
      <c r="BJ482" s="48">
        <v>25</v>
      </c>
      <c r="BK482" s="49">
        <v>100</v>
      </c>
      <c r="BL482" s="48">
        <v>25</v>
      </c>
    </row>
    <row r="483" spans="1:64" ht="15">
      <c r="A483" s="64" t="s">
        <v>331</v>
      </c>
      <c r="B483" s="64" t="s">
        <v>331</v>
      </c>
      <c r="C483" s="65" t="s">
        <v>4309</v>
      </c>
      <c r="D483" s="66">
        <v>10</v>
      </c>
      <c r="E483" s="67" t="s">
        <v>136</v>
      </c>
      <c r="F483" s="68">
        <v>12</v>
      </c>
      <c r="G483" s="65"/>
      <c r="H483" s="69"/>
      <c r="I483" s="70"/>
      <c r="J483" s="70"/>
      <c r="K483" s="34" t="s">
        <v>65</v>
      </c>
      <c r="L483" s="77">
        <v>483</v>
      </c>
      <c r="M483" s="77"/>
      <c r="N483" s="72"/>
      <c r="O483" s="79" t="s">
        <v>176</v>
      </c>
      <c r="P483" s="81">
        <v>43505.625972222224</v>
      </c>
      <c r="Q483" s="79" t="s">
        <v>704</v>
      </c>
      <c r="R483" s="79"/>
      <c r="S483" s="79"/>
      <c r="T483" s="79" t="s">
        <v>843</v>
      </c>
      <c r="U483" s="83" t="s">
        <v>890</v>
      </c>
      <c r="V483" s="83" t="s">
        <v>890</v>
      </c>
      <c r="W483" s="81">
        <v>43505.625972222224</v>
      </c>
      <c r="X483" s="83" t="s">
        <v>1306</v>
      </c>
      <c r="Y483" s="79"/>
      <c r="Z483" s="79"/>
      <c r="AA483" s="85" t="s">
        <v>1600</v>
      </c>
      <c r="AB483" s="79"/>
      <c r="AC483" s="79" t="b">
        <v>0</v>
      </c>
      <c r="AD483" s="79">
        <v>5</v>
      </c>
      <c r="AE483" s="85" t="s">
        <v>1632</v>
      </c>
      <c r="AF483" s="79" t="b">
        <v>0</v>
      </c>
      <c r="AG483" s="79" t="s">
        <v>1701</v>
      </c>
      <c r="AH483" s="79"/>
      <c r="AI483" s="85" t="s">
        <v>1632</v>
      </c>
      <c r="AJ483" s="79" t="b">
        <v>0</v>
      </c>
      <c r="AK483" s="79">
        <v>0</v>
      </c>
      <c r="AL483" s="85" t="s">
        <v>1632</v>
      </c>
      <c r="AM483" s="79" t="s">
        <v>1721</v>
      </c>
      <c r="AN483" s="79" t="b">
        <v>0</v>
      </c>
      <c r="AO483" s="85" t="s">
        <v>1600</v>
      </c>
      <c r="AP483" s="79" t="s">
        <v>176</v>
      </c>
      <c r="AQ483" s="79">
        <v>0</v>
      </c>
      <c r="AR483" s="79">
        <v>0</v>
      </c>
      <c r="AS483" s="79"/>
      <c r="AT483" s="79"/>
      <c r="AU483" s="79"/>
      <c r="AV483" s="79"/>
      <c r="AW483" s="79"/>
      <c r="AX483" s="79"/>
      <c r="AY483" s="79"/>
      <c r="AZ483" s="79"/>
      <c r="BA483">
        <v>20</v>
      </c>
      <c r="BB483" s="78" t="str">
        <f>REPLACE(INDEX(GroupVertices[Group],MATCH(Edges[[#This Row],[Vertex 1]],GroupVertices[Vertex],0)),1,1,"")</f>
        <v>1</v>
      </c>
      <c r="BC483" s="78" t="str">
        <f>REPLACE(INDEX(GroupVertices[Group],MATCH(Edges[[#This Row],[Vertex 2]],GroupVertices[Vertex],0)),1,1,"")</f>
        <v>1</v>
      </c>
      <c r="BD483" s="48">
        <v>2</v>
      </c>
      <c r="BE483" s="49">
        <v>5.555555555555555</v>
      </c>
      <c r="BF483" s="48">
        <v>0</v>
      </c>
      <c r="BG483" s="49">
        <v>0</v>
      </c>
      <c r="BH483" s="48">
        <v>0</v>
      </c>
      <c r="BI483" s="49">
        <v>0</v>
      </c>
      <c r="BJ483" s="48">
        <v>34</v>
      </c>
      <c r="BK483" s="49">
        <v>94.44444444444444</v>
      </c>
      <c r="BL483" s="48">
        <v>36</v>
      </c>
    </row>
    <row r="484" spans="1:64" ht="15">
      <c r="A484" s="64" t="s">
        <v>331</v>
      </c>
      <c r="B484" s="64" t="s">
        <v>331</v>
      </c>
      <c r="C484" s="65" t="s">
        <v>4309</v>
      </c>
      <c r="D484" s="66">
        <v>10</v>
      </c>
      <c r="E484" s="67" t="s">
        <v>136</v>
      </c>
      <c r="F484" s="68">
        <v>12</v>
      </c>
      <c r="G484" s="65"/>
      <c r="H484" s="69"/>
      <c r="I484" s="70"/>
      <c r="J484" s="70"/>
      <c r="K484" s="34" t="s">
        <v>65</v>
      </c>
      <c r="L484" s="77">
        <v>484</v>
      </c>
      <c r="M484" s="77"/>
      <c r="N484" s="72"/>
      <c r="O484" s="79" t="s">
        <v>176</v>
      </c>
      <c r="P484" s="81">
        <v>43506.70930555555</v>
      </c>
      <c r="Q484" s="79" t="s">
        <v>705</v>
      </c>
      <c r="R484" s="79"/>
      <c r="S484" s="79"/>
      <c r="T484" s="79" t="s">
        <v>844</v>
      </c>
      <c r="U484" s="83" t="s">
        <v>891</v>
      </c>
      <c r="V484" s="83" t="s">
        <v>891</v>
      </c>
      <c r="W484" s="81">
        <v>43506.70930555555</v>
      </c>
      <c r="X484" s="83" t="s">
        <v>1307</v>
      </c>
      <c r="Y484" s="79"/>
      <c r="Z484" s="79"/>
      <c r="AA484" s="85" t="s">
        <v>1601</v>
      </c>
      <c r="AB484" s="79"/>
      <c r="AC484" s="79" t="b">
        <v>0</v>
      </c>
      <c r="AD484" s="79">
        <v>1</v>
      </c>
      <c r="AE484" s="85" t="s">
        <v>1632</v>
      </c>
      <c r="AF484" s="79" t="b">
        <v>0</v>
      </c>
      <c r="AG484" s="79" t="s">
        <v>1701</v>
      </c>
      <c r="AH484" s="79"/>
      <c r="AI484" s="85" t="s">
        <v>1632</v>
      </c>
      <c r="AJ484" s="79" t="b">
        <v>0</v>
      </c>
      <c r="AK484" s="79">
        <v>0</v>
      </c>
      <c r="AL484" s="85" t="s">
        <v>1632</v>
      </c>
      <c r="AM484" s="79" t="s">
        <v>1721</v>
      </c>
      <c r="AN484" s="79" t="b">
        <v>0</v>
      </c>
      <c r="AO484" s="85" t="s">
        <v>1601</v>
      </c>
      <c r="AP484" s="79" t="s">
        <v>176</v>
      </c>
      <c r="AQ484" s="79">
        <v>0</v>
      </c>
      <c r="AR484" s="79">
        <v>0</v>
      </c>
      <c r="AS484" s="79"/>
      <c r="AT484" s="79"/>
      <c r="AU484" s="79"/>
      <c r="AV484" s="79"/>
      <c r="AW484" s="79"/>
      <c r="AX484" s="79"/>
      <c r="AY484" s="79"/>
      <c r="AZ484" s="79"/>
      <c r="BA484">
        <v>20</v>
      </c>
      <c r="BB484" s="78" t="str">
        <f>REPLACE(INDEX(GroupVertices[Group],MATCH(Edges[[#This Row],[Vertex 1]],GroupVertices[Vertex],0)),1,1,"")</f>
        <v>1</v>
      </c>
      <c r="BC484" s="78" t="str">
        <f>REPLACE(INDEX(GroupVertices[Group],MATCH(Edges[[#This Row],[Vertex 2]],GroupVertices[Vertex],0)),1,1,"")</f>
        <v>1</v>
      </c>
      <c r="BD484" s="48">
        <v>3</v>
      </c>
      <c r="BE484" s="49">
        <v>12</v>
      </c>
      <c r="BF484" s="48">
        <v>0</v>
      </c>
      <c r="BG484" s="49">
        <v>0</v>
      </c>
      <c r="BH484" s="48">
        <v>0</v>
      </c>
      <c r="BI484" s="49">
        <v>0</v>
      </c>
      <c r="BJ484" s="48">
        <v>22</v>
      </c>
      <c r="BK484" s="49">
        <v>88</v>
      </c>
      <c r="BL484" s="48">
        <v>25</v>
      </c>
    </row>
    <row r="485" spans="1:64" ht="15">
      <c r="A485" s="64" t="s">
        <v>331</v>
      </c>
      <c r="B485" s="64" t="s">
        <v>331</v>
      </c>
      <c r="C485" s="65" t="s">
        <v>4309</v>
      </c>
      <c r="D485" s="66">
        <v>10</v>
      </c>
      <c r="E485" s="67" t="s">
        <v>136</v>
      </c>
      <c r="F485" s="68">
        <v>12</v>
      </c>
      <c r="G485" s="65"/>
      <c r="H485" s="69"/>
      <c r="I485" s="70"/>
      <c r="J485" s="70"/>
      <c r="K485" s="34" t="s">
        <v>65</v>
      </c>
      <c r="L485" s="77">
        <v>485</v>
      </c>
      <c r="M485" s="77"/>
      <c r="N485" s="72"/>
      <c r="O485" s="79" t="s">
        <v>176</v>
      </c>
      <c r="P485" s="81">
        <v>43507.66699074074</v>
      </c>
      <c r="Q485" s="79" t="s">
        <v>706</v>
      </c>
      <c r="R485" s="79"/>
      <c r="S485" s="79"/>
      <c r="T485" s="79" t="s">
        <v>830</v>
      </c>
      <c r="U485" s="83" t="s">
        <v>866</v>
      </c>
      <c r="V485" s="83" t="s">
        <v>866</v>
      </c>
      <c r="W485" s="81">
        <v>43507.66699074074</v>
      </c>
      <c r="X485" s="83" t="s">
        <v>1308</v>
      </c>
      <c r="Y485" s="79"/>
      <c r="Z485" s="79"/>
      <c r="AA485" s="85" t="s">
        <v>1602</v>
      </c>
      <c r="AB485" s="79"/>
      <c r="AC485" s="79" t="b">
        <v>0</v>
      </c>
      <c r="AD485" s="79">
        <v>4</v>
      </c>
      <c r="AE485" s="85" t="s">
        <v>1632</v>
      </c>
      <c r="AF485" s="79" t="b">
        <v>0</v>
      </c>
      <c r="AG485" s="79" t="s">
        <v>1701</v>
      </c>
      <c r="AH485" s="79"/>
      <c r="AI485" s="85" t="s">
        <v>1632</v>
      </c>
      <c r="AJ485" s="79" t="b">
        <v>0</v>
      </c>
      <c r="AK485" s="79">
        <v>0</v>
      </c>
      <c r="AL485" s="85" t="s">
        <v>1632</v>
      </c>
      <c r="AM485" s="79" t="s">
        <v>1721</v>
      </c>
      <c r="AN485" s="79" t="b">
        <v>0</v>
      </c>
      <c r="AO485" s="85" t="s">
        <v>1602</v>
      </c>
      <c r="AP485" s="79" t="s">
        <v>176</v>
      </c>
      <c r="AQ485" s="79">
        <v>0</v>
      </c>
      <c r="AR485" s="79">
        <v>0</v>
      </c>
      <c r="AS485" s="79"/>
      <c r="AT485" s="79"/>
      <c r="AU485" s="79"/>
      <c r="AV485" s="79"/>
      <c r="AW485" s="79"/>
      <c r="AX485" s="79"/>
      <c r="AY485" s="79"/>
      <c r="AZ485" s="79"/>
      <c r="BA485">
        <v>20</v>
      </c>
      <c r="BB485" s="78" t="str">
        <f>REPLACE(INDEX(GroupVertices[Group],MATCH(Edges[[#This Row],[Vertex 1]],GroupVertices[Vertex],0)),1,1,"")</f>
        <v>1</v>
      </c>
      <c r="BC485" s="78" t="str">
        <f>REPLACE(INDEX(GroupVertices[Group],MATCH(Edges[[#This Row],[Vertex 2]],GroupVertices[Vertex],0)),1,1,"")</f>
        <v>1</v>
      </c>
      <c r="BD485" s="48">
        <v>0</v>
      </c>
      <c r="BE485" s="49">
        <v>0</v>
      </c>
      <c r="BF485" s="48">
        <v>0</v>
      </c>
      <c r="BG485" s="49">
        <v>0</v>
      </c>
      <c r="BH485" s="48">
        <v>0</v>
      </c>
      <c r="BI485" s="49">
        <v>0</v>
      </c>
      <c r="BJ485" s="48">
        <v>13</v>
      </c>
      <c r="BK485" s="49">
        <v>100</v>
      </c>
      <c r="BL485" s="48">
        <v>13</v>
      </c>
    </row>
    <row r="486" spans="1:64" ht="15">
      <c r="A486" s="64" t="s">
        <v>331</v>
      </c>
      <c r="B486" s="64" t="s">
        <v>331</v>
      </c>
      <c r="C486" s="65" t="s">
        <v>4309</v>
      </c>
      <c r="D486" s="66">
        <v>10</v>
      </c>
      <c r="E486" s="67" t="s">
        <v>136</v>
      </c>
      <c r="F486" s="68">
        <v>12</v>
      </c>
      <c r="G486" s="65"/>
      <c r="H486" s="69"/>
      <c r="I486" s="70"/>
      <c r="J486" s="70"/>
      <c r="K486" s="34" t="s">
        <v>65</v>
      </c>
      <c r="L486" s="77">
        <v>486</v>
      </c>
      <c r="M486" s="77"/>
      <c r="N486" s="72"/>
      <c r="O486" s="79" t="s">
        <v>176</v>
      </c>
      <c r="P486" s="81">
        <v>43508.58091435185</v>
      </c>
      <c r="Q486" s="79" t="s">
        <v>707</v>
      </c>
      <c r="R486" s="79"/>
      <c r="S486" s="79"/>
      <c r="T486" s="79" t="s">
        <v>845</v>
      </c>
      <c r="U486" s="83" t="s">
        <v>892</v>
      </c>
      <c r="V486" s="83" t="s">
        <v>892</v>
      </c>
      <c r="W486" s="81">
        <v>43508.58091435185</v>
      </c>
      <c r="X486" s="83" t="s">
        <v>1309</v>
      </c>
      <c r="Y486" s="79"/>
      <c r="Z486" s="79"/>
      <c r="AA486" s="85" t="s">
        <v>1603</v>
      </c>
      <c r="AB486" s="79"/>
      <c r="AC486" s="79" t="b">
        <v>0</v>
      </c>
      <c r="AD486" s="79">
        <v>0</v>
      </c>
      <c r="AE486" s="85" t="s">
        <v>1632</v>
      </c>
      <c r="AF486" s="79" t="b">
        <v>0</v>
      </c>
      <c r="AG486" s="79" t="s">
        <v>1701</v>
      </c>
      <c r="AH486" s="79"/>
      <c r="AI486" s="85" t="s">
        <v>1632</v>
      </c>
      <c r="AJ486" s="79" t="b">
        <v>0</v>
      </c>
      <c r="AK486" s="79">
        <v>0</v>
      </c>
      <c r="AL486" s="85" t="s">
        <v>1632</v>
      </c>
      <c r="AM486" s="79" t="s">
        <v>1710</v>
      </c>
      <c r="AN486" s="79" t="b">
        <v>0</v>
      </c>
      <c r="AO486" s="85" t="s">
        <v>1603</v>
      </c>
      <c r="AP486" s="79" t="s">
        <v>176</v>
      </c>
      <c r="AQ486" s="79">
        <v>0</v>
      </c>
      <c r="AR486" s="79">
        <v>0</v>
      </c>
      <c r="AS486" s="79"/>
      <c r="AT486" s="79"/>
      <c r="AU486" s="79"/>
      <c r="AV486" s="79"/>
      <c r="AW486" s="79"/>
      <c r="AX486" s="79"/>
      <c r="AY486" s="79"/>
      <c r="AZ486" s="79"/>
      <c r="BA486">
        <v>20</v>
      </c>
      <c r="BB486" s="78" t="str">
        <f>REPLACE(INDEX(GroupVertices[Group],MATCH(Edges[[#This Row],[Vertex 1]],GroupVertices[Vertex],0)),1,1,"")</f>
        <v>1</v>
      </c>
      <c r="BC486" s="78" t="str">
        <f>REPLACE(INDEX(GroupVertices[Group],MATCH(Edges[[#This Row],[Vertex 2]],GroupVertices[Vertex],0)),1,1,"")</f>
        <v>1</v>
      </c>
      <c r="BD486" s="48">
        <v>0</v>
      </c>
      <c r="BE486" s="49">
        <v>0</v>
      </c>
      <c r="BF486" s="48">
        <v>0</v>
      </c>
      <c r="BG486" s="49">
        <v>0</v>
      </c>
      <c r="BH486" s="48">
        <v>0</v>
      </c>
      <c r="BI486" s="49">
        <v>0</v>
      </c>
      <c r="BJ486" s="48">
        <v>10</v>
      </c>
      <c r="BK486" s="49">
        <v>100</v>
      </c>
      <c r="BL486" s="48">
        <v>10</v>
      </c>
    </row>
    <row r="487" spans="1:64" ht="15">
      <c r="A487" s="64" t="s">
        <v>331</v>
      </c>
      <c r="B487" s="64" t="s">
        <v>331</v>
      </c>
      <c r="C487" s="65" t="s">
        <v>4309</v>
      </c>
      <c r="D487" s="66">
        <v>10</v>
      </c>
      <c r="E487" s="67" t="s">
        <v>136</v>
      </c>
      <c r="F487" s="68">
        <v>12</v>
      </c>
      <c r="G487" s="65"/>
      <c r="H487" s="69"/>
      <c r="I487" s="70"/>
      <c r="J487" s="70"/>
      <c r="K487" s="34" t="s">
        <v>65</v>
      </c>
      <c r="L487" s="77">
        <v>487</v>
      </c>
      <c r="M487" s="77"/>
      <c r="N487" s="72"/>
      <c r="O487" s="79" t="s">
        <v>176</v>
      </c>
      <c r="P487" s="81">
        <v>43508.62998842593</v>
      </c>
      <c r="Q487" s="79" t="s">
        <v>708</v>
      </c>
      <c r="R487" s="79"/>
      <c r="S487" s="79"/>
      <c r="T487" s="79"/>
      <c r="U487" s="79"/>
      <c r="V487" s="83" t="s">
        <v>1001</v>
      </c>
      <c r="W487" s="81">
        <v>43508.62998842593</v>
      </c>
      <c r="X487" s="83" t="s">
        <v>1310</v>
      </c>
      <c r="Y487" s="79"/>
      <c r="Z487" s="79"/>
      <c r="AA487" s="85" t="s">
        <v>1604</v>
      </c>
      <c r="AB487" s="85" t="s">
        <v>1416</v>
      </c>
      <c r="AC487" s="79" t="b">
        <v>0</v>
      </c>
      <c r="AD487" s="79">
        <v>0</v>
      </c>
      <c r="AE487" s="85" t="s">
        <v>1700</v>
      </c>
      <c r="AF487" s="79" t="b">
        <v>0</v>
      </c>
      <c r="AG487" s="79" t="s">
        <v>1701</v>
      </c>
      <c r="AH487" s="79"/>
      <c r="AI487" s="85" t="s">
        <v>1632</v>
      </c>
      <c r="AJ487" s="79" t="b">
        <v>0</v>
      </c>
      <c r="AK487" s="79">
        <v>0</v>
      </c>
      <c r="AL487" s="85" t="s">
        <v>1632</v>
      </c>
      <c r="AM487" s="79" t="s">
        <v>1716</v>
      </c>
      <c r="AN487" s="79" t="b">
        <v>0</v>
      </c>
      <c r="AO487" s="85" t="s">
        <v>1416</v>
      </c>
      <c r="AP487" s="79" t="s">
        <v>176</v>
      </c>
      <c r="AQ487" s="79">
        <v>0</v>
      </c>
      <c r="AR487" s="79">
        <v>0</v>
      </c>
      <c r="AS487" s="79"/>
      <c r="AT487" s="79"/>
      <c r="AU487" s="79"/>
      <c r="AV487" s="79"/>
      <c r="AW487" s="79"/>
      <c r="AX487" s="79"/>
      <c r="AY487" s="79"/>
      <c r="AZ487" s="79"/>
      <c r="BA487">
        <v>20</v>
      </c>
      <c r="BB487" s="78" t="str">
        <f>REPLACE(INDEX(GroupVertices[Group],MATCH(Edges[[#This Row],[Vertex 1]],GroupVertices[Vertex],0)),1,1,"")</f>
        <v>1</v>
      </c>
      <c r="BC487" s="78" t="str">
        <f>REPLACE(INDEX(GroupVertices[Group],MATCH(Edges[[#This Row],[Vertex 2]],GroupVertices[Vertex],0)),1,1,"")</f>
        <v>1</v>
      </c>
      <c r="BD487" s="48">
        <v>2</v>
      </c>
      <c r="BE487" s="49">
        <v>13.333333333333334</v>
      </c>
      <c r="BF487" s="48">
        <v>0</v>
      </c>
      <c r="BG487" s="49">
        <v>0</v>
      </c>
      <c r="BH487" s="48">
        <v>0</v>
      </c>
      <c r="BI487" s="49">
        <v>0</v>
      </c>
      <c r="BJ487" s="48">
        <v>13</v>
      </c>
      <c r="BK487" s="49">
        <v>86.66666666666667</v>
      </c>
      <c r="BL487" s="48">
        <v>15</v>
      </c>
    </row>
    <row r="488" spans="1:64" ht="15">
      <c r="A488" s="64" t="s">
        <v>331</v>
      </c>
      <c r="B488" s="64" t="s">
        <v>331</v>
      </c>
      <c r="C488" s="65" t="s">
        <v>4309</v>
      </c>
      <c r="D488" s="66">
        <v>10</v>
      </c>
      <c r="E488" s="67" t="s">
        <v>136</v>
      </c>
      <c r="F488" s="68">
        <v>12</v>
      </c>
      <c r="G488" s="65"/>
      <c r="H488" s="69"/>
      <c r="I488" s="70"/>
      <c r="J488" s="70"/>
      <c r="K488" s="34" t="s">
        <v>65</v>
      </c>
      <c r="L488" s="77">
        <v>488</v>
      </c>
      <c r="M488" s="77"/>
      <c r="N488" s="72"/>
      <c r="O488" s="79" t="s">
        <v>176</v>
      </c>
      <c r="P488" s="81">
        <v>43508.70868055556</v>
      </c>
      <c r="Q488" s="79" t="s">
        <v>709</v>
      </c>
      <c r="R488" s="83" t="s">
        <v>792</v>
      </c>
      <c r="S488" s="79" t="s">
        <v>796</v>
      </c>
      <c r="T488" s="79" t="s">
        <v>844</v>
      </c>
      <c r="U488" s="79"/>
      <c r="V488" s="83" t="s">
        <v>1001</v>
      </c>
      <c r="W488" s="81">
        <v>43508.70868055556</v>
      </c>
      <c r="X488" s="83" t="s">
        <v>1311</v>
      </c>
      <c r="Y488" s="79"/>
      <c r="Z488" s="79"/>
      <c r="AA488" s="85" t="s">
        <v>1605</v>
      </c>
      <c r="AB488" s="79"/>
      <c r="AC488" s="79" t="b">
        <v>0</v>
      </c>
      <c r="AD488" s="79">
        <v>0</v>
      </c>
      <c r="AE488" s="85" t="s">
        <v>1632</v>
      </c>
      <c r="AF488" s="79" t="b">
        <v>0</v>
      </c>
      <c r="AG488" s="79" t="s">
        <v>1701</v>
      </c>
      <c r="AH488" s="79"/>
      <c r="AI488" s="85" t="s">
        <v>1632</v>
      </c>
      <c r="AJ488" s="79" t="b">
        <v>0</v>
      </c>
      <c r="AK488" s="79">
        <v>0</v>
      </c>
      <c r="AL488" s="85" t="s">
        <v>1632</v>
      </c>
      <c r="AM488" s="79" t="s">
        <v>1721</v>
      </c>
      <c r="AN488" s="79" t="b">
        <v>1</v>
      </c>
      <c r="AO488" s="85" t="s">
        <v>1605</v>
      </c>
      <c r="AP488" s="79" t="s">
        <v>176</v>
      </c>
      <c r="AQ488" s="79">
        <v>0</v>
      </c>
      <c r="AR488" s="79">
        <v>0</v>
      </c>
      <c r="AS488" s="79"/>
      <c r="AT488" s="79"/>
      <c r="AU488" s="79"/>
      <c r="AV488" s="79"/>
      <c r="AW488" s="79"/>
      <c r="AX488" s="79"/>
      <c r="AY488" s="79"/>
      <c r="AZ488" s="79"/>
      <c r="BA488">
        <v>20</v>
      </c>
      <c r="BB488" s="78" t="str">
        <f>REPLACE(INDEX(GroupVertices[Group],MATCH(Edges[[#This Row],[Vertex 1]],GroupVertices[Vertex],0)),1,1,"")</f>
        <v>1</v>
      </c>
      <c r="BC488" s="78" t="str">
        <f>REPLACE(INDEX(GroupVertices[Group],MATCH(Edges[[#This Row],[Vertex 2]],GroupVertices[Vertex],0)),1,1,"")</f>
        <v>1</v>
      </c>
      <c r="BD488" s="48">
        <v>3</v>
      </c>
      <c r="BE488" s="49">
        <v>13.043478260869565</v>
      </c>
      <c r="BF488" s="48">
        <v>0</v>
      </c>
      <c r="BG488" s="49">
        <v>0</v>
      </c>
      <c r="BH488" s="48">
        <v>0</v>
      </c>
      <c r="BI488" s="49">
        <v>0</v>
      </c>
      <c r="BJ488" s="48">
        <v>20</v>
      </c>
      <c r="BK488" s="49">
        <v>86.95652173913044</v>
      </c>
      <c r="BL488" s="48">
        <v>23</v>
      </c>
    </row>
    <row r="489" spans="1:64" ht="15">
      <c r="A489" s="64" t="s">
        <v>331</v>
      </c>
      <c r="B489" s="64" t="s">
        <v>331</v>
      </c>
      <c r="C489" s="65" t="s">
        <v>4309</v>
      </c>
      <c r="D489" s="66">
        <v>10</v>
      </c>
      <c r="E489" s="67" t="s">
        <v>136</v>
      </c>
      <c r="F489" s="68">
        <v>12</v>
      </c>
      <c r="G489" s="65"/>
      <c r="H489" s="69"/>
      <c r="I489" s="70"/>
      <c r="J489" s="70"/>
      <c r="K489" s="34" t="s">
        <v>65</v>
      </c>
      <c r="L489" s="77">
        <v>489</v>
      </c>
      <c r="M489" s="77"/>
      <c r="N489" s="72"/>
      <c r="O489" s="79" t="s">
        <v>176</v>
      </c>
      <c r="P489" s="81">
        <v>43509.66841435185</v>
      </c>
      <c r="Q489" s="79" t="s">
        <v>710</v>
      </c>
      <c r="R489" s="83" t="s">
        <v>793</v>
      </c>
      <c r="S489" s="79" t="s">
        <v>803</v>
      </c>
      <c r="T489" s="79" t="s">
        <v>846</v>
      </c>
      <c r="U489" s="83" t="s">
        <v>893</v>
      </c>
      <c r="V489" s="83" t="s">
        <v>893</v>
      </c>
      <c r="W489" s="81">
        <v>43509.66841435185</v>
      </c>
      <c r="X489" s="83" t="s">
        <v>1312</v>
      </c>
      <c r="Y489" s="79"/>
      <c r="Z489" s="79"/>
      <c r="AA489" s="85" t="s">
        <v>1606</v>
      </c>
      <c r="AB489" s="79"/>
      <c r="AC489" s="79" t="b">
        <v>0</v>
      </c>
      <c r="AD489" s="79">
        <v>2</v>
      </c>
      <c r="AE489" s="85" t="s">
        <v>1632</v>
      </c>
      <c r="AF489" s="79" t="b">
        <v>0</v>
      </c>
      <c r="AG489" s="79" t="s">
        <v>1701</v>
      </c>
      <c r="AH489" s="79"/>
      <c r="AI489" s="85" t="s">
        <v>1632</v>
      </c>
      <c r="AJ489" s="79" t="b">
        <v>0</v>
      </c>
      <c r="AK489" s="79">
        <v>1</v>
      </c>
      <c r="AL489" s="85" t="s">
        <v>1632</v>
      </c>
      <c r="AM489" s="79" t="s">
        <v>1721</v>
      </c>
      <c r="AN489" s="79" t="b">
        <v>0</v>
      </c>
      <c r="AO489" s="85" t="s">
        <v>1606</v>
      </c>
      <c r="AP489" s="79" t="s">
        <v>176</v>
      </c>
      <c r="AQ489" s="79">
        <v>0</v>
      </c>
      <c r="AR489" s="79">
        <v>0</v>
      </c>
      <c r="AS489" s="79"/>
      <c r="AT489" s="79"/>
      <c r="AU489" s="79"/>
      <c r="AV489" s="79"/>
      <c r="AW489" s="79"/>
      <c r="AX489" s="79"/>
      <c r="AY489" s="79"/>
      <c r="AZ489" s="79"/>
      <c r="BA489">
        <v>20</v>
      </c>
      <c r="BB489" s="78" t="str">
        <f>REPLACE(INDEX(GroupVertices[Group],MATCH(Edges[[#This Row],[Vertex 1]],GroupVertices[Vertex],0)),1,1,"")</f>
        <v>1</v>
      </c>
      <c r="BC489" s="78" t="str">
        <f>REPLACE(INDEX(GroupVertices[Group],MATCH(Edges[[#This Row],[Vertex 2]],GroupVertices[Vertex],0)),1,1,"")</f>
        <v>1</v>
      </c>
      <c r="BD489" s="48">
        <v>1</v>
      </c>
      <c r="BE489" s="49">
        <v>2.380952380952381</v>
      </c>
      <c r="BF489" s="48">
        <v>0</v>
      </c>
      <c r="BG489" s="49">
        <v>0</v>
      </c>
      <c r="BH489" s="48">
        <v>0</v>
      </c>
      <c r="BI489" s="49">
        <v>0</v>
      </c>
      <c r="BJ489" s="48">
        <v>41</v>
      </c>
      <c r="BK489" s="49">
        <v>97.61904761904762</v>
      </c>
      <c r="BL489" s="48">
        <v>42</v>
      </c>
    </row>
    <row r="490" spans="1:64" ht="15">
      <c r="A490" s="64" t="s">
        <v>331</v>
      </c>
      <c r="B490" s="64" t="s">
        <v>331</v>
      </c>
      <c r="C490" s="65" t="s">
        <v>4309</v>
      </c>
      <c r="D490" s="66">
        <v>10</v>
      </c>
      <c r="E490" s="67" t="s">
        <v>136</v>
      </c>
      <c r="F490" s="68">
        <v>12</v>
      </c>
      <c r="G490" s="65"/>
      <c r="H490" s="69"/>
      <c r="I490" s="70"/>
      <c r="J490" s="70"/>
      <c r="K490" s="34" t="s">
        <v>65</v>
      </c>
      <c r="L490" s="77">
        <v>490</v>
      </c>
      <c r="M490" s="77"/>
      <c r="N490" s="72"/>
      <c r="O490" s="79" t="s">
        <v>176</v>
      </c>
      <c r="P490" s="81">
        <v>43509.78277777778</v>
      </c>
      <c r="Q490" s="79" t="s">
        <v>711</v>
      </c>
      <c r="R490" s="79"/>
      <c r="S490" s="79"/>
      <c r="T490" s="79" t="s">
        <v>816</v>
      </c>
      <c r="U490" s="83" t="s">
        <v>862</v>
      </c>
      <c r="V490" s="83" t="s">
        <v>862</v>
      </c>
      <c r="W490" s="81">
        <v>43509.78277777778</v>
      </c>
      <c r="X490" s="83" t="s">
        <v>1313</v>
      </c>
      <c r="Y490" s="79"/>
      <c r="Z490" s="79"/>
      <c r="AA490" s="85" t="s">
        <v>1607</v>
      </c>
      <c r="AB490" s="79"/>
      <c r="AC490" s="79" t="b">
        <v>0</v>
      </c>
      <c r="AD490" s="79">
        <v>0</v>
      </c>
      <c r="AE490" s="85" t="s">
        <v>1632</v>
      </c>
      <c r="AF490" s="79" t="b">
        <v>0</v>
      </c>
      <c r="AG490" s="79" t="s">
        <v>1701</v>
      </c>
      <c r="AH490" s="79"/>
      <c r="AI490" s="85" t="s">
        <v>1632</v>
      </c>
      <c r="AJ490" s="79" t="b">
        <v>0</v>
      </c>
      <c r="AK490" s="79">
        <v>0</v>
      </c>
      <c r="AL490" s="85" t="s">
        <v>1632</v>
      </c>
      <c r="AM490" s="79" t="s">
        <v>1710</v>
      </c>
      <c r="AN490" s="79" t="b">
        <v>0</v>
      </c>
      <c r="AO490" s="85" t="s">
        <v>1607</v>
      </c>
      <c r="AP490" s="79" t="s">
        <v>176</v>
      </c>
      <c r="AQ490" s="79">
        <v>0</v>
      </c>
      <c r="AR490" s="79">
        <v>0</v>
      </c>
      <c r="AS490" s="79"/>
      <c r="AT490" s="79"/>
      <c r="AU490" s="79"/>
      <c r="AV490" s="79"/>
      <c r="AW490" s="79"/>
      <c r="AX490" s="79"/>
      <c r="AY490" s="79"/>
      <c r="AZ490" s="79"/>
      <c r="BA490">
        <v>20</v>
      </c>
      <c r="BB490" s="78" t="str">
        <f>REPLACE(INDEX(GroupVertices[Group],MATCH(Edges[[#This Row],[Vertex 1]],GroupVertices[Vertex],0)),1,1,"")</f>
        <v>1</v>
      </c>
      <c r="BC490" s="78" t="str">
        <f>REPLACE(INDEX(GroupVertices[Group],MATCH(Edges[[#This Row],[Vertex 2]],GroupVertices[Vertex],0)),1,1,"")</f>
        <v>1</v>
      </c>
      <c r="BD490" s="48">
        <v>1</v>
      </c>
      <c r="BE490" s="49">
        <v>20</v>
      </c>
      <c r="BF490" s="48">
        <v>0</v>
      </c>
      <c r="BG490" s="49">
        <v>0</v>
      </c>
      <c r="BH490" s="48">
        <v>0</v>
      </c>
      <c r="BI490" s="49">
        <v>0</v>
      </c>
      <c r="BJ490" s="48">
        <v>4</v>
      </c>
      <c r="BK490" s="49">
        <v>80</v>
      </c>
      <c r="BL490" s="48">
        <v>5</v>
      </c>
    </row>
    <row r="491" spans="1:64" ht="15">
      <c r="A491" s="64" t="s">
        <v>331</v>
      </c>
      <c r="B491" s="64" t="s">
        <v>331</v>
      </c>
      <c r="C491" s="65" t="s">
        <v>4309</v>
      </c>
      <c r="D491" s="66">
        <v>10</v>
      </c>
      <c r="E491" s="67" t="s">
        <v>136</v>
      </c>
      <c r="F491" s="68">
        <v>12</v>
      </c>
      <c r="G491" s="65"/>
      <c r="H491" s="69"/>
      <c r="I491" s="70"/>
      <c r="J491" s="70"/>
      <c r="K491" s="34" t="s">
        <v>65</v>
      </c>
      <c r="L491" s="77">
        <v>491</v>
      </c>
      <c r="M491" s="77"/>
      <c r="N491" s="72"/>
      <c r="O491" s="79" t="s">
        <v>176</v>
      </c>
      <c r="P491" s="81">
        <v>43510.70900462963</v>
      </c>
      <c r="Q491" s="79" t="s">
        <v>712</v>
      </c>
      <c r="R491" s="83" t="s">
        <v>794</v>
      </c>
      <c r="S491" s="79" t="s">
        <v>796</v>
      </c>
      <c r="T491" s="79" t="s">
        <v>825</v>
      </c>
      <c r="U491" s="79"/>
      <c r="V491" s="83" t="s">
        <v>1001</v>
      </c>
      <c r="W491" s="81">
        <v>43510.70900462963</v>
      </c>
      <c r="X491" s="83" t="s">
        <v>1314</v>
      </c>
      <c r="Y491" s="79"/>
      <c r="Z491" s="79"/>
      <c r="AA491" s="85" t="s">
        <v>1608</v>
      </c>
      <c r="AB491" s="79"/>
      <c r="AC491" s="79" t="b">
        <v>0</v>
      </c>
      <c r="AD491" s="79">
        <v>0</v>
      </c>
      <c r="AE491" s="85" t="s">
        <v>1632</v>
      </c>
      <c r="AF491" s="79" t="b">
        <v>0</v>
      </c>
      <c r="AG491" s="79" t="s">
        <v>1701</v>
      </c>
      <c r="AH491" s="79"/>
      <c r="AI491" s="85" t="s">
        <v>1632</v>
      </c>
      <c r="AJ491" s="79" t="b">
        <v>0</v>
      </c>
      <c r="AK491" s="79">
        <v>0</v>
      </c>
      <c r="AL491" s="85" t="s">
        <v>1632</v>
      </c>
      <c r="AM491" s="79" t="s">
        <v>1721</v>
      </c>
      <c r="AN491" s="79" t="b">
        <v>1</v>
      </c>
      <c r="AO491" s="85" t="s">
        <v>1608</v>
      </c>
      <c r="AP491" s="79" t="s">
        <v>176</v>
      </c>
      <c r="AQ491" s="79">
        <v>0</v>
      </c>
      <c r="AR491" s="79">
        <v>0</v>
      </c>
      <c r="AS491" s="79"/>
      <c r="AT491" s="79"/>
      <c r="AU491" s="79"/>
      <c r="AV491" s="79"/>
      <c r="AW491" s="79"/>
      <c r="AX491" s="79"/>
      <c r="AY491" s="79"/>
      <c r="AZ491" s="79"/>
      <c r="BA491">
        <v>20</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19</v>
      </c>
      <c r="BK491" s="49">
        <v>100</v>
      </c>
      <c r="BL491" s="48">
        <v>19</v>
      </c>
    </row>
    <row r="492" spans="1:64" ht="15">
      <c r="A492" s="64" t="s">
        <v>331</v>
      </c>
      <c r="B492" s="64" t="s">
        <v>331</v>
      </c>
      <c r="C492" s="65" t="s">
        <v>4309</v>
      </c>
      <c r="D492" s="66">
        <v>10</v>
      </c>
      <c r="E492" s="67" t="s">
        <v>136</v>
      </c>
      <c r="F492" s="68">
        <v>12</v>
      </c>
      <c r="G492" s="65"/>
      <c r="H492" s="69"/>
      <c r="I492" s="70"/>
      <c r="J492" s="70"/>
      <c r="K492" s="34" t="s">
        <v>65</v>
      </c>
      <c r="L492" s="77">
        <v>492</v>
      </c>
      <c r="M492" s="77"/>
      <c r="N492" s="72"/>
      <c r="O492" s="79" t="s">
        <v>176</v>
      </c>
      <c r="P492" s="81">
        <v>43511.70851851852</v>
      </c>
      <c r="Q492" s="79" t="s">
        <v>713</v>
      </c>
      <c r="R492" s="83" t="s">
        <v>795</v>
      </c>
      <c r="S492" s="79" t="s">
        <v>796</v>
      </c>
      <c r="T492" s="79"/>
      <c r="U492" s="79"/>
      <c r="V492" s="83" t="s">
        <v>1001</v>
      </c>
      <c r="W492" s="81">
        <v>43511.70851851852</v>
      </c>
      <c r="X492" s="83" t="s">
        <v>1315</v>
      </c>
      <c r="Y492" s="79"/>
      <c r="Z492" s="79"/>
      <c r="AA492" s="85" t="s">
        <v>1609</v>
      </c>
      <c r="AB492" s="79"/>
      <c r="AC492" s="79" t="b">
        <v>0</v>
      </c>
      <c r="AD492" s="79">
        <v>0</v>
      </c>
      <c r="AE492" s="85" t="s">
        <v>1632</v>
      </c>
      <c r="AF492" s="79" t="b">
        <v>0</v>
      </c>
      <c r="AG492" s="79" t="s">
        <v>1701</v>
      </c>
      <c r="AH492" s="79"/>
      <c r="AI492" s="85" t="s">
        <v>1632</v>
      </c>
      <c r="AJ492" s="79" t="b">
        <v>0</v>
      </c>
      <c r="AK492" s="79">
        <v>0</v>
      </c>
      <c r="AL492" s="85" t="s">
        <v>1632</v>
      </c>
      <c r="AM492" s="79" t="s">
        <v>1721</v>
      </c>
      <c r="AN492" s="79" t="b">
        <v>1</v>
      </c>
      <c r="AO492" s="85" t="s">
        <v>1609</v>
      </c>
      <c r="AP492" s="79" t="s">
        <v>176</v>
      </c>
      <c r="AQ492" s="79">
        <v>0</v>
      </c>
      <c r="AR492" s="79">
        <v>0</v>
      </c>
      <c r="AS492" s="79"/>
      <c r="AT492" s="79"/>
      <c r="AU492" s="79"/>
      <c r="AV492" s="79"/>
      <c r="AW492" s="79"/>
      <c r="AX492" s="79"/>
      <c r="AY492" s="79"/>
      <c r="AZ492" s="79"/>
      <c r="BA492">
        <v>20</v>
      </c>
      <c r="BB492" s="78" t="str">
        <f>REPLACE(INDEX(GroupVertices[Group],MATCH(Edges[[#This Row],[Vertex 1]],GroupVertices[Vertex],0)),1,1,"")</f>
        <v>1</v>
      </c>
      <c r="BC492" s="78" t="str">
        <f>REPLACE(INDEX(GroupVertices[Group],MATCH(Edges[[#This Row],[Vertex 2]],GroupVertices[Vertex],0)),1,1,"")</f>
        <v>1</v>
      </c>
      <c r="BD492" s="48">
        <v>0</v>
      </c>
      <c r="BE492" s="49">
        <v>0</v>
      </c>
      <c r="BF492" s="48">
        <v>1</v>
      </c>
      <c r="BG492" s="49">
        <v>4.761904761904762</v>
      </c>
      <c r="BH492" s="48">
        <v>0</v>
      </c>
      <c r="BI492" s="49">
        <v>0</v>
      </c>
      <c r="BJ492" s="48">
        <v>20</v>
      </c>
      <c r="BK492" s="49">
        <v>95.23809523809524</v>
      </c>
      <c r="BL492"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2"/>
    <dataValidation allowBlank="1" showErrorMessage="1" sqref="N2:N4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2"/>
    <dataValidation allowBlank="1" showInputMessage="1" promptTitle="Edge Color" prompt="To select an optional edge color, right-click and select Select Color on the right-click menu." sqref="C3:C492"/>
    <dataValidation allowBlank="1" showInputMessage="1" promptTitle="Edge Width" prompt="Enter an optional edge width between 1 and 10." errorTitle="Invalid Edge Width" error="The optional edge width must be a whole number between 1 and 10." sqref="D3:D492"/>
    <dataValidation allowBlank="1" showInputMessage="1" promptTitle="Edge Opacity" prompt="Enter an optional edge opacity between 0 (transparent) and 100 (opaque)." errorTitle="Invalid Edge Opacity" error="The optional edge opacity must be a whole number between 0 and 10." sqref="F3:F4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2">
      <formula1>ValidEdgeVisibilities</formula1>
    </dataValidation>
    <dataValidation allowBlank="1" showInputMessage="1" showErrorMessage="1" promptTitle="Vertex 1 Name" prompt="Enter the name of the edge's first vertex." sqref="A3:A492"/>
    <dataValidation allowBlank="1" showInputMessage="1" showErrorMessage="1" promptTitle="Vertex 2 Name" prompt="Enter the name of the edge's second vertex." sqref="B3:B492"/>
    <dataValidation allowBlank="1" showInputMessage="1" showErrorMessage="1" promptTitle="Edge Label" prompt="Enter an optional edge label." errorTitle="Invalid Edge Visibility" error="You have entered an unrecognized edge visibility.  Try selecting from the drop-down list instead." sqref="H3:H4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2"/>
  </dataValidations>
  <hyperlinks>
    <hyperlink ref="R3" r:id="rId1" display="https://twitter.com/WCVB/status/1091524323251286017"/>
    <hyperlink ref="R4" r:id="rId2" display="https://twitter.com/WCVB/status/1091524323251286017"/>
    <hyperlink ref="R5" r:id="rId3" display="https://twitter.com/i/web/status/1091533467580596225"/>
    <hyperlink ref="R6" r:id="rId4" display="https://twitter.com/i/web/status/1091533467580596225"/>
    <hyperlink ref="R7" r:id="rId5" display="https://twitter.com/i/web/status/1091533467580596225"/>
    <hyperlink ref="R9" r:id="rId6" display="https://twitter.com/i/web/status/1091536604710211585"/>
    <hyperlink ref="R12" r:id="rId7" display="https://twitter.com/i/web/status/1091536604710211585"/>
    <hyperlink ref="R26" r:id="rId8" display="https://twitter.com/dunkinboston/status/1090310864908046337"/>
    <hyperlink ref="R32" r:id="rId9" display="https://www.swarmapp.com/c/fpyGY2B43I6"/>
    <hyperlink ref="R49" r:id="rId10" display="https://twitter.com/cumberlandfarms/status/1092831644812263424"/>
    <hyperlink ref="R88" r:id="rId11" display="https://twitter.com/cumberlandfarms/status/1093143341842264069"/>
    <hyperlink ref="R104" r:id="rId12" display="https://www.swarmapp.com/c/a8PKqWCRAXB"/>
    <hyperlink ref="R121" r:id="rId13" display="https://twitter.com/i/web/status/1093555894430896128"/>
    <hyperlink ref="R122" r:id="rId14" display="https://twitter.com/i/web/status/1093560705557712896"/>
    <hyperlink ref="R156" r:id="rId15" display="https://www.swarmapp.com/c/7kMr3HBVsbb"/>
    <hyperlink ref="R158" r:id="rId16" display="https://www.swarmapp.com/c/aIWySQf1ZYq"/>
    <hyperlink ref="R159" r:id="rId17" display="https://www.swarmapp.com/c/6Ny7JmJijsr"/>
    <hyperlink ref="R172" r:id="rId18" display="https://www.swarmapp.com/c/1jeUuxNQRuY"/>
    <hyperlink ref="R173" r:id="rId19" display="https://www.swarmapp.com/c/7cxYDV8d6f5"/>
    <hyperlink ref="R175" r:id="rId20" display="https://www.swarmapp.com/c/g0UxCqbBUds"/>
    <hyperlink ref="R176" r:id="rId21" display="https://dy.si/3CK65"/>
    <hyperlink ref="R181" r:id="rId22" display="https://www.delish.com/food-news/a26255901/cumberland-farms-birthday-cake-ice-cream/"/>
    <hyperlink ref="R187" r:id="rId23" display="https://www.instagram.com/p/BtwKc1XnmKv/?utm_source=ig_twitter_share&amp;igshid=1ayhqzxjg9hth"/>
    <hyperlink ref="R188" r:id="rId24" display="https://www.swarmapp.com/c/bJKZkrkQQtS"/>
    <hyperlink ref="R196" r:id="rId25" display="https://twitter.com/i/web/status/1095165249014190080"/>
    <hyperlink ref="R197" r:id="rId26" display="https://twitter.com/i/web/status/1095165249014190080"/>
    <hyperlink ref="R198" r:id="rId27" display="https://twitter.com/i/web/status/1095165249014190080"/>
    <hyperlink ref="R211" r:id="rId28" display="https://twitter.com/i/web/status/1095174932642828288"/>
    <hyperlink ref="R212" r:id="rId29" display="https://twitter.com/i/web/status/1095174932642828288"/>
    <hyperlink ref="R213" r:id="rId30" display="https://twitter.com/i/web/status/1095174932642828288"/>
    <hyperlink ref="R214" r:id="rId31" display="https://twitter.com/i/web/status/1095174932642828288"/>
    <hyperlink ref="R215" r:id="rId32" display="https://twitter.com/i/web/status/1095175096174604288"/>
    <hyperlink ref="R223" r:id="rId33" display="https://twitter.com/i/web/status/1095289341054730240"/>
    <hyperlink ref="R236" r:id="rId34" display="https://www.swarmapp.com/c/cVYNHAKqe9S"/>
    <hyperlink ref="R239" r:id="rId35" display="https://www.swarmapp.com/c/arUfSQGuqPR"/>
    <hyperlink ref="R244" r:id="rId36" display="https://twitter.com/i/web/status/1095035341541502976"/>
    <hyperlink ref="R245" r:id="rId37" display="https://www.instagram.com/p/BtwKc1XnmKv/?utm_source=ig_twitter_share&amp;igshid=1ayhqzxjg9hth"/>
    <hyperlink ref="R248" r:id="rId38" display="https://csnews.com/cumberland-farms-celebrates-80th-birthday-launch-exclusive-products-sweepstakes-promotions"/>
    <hyperlink ref="R258" r:id="rId39" display="https://twitter.com/i/web/status/1095345815265136645"/>
    <hyperlink ref="R260" r:id="rId40" display="https://twitter.com/i/web/status/1095345815265136645"/>
    <hyperlink ref="R261" r:id="rId41" display="https://twitter.com/i/web/status/1095394909828378625"/>
    <hyperlink ref="R263" r:id="rId42" display="https://twitter.com/i/web/status/1095345815265136645"/>
    <hyperlink ref="R264" r:id="rId43" display="https://twitter.com/i/web/status/1095394909828378625"/>
    <hyperlink ref="R266" r:id="rId44" display="https://twitter.com/i/web/status/1095345815265136645"/>
    <hyperlink ref="R267" r:id="rId45" display="https://twitter.com/i/web/status/1095394909828378625"/>
    <hyperlink ref="R269" r:id="rId46" display="https://twitter.com/i/web/status/1095345815265136645"/>
    <hyperlink ref="R270" r:id="rId47" display="https://twitter.com/i/web/status/1095394909828378625"/>
    <hyperlink ref="R272" r:id="rId48" display="https://twitter.com/i/web/status/1095345815265136645"/>
    <hyperlink ref="R273" r:id="rId49" display="https://twitter.com/i/web/status/1095394909828378625"/>
    <hyperlink ref="R275" r:id="rId50" display="https://twitter.com/i/web/status/1095345815265136645"/>
    <hyperlink ref="R276" r:id="rId51" display="https://twitter.com/i/web/status/1095394909828378625"/>
    <hyperlink ref="R280" r:id="rId52" display="https://twitter.com/i/web/status/1095394909828378625"/>
    <hyperlink ref="R281" r:id="rId53" display="https://www.swarmapp.com/c/fJB3vZny6Wa"/>
    <hyperlink ref="R282" r:id="rId54" display="https://www.swarmapp.com/c/dLMbP51lCOl"/>
    <hyperlink ref="R283" r:id="rId55" display="https://www.swarmapp.com/c/kbt4Ao6ah0G"/>
    <hyperlink ref="R284" r:id="rId56" display="https://www.swarmapp.com/c/2UrCn6Tfht1"/>
    <hyperlink ref="R285" r:id="rId57" display="https://www.swarmapp.com/c/ltglUpN90Fl"/>
    <hyperlink ref="R286" r:id="rId58" display="https://twitter.com/i/web/status/1095446381974773760"/>
    <hyperlink ref="R289" r:id="rId59" display="https://twitter.com/i/web/status/1095449313130545155"/>
    <hyperlink ref="R290" r:id="rId60" display="https://twitter.com/i/web/status/1095484227368423426"/>
    <hyperlink ref="R291" r:id="rId61" display="https://twitter.com/i/web/status/1095484227368423426"/>
    <hyperlink ref="R292" r:id="rId62" display="https://twitter.com/i/web/status/1095484227368423426"/>
    <hyperlink ref="R300" r:id="rId63" display="https://twitter.com/i/web/status/1095702890386210817"/>
    <hyperlink ref="R303" r:id="rId64" display="https://twitter.com/i/web/status/1095702890386210817"/>
    <hyperlink ref="R304" r:id="rId65" display="https://twitter.com/i/web/status/1095702890386210817"/>
    <hyperlink ref="R309" r:id="rId66" display="https://twitter.com/i/web/status/1096025291972141058"/>
    <hyperlink ref="R310" r:id="rId67" display="https://twitter.com/i/web/status/1096025291972141058"/>
    <hyperlink ref="R311" r:id="rId68" display="https://dy.si/FSHiX"/>
    <hyperlink ref="R312" r:id="rId69" display="https://dy.si/MFZrd"/>
    <hyperlink ref="R313" r:id="rId70" display="https://dy.si/Fzsyke"/>
    <hyperlink ref="R314" r:id="rId71" display="https://dy.si/5XhvL"/>
    <hyperlink ref="R315" r:id="rId72" display="https://dy.si/TCKth"/>
    <hyperlink ref="R316" r:id="rId73" display="https://dy.si/VunXk"/>
    <hyperlink ref="R317" r:id="rId74" display="https://dy.si/h154B"/>
    <hyperlink ref="R318" r:id="rId75" display="https://dy.si/TGXUV"/>
    <hyperlink ref="R319" r:id="rId76" display="https://dy.si/dXy63"/>
    <hyperlink ref="R320" r:id="rId77" display="https://dy.si/1KgFW"/>
    <hyperlink ref="R321" r:id="rId78" display="https://dy.si/RMmYm"/>
    <hyperlink ref="R322" r:id="rId79" display="https://dy.si/9ocJ9"/>
    <hyperlink ref="R323" r:id="rId80" display="https://dy.si/sGyFM"/>
    <hyperlink ref="R326" r:id="rId81" display="https://dy.si/5RWoH"/>
    <hyperlink ref="R327" r:id="rId82" display="https://dy.si/BQmEh"/>
    <hyperlink ref="R328" r:id="rId83" display="https://dy.si/Fteyaj2"/>
    <hyperlink ref="R329" r:id="rId84" display="https://dy.si/jxZFJ"/>
    <hyperlink ref="R330" r:id="rId85" display="https://dy.si/fQWSM"/>
    <hyperlink ref="R331" r:id="rId86" display="https://dy.si/G2so"/>
    <hyperlink ref="R332" r:id="rId87" display="https://twitter.com/i/web/status/1096455505701158913"/>
    <hyperlink ref="R333" r:id="rId88" display="https://twitter.com/i/web/status/1096455505701158913"/>
    <hyperlink ref="R334" r:id="rId89" display="https://twitter.com/i/web/status/1096455505701158913"/>
    <hyperlink ref="R335" r:id="rId90" display="https://twitter.com/i/web/status/1096455505701158913"/>
    <hyperlink ref="R336" r:id="rId91" display="https://twitter.com/i/web/status/1096455505701158913"/>
    <hyperlink ref="R341" r:id="rId92" display="https://twitter.com/i/web/status/1096487423188652032"/>
    <hyperlink ref="R342" r:id="rId93" display="https://twitter.com/i/web/status/1096487620065062916"/>
    <hyperlink ref="R344" r:id="rId94" display="https://twitter.com/i/web/status/1094998863784656896"/>
    <hyperlink ref="R345" r:id="rId95" display="https://twitter.com/i/web/status/1094999853007020032"/>
    <hyperlink ref="R378" r:id="rId96" display="https://twitter.com/cumberlandfarms/status/1093249643532701696"/>
    <hyperlink ref="R389" r:id="rId97" display="https://twitter.com/i/web/status/1093545499477635072"/>
    <hyperlink ref="R394" r:id="rId98" display="https://twitter.com/i/web/status/1095345815265136645"/>
    <hyperlink ref="R395" r:id="rId99" display="https://twitter.com/i/web/status/1095394909828378625"/>
    <hyperlink ref="R419" r:id="rId100" display="https://twitter.com/i/web/status/1095331909725577216"/>
    <hyperlink ref="R432" r:id="rId101" display="https://twitter.com/i/web/status/1095425319681560576"/>
    <hyperlink ref="R433" r:id="rId102" display="https://twitter.com/i/web/status/1095425614822158336"/>
    <hyperlink ref="R440" r:id="rId103" display="https://twitter.com/i/web/status/1095654744775905281"/>
    <hyperlink ref="R443" r:id="rId104" display="https://twitter.com/i/web/status/1095674119482413057"/>
    <hyperlink ref="R453" r:id="rId105" display="https://twitter.com/i/web/status/1095806696721666048"/>
    <hyperlink ref="R457" r:id="rId106" display="https://twitter.com/i/web/status/1095863148110860288"/>
    <hyperlink ref="R463" r:id="rId107" display="https://twitter.com/i/web/status/1095868595303788545"/>
    <hyperlink ref="R464" r:id="rId108" display="https://twitter.com/i/web/status/1096063899445706755"/>
    <hyperlink ref="R481" r:id="rId109" display="https://twitter.com/i/web/status/1093556020687843329"/>
    <hyperlink ref="R482" r:id="rId110" display="http://www.cumberlandfarms.com/SmartPay?utm_medium=smartpay&amp;utm_source=twitter&amp;utm_campaign=kandp"/>
    <hyperlink ref="R488" r:id="rId111" display="https://twitter.com/i/web/status/1095367049373802497"/>
    <hyperlink ref="R489" r:id="rId112" display="https://locations.cumberlandfarms.com/?utm_medium=storelocator&amp;utm_source=twitter&amp;utm_campaign=kandp"/>
    <hyperlink ref="R491" r:id="rId113" display="https://twitter.com/i/web/status/1096091942658674688"/>
    <hyperlink ref="R492" r:id="rId114" display="https://twitter.com/i/web/status/1096454154434854912"/>
    <hyperlink ref="U22" r:id="rId115" display="https://pbs.twimg.com/media/DybF08tXcAEhHFS.jpg"/>
    <hyperlink ref="U23" r:id="rId116" display="https://pbs.twimg.com/media/DybF08tXcAEhHFS.jpg"/>
    <hyperlink ref="U29" r:id="rId117" display="https://pbs.twimg.com/media/DyfCC_BW0AAb8nj.jpg"/>
    <hyperlink ref="U35" r:id="rId118" display="https://pbs.twimg.com/media/DykHN7LWwAEduVA.jpg"/>
    <hyperlink ref="U90" r:id="rId119" display="https://pbs.twimg.com/tweet_video_thumb/DyvHqrkWoAIxmB0.jpg"/>
    <hyperlink ref="U91" r:id="rId120" display="https://pbs.twimg.com/tweet_video_thumb/DyvHqrkWoAIxmB0.jpg"/>
    <hyperlink ref="U92" r:id="rId121" display="https://pbs.twimg.com/tweet_video_thumb/DyvHqrkWoAIxmB0.jpg"/>
    <hyperlink ref="U93" r:id="rId122" display="https://pbs.twimg.com/tweet_video_thumb/DyvHqrkWoAIxmB0.jpg"/>
    <hyperlink ref="U94" r:id="rId123" display="https://pbs.twimg.com/tweet_video_thumb/DyvHqrkWoAIxmB0.jpg"/>
    <hyperlink ref="U95" r:id="rId124" display="https://pbs.twimg.com/tweet_video_thumb/DyvHqrkWoAIxmB0.jpg"/>
    <hyperlink ref="U96" r:id="rId125" display="https://pbs.twimg.com/tweet_video_thumb/DyvHqrkWoAIxmB0.jpg"/>
    <hyperlink ref="U97" r:id="rId126" display="https://pbs.twimg.com/tweet_video_thumb/DyvHqrkWoAIxmB0.jpg"/>
    <hyperlink ref="U98" r:id="rId127" display="https://pbs.twimg.com/tweet_video_thumb/DyvHqrkWoAIxmB0.jpg"/>
    <hyperlink ref="U99" r:id="rId128" display="https://pbs.twimg.com/tweet_video_thumb/DyvHqrkWoAIxmB0.jpg"/>
    <hyperlink ref="U100" r:id="rId129" display="https://pbs.twimg.com/tweet_video_thumb/DyvHqrkWoAIxmB0.jpg"/>
    <hyperlink ref="U101" r:id="rId130" display="https://pbs.twimg.com/tweet_video_thumb/DyvHqrkWoAIxmB0.jpg"/>
    <hyperlink ref="U123" r:id="rId131" display="https://pbs.twimg.com/media/Dy0j0qwVAAA5dLV.jpg"/>
    <hyperlink ref="U124" r:id="rId132" display="https://pbs.twimg.com/media/Dy0j0qwVAAA5dLV.jpg"/>
    <hyperlink ref="U129" r:id="rId133" display="https://pbs.twimg.com/media/DymRAFAU8AAYDKo.jpg"/>
    <hyperlink ref="U133" r:id="rId134" display="https://pbs.twimg.com/media/DymRAFAU8AAYDKo.jpg"/>
    <hyperlink ref="U134" r:id="rId135" display="https://pbs.twimg.com/media/DymRAFAU8AAYDKo.jpg"/>
    <hyperlink ref="U135" r:id="rId136" display="https://pbs.twimg.com/media/Dy4cqDnWwAEvkxz.jpg"/>
    <hyperlink ref="U136" r:id="rId137" display="https://pbs.twimg.com/media/Dy4cqDnWwAEvkxz.jpg"/>
    <hyperlink ref="U137" r:id="rId138" display="https://pbs.twimg.com/tweet_video_thumb/Dy42O4XW0AAjZwQ.jpg"/>
    <hyperlink ref="U160" r:id="rId139" display="https://pbs.twimg.com/ext_tw_video_thumb/1094218843231305728/pu/img/VGr6X7_p5008tPkt.jpg"/>
    <hyperlink ref="U163" r:id="rId140" display="https://pbs.twimg.com/media/Dy-FFT8W0AEZiUo.jpg"/>
    <hyperlink ref="U167" r:id="rId141" display="https://pbs.twimg.com/media/Dy-FFT8W0AEZiUo.jpg"/>
    <hyperlink ref="U188" r:id="rId142" display="https://pbs.twimg.com/media/DzJlnhxXgAQ0Tqz.jpg"/>
    <hyperlink ref="U202" r:id="rId143" display="https://pbs.twimg.com/tweet_video_thumb/DzLU_o_UcAAsE21.jpg"/>
    <hyperlink ref="U203" r:id="rId144" display="https://pbs.twimg.com/tweet_video_thumb/DzLU_o_UcAAsE21.jpg"/>
    <hyperlink ref="U239" r:id="rId145" display="https://pbs.twimg.com/media/DzNemGTXQAIZyg9.jpg"/>
    <hyperlink ref="U249" r:id="rId146" display="https://pbs.twimg.com/media/DzOa-dTW0AAC4l7.jpg"/>
    <hyperlink ref="U250" r:id="rId147" display="https://pbs.twimg.com/media/DzOa-dTW0AAC4l7.jpg"/>
    <hyperlink ref="U251" r:id="rId148" display="https://pbs.twimg.com/media/DzOa-dTW0AAC4l7.jpg"/>
    <hyperlink ref="U252" r:id="rId149" display="https://pbs.twimg.com/media/DzOa-dTW0AAC4l7.jpg"/>
    <hyperlink ref="U253" r:id="rId150" display="https://pbs.twimg.com/media/DzOa-dTW0AAC4l7.jpg"/>
    <hyperlink ref="U254" r:id="rId151" display="https://pbs.twimg.com/media/DzOa-dTW0AAC4l7.jpg"/>
    <hyperlink ref="U255" r:id="rId152" display="https://pbs.twimg.com/media/DzOa-dTW0AAC4l7.jpg"/>
    <hyperlink ref="U256" r:id="rId153" display="https://pbs.twimg.com/media/DzOa-dTW0AAC4l7.jpg"/>
    <hyperlink ref="U257" r:id="rId154" display="https://pbs.twimg.com/media/DzOa-dTW0AAC4l7.jpg"/>
    <hyperlink ref="U259" r:id="rId155" display="https://pbs.twimg.com/media/DzOa-dTW0AAC4l7.jpg"/>
    <hyperlink ref="U262" r:id="rId156" display="https://pbs.twimg.com/media/DzOa-dTW0AAC4l7.jpg"/>
    <hyperlink ref="U265" r:id="rId157" display="https://pbs.twimg.com/media/DzOa-dTW0AAC4l7.jpg"/>
    <hyperlink ref="U268" r:id="rId158" display="https://pbs.twimg.com/media/DzOa-dTW0AAC4l7.jpg"/>
    <hyperlink ref="U271" r:id="rId159" display="https://pbs.twimg.com/media/DzOa-dTW0AAC4l7.jpg"/>
    <hyperlink ref="U274" r:id="rId160" display="https://pbs.twimg.com/media/DzOa-dTW0AAC4l7.jpg"/>
    <hyperlink ref="U277" r:id="rId161" display="https://pbs.twimg.com/media/DzOa-dTW0AAC4l7.jpg"/>
    <hyperlink ref="U278" r:id="rId162" display="https://pbs.twimg.com/media/DzOa-dTW0AAC4l7.jpg"/>
    <hyperlink ref="U279" r:id="rId163" display="https://pbs.twimg.com/media/DzOa-dTW0AAC4l7.jpg"/>
    <hyperlink ref="U287" r:id="rId164" display="https://pbs.twimg.com/media/DzPPU7eVYAElKji.jpg"/>
    <hyperlink ref="U293" r:id="rId165" display="https://pbs.twimg.com/ext_tw_video_thumb/1095756126849622016/pu/img/gsC-RAwazIsnNip7.jpg"/>
    <hyperlink ref="U298" r:id="rId166" display="https://pbs.twimg.com/tweet_video_thumb/Dy-g5z9W0AE2zDA.jpg"/>
    <hyperlink ref="U299" r:id="rId167" display="https://pbs.twimg.com/tweet_video_thumb/Dy_kMBRXcAAnQBG.jpg"/>
    <hyperlink ref="U301" r:id="rId168" display="https://pbs.twimg.com/tweet_video_thumb/DzS2c88WsAA8Zbs.jpg"/>
    <hyperlink ref="U305" r:id="rId169" display="https://pbs.twimg.com/tweet_video_thumb/DzS2c88WsAA8Zbs.jpg"/>
    <hyperlink ref="U346" r:id="rId170" display="https://pbs.twimg.com/ext_tw_video_thumb/1094989504753160192/pu/img/bvHBVdDqKqe0ccjD.jpg"/>
    <hyperlink ref="U353" r:id="rId171" display="https://pbs.twimg.com/media/DykHN7LWwAEduVA.jpg"/>
    <hyperlink ref="U355" r:id="rId172" display="https://pbs.twimg.com/media/Dyke6vpWsAA0cDm.jpg"/>
    <hyperlink ref="U358" r:id="rId173" display="https://pbs.twimg.com/media/DymRAFAU8AAYDKo.jpg"/>
    <hyperlink ref="U359" r:id="rId174" display="https://pbs.twimg.com/media/DyuiitOX0AQsApj.jpg"/>
    <hyperlink ref="U360" r:id="rId175" display="https://pbs.twimg.com/tweet_video_thumb/Dy42O4XW0AAjZwQ.jpg"/>
    <hyperlink ref="U362" r:id="rId176" display="https://pbs.twimg.com/media/Dyo4rsZV4AAQdfU.jpg"/>
    <hyperlink ref="U364" r:id="rId177" display="https://pbs.twimg.com/media/DyqNV7uXcAAQHP-.jpg"/>
    <hyperlink ref="U366" r:id="rId178" display="https://pbs.twimg.com/media/DyqS_ybXQAARsKO.jpg"/>
    <hyperlink ref="U371" r:id="rId179" display="https://pbs.twimg.com/media/DyrgjHZVsAESkTS.jpg"/>
    <hyperlink ref="U377" r:id="rId180" display="https://pbs.twimg.com/media/DyvPltlX0AAZYPr.jpg"/>
    <hyperlink ref="U404" r:id="rId181" display="https://pbs.twimg.com/ext_tw_video_thumb/1094234452362964992/pu/img/eeZVjrxx40lUDk5q.jpg"/>
    <hyperlink ref="U405" r:id="rId182" display="https://pbs.twimg.com/ext_tw_video_thumb/1094234656680144898/pu/img/fapYVOZ-IdXCDLvY.jpg"/>
    <hyperlink ref="U407" r:id="rId183" display="https://pbs.twimg.com/media/Dy-iC6qWwAMQ8yT.jpg"/>
    <hyperlink ref="U409" r:id="rId184" display="https://pbs.twimg.com/media/Dy-il70WoAEbY61.jpg"/>
    <hyperlink ref="U422" r:id="rId185" display="https://pbs.twimg.com/media/DzLN3soXgAA6YWP.jpg"/>
    <hyperlink ref="U424" r:id="rId186" display="https://pbs.twimg.com/media/DyrgjHZVsAESkTS.jpg"/>
    <hyperlink ref="U425" r:id="rId187" display="https://pbs.twimg.com/media/DyxlyWIWsAA6qmJ.jpg"/>
    <hyperlink ref="U426" r:id="rId188" display="https://pbs.twimg.com/media/DzLN3soXgAA6YWP.jpg"/>
    <hyperlink ref="U427" r:id="rId189" display="https://pbs.twimg.com/media/DzLTzB-W0AARkw4.jpg"/>
    <hyperlink ref="U449" r:id="rId190" display="https://pbs.twimg.com/tweet_video_thumb/Dy-g5z9W0AE2zDA.jpg"/>
    <hyperlink ref="U450" r:id="rId191" display="https://pbs.twimg.com/tweet_video_thumb/Dy_kMBRXcAAnQBG.jpg"/>
    <hyperlink ref="U451" r:id="rId192" display="https://pbs.twimg.com/tweet_video_thumb/DzS2c88WsAA8Zbs.jpg"/>
    <hyperlink ref="U473" r:id="rId193" display="https://pbs.twimg.com/media/DyamzdCXQAAnuJH.jpg"/>
    <hyperlink ref="U474" r:id="rId194" display="https://pbs.twimg.com/media/DyfwWYlXgAAwUsH.jpg"/>
    <hyperlink ref="U475" r:id="rId195" display="https://pbs.twimg.com/media/DykXpOJWsAE0f8i.jpg"/>
    <hyperlink ref="U476" r:id="rId196" display="https://pbs.twimg.com/media/DykgNSFWsAAoIqc.jpg"/>
    <hyperlink ref="U477" r:id="rId197" display="https://pbs.twimg.com/media/DyphNAeX4AEkfKj.jpg"/>
    <hyperlink ref="U478" r:id="rId198" display="https://pbs.twimg.com/media/DyqEls7XQAAUFWv.jpg"/>
    <hyperlink ref="U479" r:id="rId199" display="https://pbs.twimg.com/media/Dyuf_WVWkAE-9ZF.jpg"/>
    <hyperlink ref="U480" r:id="rId200" display="https://pbs.twimg.com/media/Dyu4h5NXcAI1M7r.jpg"/>
    <hyperlink ref="U482" r:id="rId201" display="https://pbs.twimg.com/media/Dy5havyXcAAcN09.jpg"/>
    <hyperlink ref="U483" r:id="rId202" display="https://pbs.twimg.com/tweet_video_thumb/Dy-ObnVX0AMbvLA.jpg"/>
    <hyperlink ref="U484" r:id="rId203" display="https://pbs.twimg.com/media/DzDzjXXXgAAL23X.jpg"/>
    <hyperlink ref="U485" r:id="rId204" display="https://pbs.twimg.com/ext_tw_video_thumb/1094989504753160192/pu/img/bvHBVdDqKqe0ccjD.jpg"/>
    <hyperlink ref="U486" r:id="rId205" display="https://pbs.twimg.com/tweet_video_thumb/DzNb9sLWsAoTMbI.jpg"/>
    <hyperlink ref="U489" r:id="rId206" display="https://pbs.twimg.com/ext_tw_video_thumb/1095714795939131392/pu/img/FQDnV5WP0aA-ExM7.jpg"/>
    <hyperlink ref="U490" r:id="rId207" display="https://pbs.twimg.com/ext_tw_video_thumb/1095756126849622016/pu/img/gsC-RAwazIsnNip7.jpg"/>
    <hyperlink ref="V3" r:id="rId208" display="http://pbs.twimg.com/profile_images/873939742156574720/_3MVgZPZ_normal.jpg"/>
    <hyperlink ref="V4" r:id="rId209" display="http://pbs.twimg.com/profile_images/873939742156574720/_3MVgZPZ_normal.jpg"/>
    <hyperlink ref="V5" r:id="rId210" display="http://pbs.twimg.com/profile_images/1079278209919844352/Wjim7CDL_normal.jpg"/>
    <hyperlink ref="V6" r:id="rId211" display="http://pbs.twimg.com/profile_images/1079278209919844352/Wjim7CDL_normal.jpg"/>
    <hyperlink ref="V7" r:id="rId212" display="http://pbs.twimg.com/profile_images/1079278209919844352/Wjim7CDL_normal.jpg"/>
    <hyperlink ref="V8" r:id="rId213" display="http://pbs.twimg.com/profile_images/1079873270890070016/6ZNT37hS_normal.jpg"/>
    <hyperlink ref="V9" r:id="rId214" display="http://pbs.twimg.com/profile_images/1081953479990669312/Gbv--ZCl_normal.jpg"/>
    <hyperlink ref="V10" r:id="rId215" display="http://pbs.twimg.com/profile_images/2683301627/c9aa1902107070e9ce87dca793e4583b_normal.jpeg"/>
    <hyperlink ref="V11" r:id="rId216" display="http://pbs.twimg.com/profile_images/2547787016/OOMIU7Ph_normal"/>
    <hyperlink ref="V12" r:id="rId217" display="http://pbs.twimg.com/profile_images/1081953479990669312/Gbv--ZCl_normal.jpg"/>
    <hyperlink ref="V13" r:id="rId218" display="http://pbs.twimg.com/profile_images/2547787016/OOMIU7Ph_normal"/>
    <hyperlink ref="V14" r:id="rId219" display="http://pbs.twimg.com/profile_images/2547787016/OOMIU7Ph_normal"/>
    <hyperlink ref="V15" r:id="rId220" display="http://pbs.twimg.com/profile_images/682775901491343360/iEEk68JP_normal.jpg"/>
    <hyperlink ref="V16" r:id="rId221" display="http://pbs.twimg.com/profile_images/1053833846632910848/Skp42jQ4_normal.jpg"/>
    <hyperlink ref="V17" r:id="rId222" display="http://pbs.twimg.com/profile_images/2156861200/z09EBOd9_normal"/>
    <hyperlink ref="V18" r:id="rId223" display="http://pbs.twimg.com/profile_images/2156861200/z09EBOd9_normal"/>
    <hyperlink ref="V19" r:id="rId224" display="http://pbs.twimg.com/profile_images/2156861200/z09EBOd9_normal"/>
    <hyperlink ref="V20" r:id="rId225" display="http://pbs.twimg.com/profile_images/2156861200/z09EBOd9_normal"/>
    <hyperlink ref="V21" r:id="rId226" display="http://pbs.twimg.com/profile_images/2156861200/z09EBOd9_normal"/>
    <hyperlink ref="V22" r:id="rId227" display="https://pbs.twimg.com/media/DybF08tXcAEhHFS.jpg"/>
    <hyperlink ref="V23" r:id="rId228" display="https://pbs.twimg.com/media/DybF08tXcAEhHFS.jpg"/>
    <hyperlink ref="V24" r:id="rId229" display="http://pbs.twimg.com/profile_images/628699990848770048/-iJc4Frz_normal.jpg"/>
    <hyperlink ref="V25" r:id="rId230" display="http://pbs.twimg.com/profile_images/628699990848770048/-iJc4Frz_normal.jpg"/>
    <hyperlink ref="V26" r:id="rId231" display="http://pbs.twimg.com/profile_images/1088476885972119558/9lPmQF_a_normal.jpg"/>
    <hyperlink ref="V27" r:id="rId232" display="http://pbs.twimg.com/profile_images/672359867072557056/oXNUV0TS_normal.jpg"/>
    <hyperlink ref="V28" r:id="rId233" display="http://pbs.twimg.com/profile_images/672359867072557056/oXNUV0TS_normal.jpg"/>
    <hyperlink ref="V29" r:id="rId234" display="https://pbs.twimg.com/media/DyfCC_BW0AAb8nj.jpg"/>
    <hyperlink ref="V30" r:id="rId235" display="http://pbs.twimg.com/profile_images/378800000616044742/7fab1c2f49e3ced283a4b48e4a3fea0e_normal.jpeg"/>
    <hyperlink ref="V31" r:id="rId236" display="http://pbs.twimg.com/profile_images/672404853021351936/VdHCRH3F_normal.jpg"/>
    <hyperlink ref="V32" r:id="rId237" display="http://pbs.twimg.com/profile_images/1089149349412724736/kvOwoVHN_normal.jpg"/>
    <hyperlink ref="V33" r:id="rId238" display="http://pbs.twimg.com/profile_images/1088780404591607808/eLUvW4MI_normal.jpg"/>
    <hyperlink ref="V34" r:id="rId239" display="http://pbs.twimg.com/profile_images/1079857972136865793/1FOIsx6e_normal.jpg"/>
    <hyperlink ref="V35" r:id="rId240" display="https://pbs.twimg.com/media/DykHN7LWwAEduVA.jpg"/>
    <hyperlink ref="V36" r:id="rId241" display="http://pbs.twimg.com/profile_images/1093655630349561856/GRzlBHgI_normal.jpg"/>
    <hyperlink ref="V37" r:id="rId242" display="http://pbs.twimg.com/profile_images/1093655630349561856/GRzlBHgI_normal.jpg"/>
    <hyperlink ref="V38" r:id="rId243" display="http://pbs.twimg.com/profile_images/1093655630349561856/GRzlBHgI_normal.jpg"/>
    <hyperlink ref="V39" r:id="rId244" display="http://pbs.twimg.com/profile_images/1085214285998030853/WZ_YGUi1_normal.jpg"/>
    <hyperlink ref="V40" r:id="rId245" display="http://pbs.twimg.com/profile_images/1049342888864358405/JgQYnYFg_normal.jpg"/>
    <hyperlink ref="V41" r:id="rId246" display="http://pbs.twimg.com/profile_images/3571352234/59276ad005131ece3fd3efd458b309a9_normal.jpeg"/>
    <hyperlink ref="V42" r:id="rId247" display="http://abs.twimg.com/sticky/default_profile_images/default_profile_normal.png"/>
    <hyperlink ref="V43" r:id="rId248" display="http://abs.twimg.com/sticky/default_profile_images/default_profile_normal.png"/>
    <hyperlink ref="V44" r:id="rId249" display="http://abs.twimg.com/sticky/default_profile_images/default_profile_normal.png"/>
    <hyperlink ref="V45" r:id="rId250" display="http://abs.twimg.com/sticky/default_profile_images/default_profile_normal.png"/>
    <hyperlink ref="V46" r:id="rId251" display="http://abs.twimg.com/sticky/default_profile_images/default_profile_normal.png"/>
    <hyperlink ref="V47" r:id="rId252" display="http://pbs.twimg.com/profile_images/1016391133558132739/BD63AlXq_normal.jpg"/>
    <hyperlink ref="V48" r:id="rId253" display="http://pbs.twimg.com/profile_images/378800000309913856/44a436eaaab2bad64b127dd0cb191bc5_normal.jpeg"/>
    <hyperlink ref="V49" r:id="rId254" display="http://pbs.twimg.com/profile_images/1068835709736443905/yebRAFly_normal.jpg"/>
    <hyperlink ref="V50" r:id="rId255" display="http://pbs.twimg.com/profile_images/1080175400121032705/Ql1IEDIZ_normal.jpg"/>
    <hyperlink ref="V51" r:id="rId256" display="http://pbs.twimg.com/profile_images/1080175400121032705/Ql1IEDIZ_normal.jpg"/>
    <hyperlink ref="V52" r:id="rId257" display="http://pbs.twimg.com/profile_images/1080175400121032705/Ql1IEDIZ_normal.jpg"/>
    <hyperlink ref="V53" r:id="rId258" display="http://pbs.twimg.com/profile_images/960368142240202752/R6VYhnOj_normal.jpg"/>
    <hyperlink ref="V54" r:id="rId259" display="http://pbs.twimg.com/profile_images/960368142240202752/R6VYhnOj_normal.jpg"/>
    <hyperlink ref="V55" r:id="rId260" display="http://pbs.twimg.com/profile_images/960368142240202752/R6VYhnOj_normal.jpg"/>
    <hyperlink ref="V56" r:id="rId261" display="http://pbs.twimg.com/profile_images/660846576387153920/vpsEyQXQ_normal.jpg"/>
    <hyperlink ref="V57" r:id="rId262" display="http://pbs.twimg.com/profile_images/660846576387153920/vpsEyQXQ_normal.jpg"/>
    <hyperlink ref="V58" r:id="rId263" display="http://pbs.twimg.com/profile_images/1080496294848880640/aZO-JYDQ_normal.jpg"/>
    <hyperlink ref="V59" r:id="rId264" display="http://pbs.twimg.com/profile_images/1080496294848880640/aZO-JYDQ_normal.jpg"/>
    <hyperlink ref="V60" r:id="rId265" display="http://pbs.twimg.com/profile_images/660846576387153920/vpsEyQXQ_normal.jpg"/>
    <hyperlink ref="V61" r:id="rId266" display="http://pbs.twimg.com/profile_images/660846576387153920/vpsEyQXQ_normal.jpg"/>
    <hyperlink ref="V62" r:id="rId267" display="http://pbs.twimg.com/profile_images/1080496294848880640/aZO-JYDQ_normal.jpg"/>
    <hyperlink ref="V63" r:id="rId268" display="http://pbs.twimg.com/profile_images/1080496294848880640/aZO-JYDQ_normal.jpg"/>
    <hyperlink ref="V64" r:id="rId269" display="http://pbs.twimg.com/profile_images/660846576387153920/vpsEyQXQ_normal.jpg"/>
    <hyperlink ref="V65" r:id="rId270" display="http://pbs.twimg.com/profile_images/660846576387153920/vpsEyQXQ_normal.jpg"/>
    <hyperlink ref="V66" r:id="rId271" display="http://pbs.twimg.com/profile_images/1080496294848880640/aZO-JYDQ_normal.jpg"/>
    <hyperlink ref="V67" r:id="rId272" display="http://pbs.twimg.com/profile_images/1080496294848880640/aZO-JYDQ_normal.jpg"/>
    <hyperlink ref="V68" r:id="rId273" display="http://pbs.twimg.com/profile_images/660846576387153920/vpsEyQXQ_normal.jpg"/>
    <hyperlink ref="V69" r:id="rId274" display="http://pbs.twimg.com/profile_images/660846576387153920/vpsEyQXQ_normal.jpg"/>
    <hyperlink ref="V70" r:id="rId275" display="http://pbs.twimg.com/profile_images/660846576387153920/vpsEyQXQ_normal.jpg"/>
    <hyperlink ref="V71" r:id="rId276" display="http://pbs.twimg.com/profile_images/660846576387153920/vpsEyQXQ_normal.jpg"/>
    <hyperlink ref="V72" r:id="rId277" display="http://pbs.twimg.com/profile_images/1080496294848880640/aZO-JYDQ_normal.jpg"/>
    <hyperlink ref="V73" r:id="rId278" display="http://pbs.twimg.com/profile_images/1080496294848880640/aZO-JYDQ_normal.jpg"/>
    <hyperlink ref="V74" r:id="rId279" display="http://pbs.twimg.com/profile_images/1080496294848880640/aZO-JYDQ_normal.jpg"/>
    <hyperlink ref="V75" r:id="rId280" display="http://pbs.twimg.com/profile_images/1080496294848880640/aZO-JYDQ_normal.jpg"/>
    <hyperlink ref="V76" r:id="rId281" display="http://pbs.twimg.com/profile_images/342997556/tanya_0609_icon_normal.png"/>
    <hyperlink ref="V77" r:id="rId282" display="http://pbs.twimg.com/profile_images/342997556/tanya_0609_icon_normal.png"/>
    <hyperlink ref="V78" r:id="rId283" display="http://pbs.twimg.com/profile_images/856682975370420224/3vAiuX3S_normal.jpg"/>
    <hyperlink ref="V79" r:id="rId284" display="http://pbs.twimg.com/profile_images/856682975370420224/3vAiuX3S_normal.jpg"/>
    <hyperlink ref="V80" r:id="rId285" display="http://pbs.twimg.com/profile_images/856682975370420224/3vAiuX3S_normal.jpg"/>
    <hyperlink ref="V81" r:id="rId286" display="http://pbs.twimg.com/profile_images/687116752455532544/s5LT-aQZ_normal.jpg"/>
    <hyperlink ref="V82" r:id="rId287" display="http://pbs.twimg.com/profile_images/687116752455532544/s5LT-aQZ_normal.jpg"/>
    <hyperlink ref="V83" r:id="rId288" display="http://pbs.twimg.com/profile_images/687116752455532544/s5LT-aQZ_normal.jpg"/>
    <hyperlink ref="V84" r:id="rId289" display="http://pbs.twimg.com/profile_images/687116752455532544/s5LT-aQZ_normal.jpg"/>
    <hyperlink ref="V85" r:id="rId290" display="http://pbs.twimg.com/profile_images/1079699622493335552/ZqcWtxk7_normal.jpg"/>
    <hyperlink ref="V86" r:id="rId291" display="http://pbs.twimg.com/profile_images/1079699622493335552/ZqcWtxk7_normal.jpg"/>
    <hyperlink ref="V87" r:id="rId292" display="http://pbs.twimg.com/profile_images/1079699622493335552/ZqcWtxk7_normal.jpg"/>
    <hyperlink ref="V88" r:id="rId293" display="http://pbs.twimg.com/profile_images/3102666273/9c5609bc5dd074511898aed9a5f6a39d_normal.jpeg"/>
    <hyperlink ref="V89" r:id="rId294" display="http://pbs.twimg.com/profile_images/726226781926252544/Fx9ubD48_normal.jpg"/>
    <hyperlink ref="V90" r:id="rId295" display="https://pbs.twimg.com/tweet_video_thumb/DyvHqrkWoAIxmB0.jpg"/>
    <hyperlink ref="V91" r:id="rId296" display="https://pbs.twimg.com/tweet_video_thumb/DyvHqrkWoAIxmB0.jpg"/>
    <hyperlink ref="V92" r:id="rId297" display="https://pbs.twimg.com/tweet_video_thumb/DyvHqrkWoAIxmB0.jpg"/>
    <hyperlink ref="V93" r:id="rId298" display="https://pbs.twimg.com/tweet_video_thumb/DyvHqrkWoAIxmB0.jpg"/>
    <hyperlink ref="V94" r:id="rId299" display="https://pbs.twimg.com/tweet_video_thumb/DyvHqrkWoAIxmB0.jpg"/>
    <hyperlink ref="V95" r:id="rId300" display="https://pbs.twimg.com/tweet_video_thumb/DyvHqrkWoAIxmB0.jpg"/>
    <hyperlink ref="V96" r:id="rId301" display="https://pbs.twimg.com/tweet_video_thumb/DyvHqrkWoAIxmB0.jpg"/>
    <hyperlink ref="V97" r:id="rId302" display="https://pbs.twimg.com/tweet_video_thumb/DyvHqrkWoAIxmB0.jpg"/>
    <hyperlink ref="V98" r:id="rId303" display="https://pbs.twimg.com/tweet_video_thumb/DyvHqrkWoAIxmB0.jpg"/>
    <hyperlink ref="V99" r:id="rId304" display="https://pbs.twimg.com/tweet_video_thumb/DyvHqrkWoAIxmB0.jpg"/>
    <hyperlink ref="V100" r:id="rId305" display="https://pbs.twimg.com/tweet_video_thumb/DyvHqrkWoAIxmB0.jpg"/>
    <hyperlink ref="V101" r:id="rId306" display="https://pbs.twimg.com/tweet_video_thumb/DyvHqrkWoAIxmB0.jpg"/>
    <hyperlink ref="V102" r:id="rId307" display="http://pbs.twimg.com/profile_images/1095829022540529666/kb-MjP3v_normal.jpg"/>
    <hyperlink ref="V103" r:id="rId308" display="http://pbs.twimg.com/profile_images/1095829022540529666/kb-MjP3v_normal.jpg"/>
    <hyperlink ref="V104" r:id="rId309" display="http://pbs.twimg.com/profile_images/378800000535280585/76bd939724f8af380e76839b02fc083b_normal.jpeg"/>
    <hyperlink ref="V105" r:id="rId310" display="http://pbs.twimg.com/profile_images/924718512253177856/9rlWgHUn_normal.jpg"/>
    <hyperlink ref="V106" r:id="rId311" display="http://pbs.twimg.com/profile_images/1059363899072376832/ZlqgbBFJ_normal.jpg"/>
    <hyperlink ref="V107" r:id="rId312" display="http://pbs.twimg.com/profile_images/1059363899072376832/ZlqgbBFJ_normal.jpg"/>
    <hyperlink ref="V108" r:id="rId313" display="http://pbs.twimg.com/profile_images/1059363899072376832/ZlqgbBFJ_normal.jpg"/>
    <hyperlink ref="V109" r:id="rId314" display="http://pbs.twimg.com/profile_images/2838565302/9ebf87e753cc0a6b584f483a53b9130c_normal.jpeg"/>
    <hyperlink ref="V110" r:id="rId315" display="http://pbs.twimg.com/profile_images/2838565302/9ebf87e753cc0a6b584f483a53b9130c_normal.jpeg"/>
    <hyperlink ref="V111" r:id="rId316" display="http://pbs.twimg.com/profile_images/2838565302/9ebf87e753cc0a6b584f483a53b9130c_normal.jpeg"/>
    <hyperlink ref="V112" r:id="rId317" display="http://abs.twimg.com/sticky/default_profile_images/default_profile_normal.png"/>
    <hyperlink ref="V113" r:id="rId318" display="http://abs.twimg.com/sticky/default_profile_images/default_profile_normal.png"/>
    <hyperlink ref="V114" r:id="rId319" display="http://pbs.twimg.com/profile_images/1072623099999338496/qDFYbyht_normal.jpg"/>
    <hyperlink ref="V115" r:id="rId320" display="http://pbs.twimg.com/profile_images/1072623099999338496/qDFYbyht_normal.jpg"/>
    <hyperlink ref="V116" r:id="rId321" display="http://pbs.twimg.com/profile_images/967808929005649921/cVZizPo6_normal.jpg"/>
    <hyperlink ref="V117" r:id="rId322" display="http://pbs.twimg.com/profile_images/967808929005649921/cVZizPo6_normal.jpg"/>
    <hyperlink ref="V118" r:id="rId323" display="http://pbs.twimg.com/profile_images/967808929005649921/cVZizPo6_normal.jpg"/>
    <hyperlink ref="V119" r:id="rId324" display="http://pbs.twimg.com/profile_images/967808929005649921/cVZizPo6_normal.jpg"/>
    <hyperlink ref="V120" r:id="rId325" display="http://pbs.twimg.com/profile_images/967808929005649921/cVZizPo6_normal.jpg"/>
    <hyperlink ref="V121" r:id="rId326" display="http://pbs.twimg.com/profile_images/456910321957863425/elcrW9gV_normal.png"/>
    <hyperlink ref="V122" r:id="rId327" display="http://pbs.twimg.com/profile_images/456910321957863425/elcrW9gV_normal.png"/>
    <hyperlink ref="V123" r:id="rId328" display="https://pbs.twimg.com/media/Dy0j0qwVAAA5dLV.jpg"/>
    <hyperlink ref="V124" r:id="rId329" display="https://pbs.twimg.com/media/Dy0j0qwVAAA5dLV.jpg"/>
    <hyperlink ref="V125" r:id="rId330" display="http://pbs.twimg.com/profile_images/963545446810517505/9aExyo3h_normal.jpg"/>
    <hyperlink ref="V126" r:id="rId331" display="http://pbs.twimg.com/profile_images/628382781152849920/p13KJEma_normal.jpg"/>
    <hyperlink ref="V127" r:id="rId332" display="http://pbs.twimg.com/profile_images/1016391133558132739/BD63AlXq_normal.jpg"/>
    <hyperlink ref="V128" r:id="rId333" display="http://pbs.twimg.com/profile_images/628382781152849920/p13KJEma_normal.jpg"/>
    <hyperlink ref="V129" r:id="rId334" display="https://pbs.twimg.com/media/DymRAFAU8AAYDKo.jpg"/>
    <hyperlink ref="V130" r:id="rId335" display="http://pbs.twimg.com/profile_images/1016391133558132739/BD63AlXq_normal.jpg"/>
    <hyperlink ref="V131" r:id="rId336" display="http://pbs.twimg.com/profile_images/1016391133558132739/BD63AlXq_normal.jpg"/>
    <hyperlink ref="V132" r:id="rId337" display="http://pbs.twimg.com/profile_images/1016391133558132739/BD63AlXq_normal.jpg"/>
    <hyperlink ref="V133" r:id="rId338" display="https://pbs.twimg.com/media/DymRAFAU8AAYDKo.jpg"/>
    <hyperlink ref="V134" r:id="rId339" display="https://pbs.twimg.com/media/DymRAFAU8AAYDKo.jpg"/>
    <hyperlink ref="V135" r:id="rId340" display="https://pbs.twimg.com/media/Dy4cqDnWwAEvkxz.jpg"/>
    <hyperlink ref="V136" r:id="rId341" display="https://pbs.twimg.com/media/Dy4cqDnWwAEvkxz.jpg"/>
    <hyperlink ref="V137" r:id="rId342" display="https://pbs.twimg.com/tweet_video_thumb/Dy42O4XW0AAjZwQ.jpg"/>
    <hyperlink ref="V138" r:id="rId343" display="http://pbs.twimg.com/profile_images/835169226591715333/1TGdBwxs_normal.jpg"/>
    <hyperlink ref="V139" r:id="rId344" display="http://pbs.twimg.com/profile_images/1081328036484509696/zUIdneiz_normal.jpg"/>
    <hyperlink ref="V140" r:id="rId345" display="http://pbs.twimg.com/profile_images/835169226591715333/1TGdBwxs_normal.jpg"/>
    <hyperlink ref="V141" r:id="rId346" display="http://pbs.twimg.com/profile_images/1081328036484509696/zUIdneiz_normal.jpg"/>
    <hyperlink ref="V142" r:id="rId347" display="http://pbs.twimg.com/profile_images/835169226591715333/1TGdBwxs_normal.jpg"/>
    <hyperlink ref="V143" r:id="rId348" display="http://pbs.twimg.com/profile_images/1081328036484509696/zUIdneiz_normal.jpg"/>
    <hyperlink ref="V144" r:id="rId349" display="http://pbs.twimg.com/profile_images/1081328036484509696/zUIdneiz_normal.jpg"/>
    <hyperlink ref="V145" r:id="rId350" display="http://pbs.twimg.com/profile_images/1002473712380252160/xEFva5TE_normal.jpg"/>
    <hyperlink ref="V146" r:id="rId351" display="http://pbs.twimg.com/profile_images/1002473712380252160/xEFva5TE_normal.jpg"/>
    <hyperlink ref="V147" r:id="rId352" display="http://pbs.twimg.com/profile_images/924718512253177856/9rlWgHUn_normal.jpg"/>
    <hyperlink ref="V148" r:id="rId353" display="http://pbs.twimg.com/profile_images/1192916255/8627_1600x1200-wallpaper-cb1267712855_normal.jpg"/>
    <hyperlink ref="V149" r:id="rId354" display="http://pbs.twimg.com/profile_images/924718512253177856/9rlWgHUn_normal.jpg"/>
    <hyperlink ref="V150" r:id="rId355" display="http://pbs.twimg.com/profile_images/1192916255/8627_1600x1200-wallpaper-cb1267712855_normal.jpg"/>
    <hyperlink ref="V151" r:id="rId356" display="http://pbs.twimg.com/profile_images/924718512253177856/9rlWgHUn_normal.jpg"/>
    <hyperlink ref="V152" r:id="rId357" display="http://pbs.twimg.com/profile_images/1192916255/8627_1600x1200-wallpaper-cb1267712855_normal.jpg"/>
    <hyperlink ref="V153" r:id="rId358" display="http://pbs.twimg.com/profile_images/924718512253177856/9rlWgHUn_normal.jpg"/>
    <hyperlink ref="V154" r:id="rId359" display="http://pbs.twimg.com/profile_images/1192916255/8627_1600x1200-wallpaper-cb1267712855_normal.jpg"/>
    <hyperlink ref="V155" r:id="rId360" display="http://pbs.twimg.com/profile_images/1192916255/8627_1600x1200-wallpaper-cb1267712855_normal.jpg"/>
    <hyperlink ref="V156" r:id="rId361" display="http://pbs.twimg.com/profile_images/1089707776518090753/9zP-FljK_normal.jpg"/>
    <hyperlink ref="V157" r:id="rId362" display="http://pbs.twimg.com/profile_images/3426898312/3b417a8e85ad3e38d8efe24371a6e42b_normal.jpeg"/>
    <hyperlink ref="V158" r:id="rId363" display="http://pbs.twimg.com/profile_images/1129625403/Headshot_Linkedin_2x3_4935_1___2__normal.jpg"/>
    <hyperlink ref="V159" r:id="rId364" display="http://pbs.twimg.com/profile_images/1129625403/Headshot_Linkedin_2x3_4935_1___2__normal.jpg"/>
    <hyperlink ref="V160" r:id="rId365" display="https://pbs.twimg.com/ext_tw_video_thumb/1094218843231305728/pu/img/VGr6X7_p5008tPkt.jpg"/>
    <hyperlink ref="V161" r:id="rId366" display="http://pbs.twimg.com/profile_images/938468687782260737/jJLiZiVG_normal.jpg"/>
    <hyperlink ref="V162" r:id="rId367" display="http://pbs.twimg.com/profile_images/938468687782260737/jJLiZiVG_normal.jpg"/>
    <hyperlink ref="V163" r:id="rId368" display="https://pbs.twimg.com/media/Dy-FFT8W0AEZiUo.jpg"/>
    <hyperlink ref="V164" r:id="rId369" display="http://pbs.twimg.com/profile_images/938468687782260737/jJLiZiVG_normal.jpg"/>
    <hyperlink ref="V165" r:id="rId370" display="http://pbs.twimg.com/profile_images/938468687782260737/jJLiZiVG_normal.jpg"/>
    <hyperlink ref="V166" r:id="rId371" display="http://pbs.twimg.com/profile_images/938468687782260737/jJLiZiVG_normal.jpg"/>
    <hyperlink ref="V167" r:id="rId372" display="https://pbs.twimg.com/media/Dy-FFT8W0AEZiUo.jpg"/>
    <hyperlink ref="V168" r:id="rId373" display="http://pbs.twimg.com/profile_images/1094249764642873352/nlWqipZG_normal.jpg"/>
    <hyperlink ref="V169" r:id="rId374" display="http://pbs.twimg.com/profile_images/1094249764642873352/nlWqipZG_normal.jpg"/>
    <hyperlink ref="V170" r:id="rId375" display="http://pbs.twimg.com/profile_images/1094249764642873352/nlWqipZG_normal.jpg"/>
    <hyperlink ref="V171" r:id="rId376" display="http://pbs.twimg.com/profile_images/1094249764642873352/nlWqipZG_normal.jpg"/>
    <hyperlink ref="V172" r:id="rId377" display="http://pbs.twimg.com/profile_images/722250194184757248/jf8LgnK8_normal.jpg"/>
    <hyperlink ref="V173" r:id="rId378" display="http://pbs.twimg.com/profile_images/971556615726993408/iKKK8EbZ_normal.jpg"/>
    <hyperlink ref="V174" r:id="rId379" display="http://pbs.twimg.com/profile_images/965756527909982208/CPAVi1-g_normal.jpg"/>
    <hyperlink ref="V175" r:id="rId380" display="http://pbs.twimg.com/profile_images/826645453995438080/X4bDqAAp_normal.jpg"/>
    <hyperlink ref="V176" r:id="rId381" display="http://pbs.twimg.com/profile_images/544930898735812608/-Hnv4vP6_normal.jpeg"/>
    <hyperlink ref="V177" r:id="rId382" display="http://pbs.twimg.com/profile_images/1078881805846151168/cbGZ-OWz_normal.jpg"/>
    <hyperlink ref="V178" r:id="rId383" display="http://pbs.twimg.com/profile_images/1078881805846151168/cbGZ-OWz_normal.jpg"/>
    <hyperlink ref="V179" r:id="rId384" display="http://pbs.twimg.com/profile_images/1052483953263751168/msdWUb-q_normal.jpg"/>
    <hyperlink ref="V180" r:id="rId385" display="http://pbs.twimg.com/profile_images/1052483953263751168/msdWUb-q_normal.jpg"/>
    <hyperlink ref="V181" r:id="rId386" display="http://pbs.twimg.com/profile_images/1001858524715110417/CVjNTamM_normal.jpg"/>
    <hyperlink ref="V182" r:id="rId387" display="http://pbs.twimg.com/profile_images/1048897940994117632/MpNhD5wl_normal.jpg"/>
    <hyperlink ref="V183" r:id="rId388" display="http://pbs.twimg.com/profile_images/1048897940994117632/MpNhD5wl_normal.jpg"/>
    <hyperlink ref="V184" r:id="rId389" display="http://pbs.twimg.com/profile_images/1020523810171379712/KoMhFLLu_normal.jpg"/>
    <hyperlink ref="V185" r:id="rId390" display="http://pbs.twimg.com/profile_images/1020523810171379712/KoMhFLLu_normal.jpg"/>
    <hyperlink ref="V186" r:id="rId391" display="http://pbs.twimg.com/profile_images/378800000856982780/p8lI2ZFQ_normal.jpeg"/>
    <hyperlink ref="V187" r:id="rId392" display="http://pbs.twimg.com/profile_images/1095624272029143040/RYFHlHLF_normal.jpg"/>
    <hyperlink ref="V188" r:id="rId393" display="https://pbs.twimg.com/media/DzJlnhxXgAQ0Tqz.jpg"/>
    <hyperlink ref="V189" r:id="rId394" display="http://pbs.twimg.com/profile_images/2846209688/92cf5aa6570dd4857166237b6ec54f27_normal.png"/>
    <hyperlink ref="V190" r:id="rId395" display="http://pbs.twimg.com/profile_images/2846209688/92cf5aa6570dd4857166237b6ec54f27_normal.png"/>
    <hyperlink ref="V191" r:id="rId396" display="http://pbs.twimg.com/profile_images/2111751591/me_loc_twitter_normal.jpg"/>
    <hyperlink ref="V192" r:id="rId397" display="http://pbs.twimg.com/profile_images/2111751591/me_loc_twitter_normal.jpg"/>
    <hyperlink ref="V193" r:id="rId398" display="http://pbs.twimg.com/profile_images/1095531585942757376/N-B5GXEC_normal.jpg"/>
    <hyperlink ref="V194" r:id="rId399" display="http://pbs.twimg.com/profile_images/1095531585942757376/N-B5GXEC_normal.jpg"/>
    <hyperlink ref="V195" r:id="rId400" display="http://pbs.twimg.com/profile_images/1095531585942757376/N-B5GXEC_normal.jpg"/>
    <hyperlink ref="V196" r:id="rId401" display="http://pbs.twimg.com/profile_images/1093713375979290624/j8CSm9mP_normal.jpg"/>
    <hyperlink ref="V197" r:id="rId402" display="http://pbs.twimg.com/profile_images/1093713375979290624/j8CSm9mP_normal.jpg"/>
    <hyperlink ref="V198" r:id="rId403" display="http://pbs.twimg.com/profile_images/1093713375979290624/j8CSm9mP_normal.jpg"/>
    <hyperlink ref="V199" r:id="rId404" display="http://pbs.twimg.com/profile_images/825420255031758848/72z-m9aq_normal.jpg"/>
    <hyperlink ref="V200" r:id="rId405" display="http://pbs.twimg.com/profile_images/825420255031758848/72z-m9aq_normal.jpg"/>
    <hyperlink ref="V201" r:id="rId406" display="http://pbs.twimg.com/profile_images/825420255031758848/72z-m9aq_normal.jpg"/>
    <hyperlink ref="V202" r:id="rId407" display="https://pbs.twimg.com/tweet_video_thumb/DzLU_o_UcAAsE21.jpg"/>
    <hyperlink ref="V203" r:id="rId408" display="https://pbs.twimg.com/tweet_video_thumb/DzLU_o_UcAAsE21.jpg"/>
    <hyperlink ref="V204" r:id="rId409" display="http://pbs.twimg.com/profile_images/1476824760/41536_100000436077381_1133888_n_normal.jpg"/>
    <hyperlink ref="V205" r:id="rId410" display="http://pbs.twimg.com/profile_images/1476824760/41536_100000436077381_1133888_n_normal.jpg"/>
    <hyperlink ref="V206" r:id="rId411" display="http://pbs.twimg.com/profile_images/990394513960075264/zelHphGE_normal.jpg"/>
    <hyperlink ref="V207" r:id="rId412" display="http://pbs.twimg.com/profile_images/990394513960075264/zelHphGE_normal.jpg"/>
    <hyperlink ref="V208" r:id="rId413" display="http://pbs.twimg.com/profile_images/641691832766869504/dpKRm0Qe_normal.jpg"/>
    <hyperlink ref="V209" r:id="rId414" display="http://pbs.twimg.com/profile_images/641691832766869504/dpKRm0Qe_normal.jpg"/>
    <hyperlink ref="V210" r:id="rId415" display="http://pbs.twimg.com/profile_images/641691832766869504/dpKRm0Qe_normal.jpg"/>
    <hyperlink ref="V211" r:id="rId416" display="http://abs.twimg.com/sticky/default_profile_images/default_profile_normal.png"/>
    <hyperlink ref="V212" r:id="rId417" display="http://abs.twimg.com/sticky/default_profile_images/default_profile_normal.png"/>
    <hyperlink ref="V213" r:id="rId418" display="http://abs.twimg.com/sticky/default_profile_images/default_profile_normal.png"/>
    <hyperlink ref="V214" r:id="rId419" display="http://abs.twimg.com/sticky/default_profile_images/default_profile_normal.png"/>
    <hyperlink ref="V215" r:id="rId420" display="http://abs.twimg.com/sticky/default_profile_images/default_profile_normal.png"/>
    <hyperlink ref="V216" r:id="rId421" display="http://pbs.twimg.com/profile_images/1057479627604705280/A8ZZGZA1_normal.jpg"/>
    <hyperlink ref="V217" r:id="rId422" display="http://pbs.twimg.com/profile_images/1057479627604705280/A8ZZGZA1_normal.jpg"/>
    <hyperlink ref="V218" r:id="rId423" display="http://pbs.twimg.com/profile_images/1081228629164654592/KSWKlXVM_normal.jpg"/>
    <hyperlink ref="V219" r:id="rId424" display="http://pbs.twimg.com/profile_images/1081228629164654592/KSWKlXVM_normal.jpg"/>
    <hyperlink ref="V220" r:id="rId425" display="http://pbs.twimg.com/profile_images/1081228629164654592/KSWKlXVM_normal.jpg"/>
    <hyperlink ref="V221" r:id="rId426" display="http://pbs.twimg.com/profile_images/1093686434198929411/0oFHyXSj_normal.jpg"/>
    <hyperlink ref="V222" r:id="rId427" display="http://pbs.twimg.com/profile_images/1093686434198929411/0oFHyXSj_normal.jpg"/>
    <hyperlink ref="V223" r:id="rId428" display="http://pbs.twimg.com/profile_images/1095286500516917248/_XpQeP9P_normal.jpg"/>
    <hyperlink ref="V224" r:id="rId429" display="http://pbs.twimg.com/profile_images/930117519729405963/5p6FvPDM_normal.jpg"/>
    <hyperlink ref="V225" r:id="rId430" display="http://pbs.twimg.com/profile_images/930117519729405963/5p6FvPDM_normal.jpg"/>
    <hyperlink ref="V226" r:id="rId431" display="http://pbs.twimg.com/profile_images/930117519729405963/5p6FvPDM_normal.jpg"/>
    <hyperlink ref="V227" r:id="rId432" display="http://pbs.twimg.com/profile_images/930117519729405963/5p6FvPDM_normal.jpg"/>
    <hyperlink ref="V228" r:id="rId433" display="http://pbs.twimg.com/profile_images/930117519729405963/5p6FvPDM_normal.jpg"/>
    <hyperlink ref="V229" r:id="rId434" display="http://pbs.twimg.com/profile_images/1095186517021085696/jhk5CjWX_normal.jpg"/>
    <hyperlink ref="V230" r:id="rId435" display="http://pbs.twimg.com/profile_images/960546314906996736/0Lu14RMu_normal.jpg"/>
    <hyperlink ref="V231" r:id="rId436" display="http://pbs.twimg.com/profile_images/1095186517021085696/jhk5CjWX_normal.jpg"/>
    <hyperlink ref="V232" r:id="rId437" display="http://pbs.twimg.com/profile_images/1095186517021085696/jhk5CjWX_normal.jpg"/>
    <hyperlink ref="V233" r:id="rId438" display="http://pbs.twimg.com/profile_images/960546314906996736/0Lu14RMu_normal.jpg"/>
    <hyperlink ref="V234" r:id="rId439" display="http://pbs.twimg.com/profile_images/960546314906996736/0Lu14RMu_normal.jpg"/>
    <hyperlink ref="V235" r:id="rId440" display="http://pbs.twimg.com/profile_images/960546314906996736/0Lu14RMu_normal.jpg"/>
    <hyperlink ref="V236" r:id="rId441" display="http://pbs.twimg.com/profile_images/1321061292/winning_normal.jpg"/>
    <hyperlink ref="V237" r:id="rId442" display="http://pbs.twimg.com/profile_images/630872002409140224/7XgI8sBf_normal.jpg"/>
    <hyperlink ref="V238" r:id="rId443" display="http://pbs.twimg.com/profile_images/630872002409140224/7XgI8sBf_normal.jpg"/>
    <hyperlink ref="V239" r:id="rId444" display="https://pbs.twimg.com/media/DzNemGTXQAIZyg9.jpg"/>
    <hyperlink ref="V240" r:id="rId445" display="http://pbs.twimg.com/profile_images/937831780199096320/thfHnLYe_normal.jpg"/>
    <hyperlink ref="V241" r:id="rId446" display="http://pbs.twimg.com/profile_images/937831780199096320/thfHnLYe_normal.jpg"/>
    <hyperlink ref="V242" r:id="rId447" display="http://pbs.twimg.com/profile_images/937831780199096320/thfHnLYe_normal.jpg"/>
    <hyperlink ref="V243" r:id="rId448" display="http://pbs.twimg.com/profile_images/1045395149260574720/2L9-AfuL_normal.jpg"/>
    <hyperlink ref="V244" r:id="rId449" display="http://pbs.twimg.com/profile_images/1095624272029143040/RYFHlHLF_normal.jpg"/>
    <hyperlink ref="V245" r:id="rId450" display="http://pbs.twimg.com/profile_images/1095624272029143040/RYFHlHLF_normal.jpg"/>
    <hyperlink ref="V246" r:id="rId451" display="http://pbs.twimg.com/profile_images/890578768108150784/6HdVnEln_normal.jpg"/>
    <hyperlink ref="V247" r:id="rId452" display="http://pbs.twimg.com/profile_images/890578768108150784/6HdVnEln_normal.jpg"/>
    <hyperlink ref="V248" r:id="rId453" display="http://pbs.twimg.com/profile_images/1062763093799981069/d8ErP81__normal.jpg"/>
    <hyperlink ref="V249" r:id="rId454" display="https://pbs.twimg.com/media/DzOa-dTW0AAC4l7.jpg"/>
    <hyperlink ref="V250" r:id="rId455" display="https://pbs.twimg.com/media/DzOa-dTW0AAC4l7.jpg"/>
    <hyperlink ref="V251" r:id="rId456" display="https://pbs.twimg.com/media/DzOa-dTW0AAC4l7.jpg"/>
    <hyperlink ref="V252" r:id="rId457" display="https://pbs.twimg.com/media/DzOa-dTW0AAC4l7.jpg"/>
    <hyperlink ref="V253" r:id="rId458" display="https://pbs.twimg.com/media/DzOa-dTW0AAC4l7.jpg"/>
    <hyperlink ref="V254" r:id="rId459" display="https://pbs.twimg.com/media/DzOa-dTW0AAC4l7.jpg"/>
    <hyperlink ref="V255" r:id="rId460" display="https://pbs.twimg.com/media/DzOa-dTW0AAC4l7.jpg"/>
    <hyperlink ref="V256" r:id="rId461" display="https://pbs.twimg.com/media/DzOa-dTW0AAC4l7.jpg"/>
    <hyperlink ref="V257" r:id="rId462" display="https://pbs.twimg.com/media/DzOa-dTW0AAC4l7.jpg"/>
    <hyperlink ref="V258" r:id="rId463" display="http://pbs.twimg.com/profile_images/1365062422/GSP_logo_Black_normal.jpg"/>
    <hyperlink ref="V259" r:id="rId464" display="https://pbs.twimg.com/media/DzOa-dTW0AAC4l7.jpg"/>
    <hyperlink ref="V260" r:id="rId465" display="http://pbs.twimg.com/profile_images/1365062422/GSP_logo_Black_normal.jpg"/>
    <hyperlink ref="V261" r:id="rId466" display="http://pbs.twimg.com/profile_images/1365062422/GSP_logo_Black_normal.jpg"/>
    <hyperlink ref="V262" r:id="rId467" display="https://pbs.twimg.com/media/DzOa-dTW0AAC4l7.jpg"/>
    <hyperlink ref="V263" r:id="rId468" display="http://pbs.twimg.com/profile_images/1365062422/GSP_logo_Black_normal.jpg"/>
    <hyperlink ref="V264" r:id="rId469" display="http://pbs.twimg.com/profile_images/1365062422/GSP_logo_Black_normal.jpg"/>
    <hyperlink ref="V265" r:id="rId470" display="https://pbs.twimg.com/media/DzOa-dTW0AAC4l7.jpg"/>
    <hyperlink ref="V266" r:id="rId471" display="http://pbs.twimg.com/profile_images/1365062422/GSP_logo_Black_normal.jpg"/>
    <hyperlink ref="V267" r:id="rId472" display="http://pbs.twimg.com/profile_images/1365062422/GSP_logo_Black_normal.jpg"/>
    <hyperlink ref="V268" r:id="rId473" display="https://pbs.twimg.com/media/DzOa-dTW0AAC4l7.jpg"/>
    <hyperlink ref="V269" r:id="rId474" display="http://pbs.twimg.com/profile_images/1365062422/GSP_logo_Black_normal.jpg"/>
    <hyperlink ref="V270" r:id="rId475" display="http://pbs.twimg.com/profile_images/1365062422/GSP_logo_Black_normal.jpg"/>
    <hyperlink ref="V271" r:id="rId476" display="https://pbs.twimg.com/media/DzOa-dTW0AAC4l7.jpg"/>
    <hyperlink ref="V272" r:id="rId477" display="http://pbs.twimg.com/profile_images/1365062422/GSP_logo_Black_normal.jpg"/>
    <hyperlink ref="V273" r:id="rId478" display="http://pbs.twimg.com/profile_images/1365062422/GSP_logo_Black_normal.jpg"/>
    <hyperlink ref="V274" r:id="rId479" display="https://pbs.twimg.com/media/DzOa-dTW0AAC4l7.jpg"/>
    <hyperlink ref="V275" r:id="rId480" display="http://pbs.twimg.com/profile_images/1365062422/GSP_logo_Black_normal.jpg"/>
    <hyperlink ref="V276" r:id="rId481" display="http://pbs.twimg.com/profile_images/1365062422/GSP_logo_Black_normal.jpg"/>
    <hyperlink ref="V277" r:id="rId482" display="https://pbs.twimg.com/media/DzOa-dTW0AAC4l7.jpg"/>
    <hyperlink ref="V278" r:id="rId483" display="https://pbs.twimg.com/media/DzOa-dTW0AAC4l7.jpg"/>
    <hyperlink ref="V279" r:id="rId484" display="https://pbs.twimg.com/media/DzOa-dTW0AAC4l7.jpg"/>
    <hyperlink ref="V280" r:id="rId485" display="http://pbs.twimg.com/profile_images/1365062422/GSP_logo_Black_normal.jpg"/>
    <hyperlink ref="V281" r:id="rId486" display="http://pbs.twimg.com/profile_images/1077869946267492352/iVvioDv1_normal.jpg"/>
    <hyperlink ref="V282" r:id="rId487" display="http://pbs.twimg.com/profile_images/465345627598372864/zSGEyPph_normal.jpeg"/>
    <hyperlink ref="V283" r:id="rId488" display="http://pbs.twimg.com/profile_images/465345627598372864/zSGEyPph_normal.jpeg"/>
    <hyperlink ref="V284" r:id="rId489" display="http://pbs.twimg.com/profile_images/465345627598372864/zSGEyPph_normal.jpeg"/>
    <hyperlink ref="V285" r:id="rId490" display="http://pbs.twimg.com/profile_images/465345627598372864/zSGEyPph_normal.jpeg"/>
    <hyperlink ref="V286" r:id="rId491" display="http://pbs.twimg.com/profile_images/917740492082892801/R0EvhTe9_normal.jpg"/>
    <hyperlink ref="V287" r:id="rId492" display="https://pbs.twimg.com/media/DzPPU7eVYAElKji.jpg"/>
    <hyperlink ref="V288" r:id="rId493" display="http://pbs.twimg.com/profile_images/917740492082892801/R0EvhTe9_normal.jpg"/>
    <hyperlink ref="V289" r:id="rId494" display="http://pbs.twimg.com/profile_images/917740492082892801/R0EvhTe9_normal.jpg"/>
    <hyperlink ref="V290" r:id="rId495" display="http://pbs.twimg.com/profile_images/1080013241504411648/0hQY01Xp_normal.jpg"/>
    <hyperlink ref="V291" r:id="rId496" display="http://pbs.twimg.com/profile_images/1080013241504411648/0hQY01Xp_normal.jpg"/>
    <hyperlink ref="V292" r:id="rId497" display="http://pbs.twimg.com/profile_images/1080013241504411648/0hQY01Xp_normal.jpg"/>
    <hyperlink ref="V293" r:id="rId498" display="https://pbs.twimg.com/ext_tw_video_thumb/1095756126849622016/pu/img/gsC-RAwazIsnNip7.jpg"/>
    <hyperlink ref="V294" r:id="rId499" display="http://pbs.twimg.com/profile_images/972095101446098944/d3F0riwt_normal.jpg"/>
    <hyperlink ref="V295" r:id="rId500" display="http://pbs.twimg.com/profile_images/1092780684446523393/hp-iw4YN_normal.jpg"/>
    <hyperlink ref="V296" r:id="rId501" display="http://pbs.twimg.com/profile_images/1092780684446523393/hp-iw4YN_normal.jpg"/>
    <hyperlink ref="V297" r:id="rId502" display="http://pbs.twimg.com/profile_images/1092780684446523393/hp-iw4YN_normal.jpg"/>
    <hyperlink ref="V298" r:id="rId503" display="https://pbs.twimg.com/tweet_video_thumb/Dy-g5z9W0AE2zDA.jpg"/>
    <hyperlink ref="V299" r:id="rId504" display="https://pbs.twimg.com/tweet_video_thumb/Dy_kMBRXcAAnQBG.jpg"/>
    <hyperlink ref="V300" r:id="rId505" display="http://pbs.twimg.com/profile_images/876855385000337408/g4v-tHTN_normal.jpg"/>
    <hyperlink ref="V301" r:id="rId506" display="https://pbs.twimg.com/tweet_video_thumb/DzS2c88WsAA8Zbs.jpg"/>
    <hyperlink ref="V302" r:id="rId507" display="http://pbs.twimg.com/profile_images/378800000822310348/5c945e960e09a2db659d5bceed7df322_normal.jpeg"/>
    <hyperlink ref="V303" r:id="rId508" display="http://pbs.twimg.com/profile_images/876855385000337408/g4v-tHTN_normal.jpg"/>
    <hyperlink ref="V304" r:id="rId509" display="http://pbs.twimg.com/profile_images/876855385000337408/g4v-tHTN_normal.jpg"/>
    <hyperlink ref="V305" r:id="rId510" display="https://pbs.twimg.com/tweet_video_thumb/DzS2c88WsAA8Zbs.jpg"/>
    <hyperlink ref="V306" r:id="rId511" display="http://pbs.twimg.com/profile_images/378800000822310348/5c945e960e09a2db659d5bceed7df322_normal.jpeg"/>
    <hyperlink ref="V307" r:id="rId512" display="http://pbs.twimg.com/profile_images/1087340554587783168/Nb0EiK6m_normal.jpg"/>
    <hyperlink ref="V308" r:id="rId513" display="http://pbs.twimg.com/profile_images/1087340554587783168/Nb0EiK6m_normal.jpg"/>
    <hyperlink ref="V309" r:id="rId514" display="http://pbs.twimg.com/profile_images/761274563430871040/BilXoHz1_normal.jpg"/>
    <hyperlink ref="V310" r:id="rId515" display="http://pbs.twimg.com/profile_images/761274563430871040/BilXoHz1_normal.jpg"/>
    <hyperlink ref="V311" r:id="rId516" display="http://pbs.twimg.com/profile_images/975338281150885890/HjRtxy9e_normal.jpg"/>
    <hyperlink ref="V312" r:id="rId517" display="http://pbs.twimg.com/profile_images/975338281150885890/HjRtxy9e_normal.jpg"/>
    <hyperlink ref="V313" r:id="rId518" display="http://pbs.twimg.com/profile_images/975338281150885890/HjRtxy9e_normal.jpg"/>
    <hyperlink ref="V314" r:id="rId519" display="http://pbs.twimg.com/profile_images/975338281150885890/HjRtxy9e_normal.jpg"/>
    <hyperlink ref="V315" r:id="rId520" display="http://pbs.twimg.com/profile_images/975338281150885890/HjRtxy9e_normal.jpg"/>
    <hyperlink ref="V316" r:id="rId521" display="http://pbs.twimg.com/profile_images/975338281150885890/HjRtxy9e_normal.jpg"/>
    <hyperlink ref="V317" r:id="rId522" display="http://pbs.twimg.com/profile_images/975338281150885890/HjRtxy9e_normal.jpg"/>
    <hyperlink ref="V318" r:id="rId523" display="http://pbs.twimg.com/profile_images/975338281150885890/HjRtxy9e_normal.jpg"/>
    <hyperlink ref="V319" r:id="rId524" display="http://pbs.twimg.com/profile_images/975338281150885890/HjRtxy9e_normal.jpg"/>
    <hyperlink ref="V320" r:id="rId525" display="http://pbs.twimg.com/profile_images/975338281150885890/HjRtxy9e_normal.jpg"/>
    <hyperlink ref="V321" r:id="rId526" display="http://pbs.twimg.com/profile_images/975338281150885890/HjRtxy9e_normal.jpg"/>
    <hyperlink ref="V322" r:id="rId527" display="http://pbs.twimg.com/profile_images/975338281150885890/HjRtxy9e_normal.jpg"/>
    <hyperlink ref="V323" r:id="rId528" display="http://pbs.twimg.com/profile_images/975338281150885890/HjRtxy9e_normal.jpg"/>
    <hyperlink ref="V324" r:id="rId529" display="http://pbs.twimg.com/profile_images/951458515448721408/Tbyj5x_9_normal.jpg"/>
    <hyperlink ref="V325" r:id="rId530" display="http://pbs.twimg.com/profile_images/3335527516/9371d16595f407f7ae643e69cb251ab3_normal.jpeg"/>
    <hyperlink ref="V326" r:id="rId531" display="http://pbs.twimg.com/profile_images/378800000768272628/c7525b1708d3ff7448999ea72495d8a6_normal.jpeg"/>
    <hyperlink ref="V327" r:id="rId532" display="http://pbs.twimg.com/profile_images/378800000768272628/c7525b1708d3ff7448999ea72495d8a6_normal.jpeg"/>
    <hyperlink ref="V328" r:id="rId533" display="http://pbs.twimg.com/profile_images/378800000768272628/c7525b1708d3ff7448999ea72495d8a6_normal.jpeg"/>
    <hyperlink ref="V329" r:id="rId534" display="http://pbs.twimg.com/profile_images/378800000768272628/c7525b1708d3ff7448999ea72495d8a6_normal.jpeg"/>
    <hyperlink ref="V330" r:id="rId535" display="http://pbs.twimg.com/profile_images/378800000768272628/c7525b1708d3ff7448999ea72495d8a6_normal.jpeg"/>
    <hyperlink ref="V331" r:id="rId536" display="http://pbs.twimg.com/profile_images/378800000768272628/c7525b1708d3ff7448999ea72495d8a6_normal.jpeg"/>
    <hyperlink ref="V332" r:id="rId537" display="http://pbs.twimg.com/profile_images/1041456884862144513/-5xGGwjq_normal.jpg"/>
    <hyperlink ref="V333" r:id="rId538" display="http://pbs.twimg.com/profile_images/1041456884862144513/-5xGGwjq_normal.jpg"/>
    <hyperlink ref="V334" r:id="rId539" display="http://pbs.twimg.com/profile_images/1041456884862144513/-5xGGwjq_normal.jpg"/>
    <hyperlink ref="V335" r:id="rId540" display="http://pbs.twimg.com/profile_images/1041456884862144513/-5xGGwjq_normal.jpg"/>
    <hyperlink ref="V336" r:id="rId541" display="http://pbs.twimg.com/profile_images/1041456884862144513/-5xGGwjq_normal.jpg"/>
    <hyperlink ref="V337" r:id="rId542" display="http://pbs.twimg.com/profile_images/1095407286909059074/cP3iwGR6_normal.jpg"/>
    <hyperlink ref="V338" r:id="rId543" display="http://pbs.twimg.com/profile_images/1095407286909059074/cP3iwGR6_normal.jpg"/>
    <hyperlink ref="V339" r:id="rId544" display="http://pbs.twimg.com/profile_images/617312006853390337/2L_lCakT_normal.jpg"/>
    <hyperlink ref="V340" r:id="rId545" display="http://pbs.twimg.com/profile_images/617312006853390337/2L_lCakT_normal.jpg"/>
    <hyperlink ref="V341" r:id="rId546" display="http://pbs.twimg.com/profile_images/965819227495129088/lRJi0Dcd_normal.jpg"/>
    <hyperlink ref="V342" r:id="rId547" display="http://pbs.twimg.com/profile_images/965819227495129088/lRJi0Dcd_normal.jpg"/>
    <hyperlink ref="V343" r:id="rId548" display="http://pbs.twimg.com/profile_images/1422955176/c-store_normal.jpg"/>
    <hyperlink ref="V344" r:id="rId549" display="http://pbs.twimg.com/profile_images/1422955176/c-store_normal.jpg"/>
    <hyperlink ref="V345" r:id="rId550" display="http://pbs.twimg.com/profile_images/1422955176/c-store_normal.jpg"/>
    <hyperlink ref="V346" r:id="rId551" display="https://pbs.twimg.com/ext_tw_video_thumb/1094989504753160192/pu/img/bvHBVdDqKqe0ccjD.jpg"/>
    <hyperlink ref="V347" r:id="rId552" display="http://pbs.twimg.com/profile_images/1422955176/c-store_normal.jpg"/>
    <hyperlink ref="V348" r:id="rId553" display="http://pbs.twimg.com/profile_images/826817043232071680/8WrYHXiE_normal.jpg"/>
    <hyperlink ref="V349" r:id="rId554" display="http://pbs.twimg.com/profile_images/2683301627/c9aa1902107070e9ce87dca793e4583b_normal.jpeg"/>
    <hyperlink ref="V350" r:id="rId555" display="http://pbs.twimg.com/profile_images/826817043232071680/8WrYHXiE_normal.jpg"/>
    <hyperlink ref="V351" r:id="rId556" display="http://pbs.twimg.com/profile_images/972095101446098944/d3F0riwt_normal.jpg"/>
    <hyperlink ref="V352" r:id="rId557" display="http://pbs.twimg.com/profile_images/826817043232071680/8WrYHXiE_normal.jpg"/>
    <hyperlink ref="V353" r:id="rId558" display="https://pbs.twimg.com/media/DykHN7LWwAEduVA.jpg"/>
    <hyperlink ref="V354" r:id="rId559" display="http://pbs.twimg.com/profile_images/826817043232071680/8WrYHXiE_normal.jpg"/>
    <hyperlink ref="V355" r:id="rId560" display="https://pbs.twimg.com/media/Dyke6vpWsAA0cDm.jpg"/>
    <hyperlink ref="V356" r:id="rId561" display="http://pbs.twimg.com/profile_images/826817043232071680/8WrYHXiE_normal.jpg"/>
    <hyperlink ref="V357" r:id="rId562" display="http://pbs.twimg.com/profile_images/628382781152849920/p13KJEma_normal.jpg"/>
    <hyperlink ref="V358" r:id="rId563" display="https://pbs.twimg.com/media/DymRAFAU8AAYDKo.jpg"/>
    <hyperlink ref="V359" r:id="rId564" display="https://pbs.twimg.com/media/DyuiitOX0AQsApj.jpg"/>
    <hyperlink ref="V360" r:id="rId565" display="https://pbs.twimg.com/tweet_video_thumb/Dy42O4XW0AAjZwQ.jpg"/>
    <hyperlink ref="V361" r:id="rId566" display="http://pbs.twimg.com/profile_images/826817043232071680/8WrYHXiE_normal.jpg"/>
    <hyperlink ref="V362" r:id="rId567" display="https://pbs.twimg.com/media/Dyo4rsZV4AAQdfU.jpg"/>
    <hyperlink ref="V363" r:id="rId568" display="http://pbs.twimg.com/profile_images/826817043232071680/8WrYHXiE_normal.jpg"/>
    <hyperlink ref="V364" r:id="rId569" display="https://pbs.twimg.com/media/DyqNV7uXcAAQHP-.jpg"/>
    <hyperlink ref="V365" r:id="rId570" display="http://pbs.twimg.com/profile_images/826817043232071680/8WrYHXiE_normal.jpg"/>
    <hyperlink ref="V366" r:id="rId571" display="https://pbs.twimg.com/media/DyqS_ybXQAARsKO.jpg"/>
    <hyperlink ref="V367" r:id="rId572" display="http://pbs.twimg.com/profile_images/826817043232071680/8WrYHXiE_normal.jpg"/>
    <hyperlink ref="V368" r:id="rId573" display="http://pbs.twimg.com/profile_images/923563138657804289/Fub1ej1j_normal.jpg"/>
    <hyperlink ref="V369" r:id="rId574" display="http://pbs.twimg.com/profile_images/923563138657804289/Fub1ej1j_normal.jpg"/>
    <hyperlink ref="V370" r:id="rId575" display="http://pbs.twimg.com/profile_images/826817043232071680/8WrYHXiE_normal.jpg"/>
    <hyperlink ref="V371" r:id="rId576" display="https://pbs.twimg.com/media/DyrgjHZVsAESkTS.jpg"/>
    <hyperlink ref="V372" r:id="rId577" display="http://pbs.twimg.com/profile_images/826817043232071680/8WrYHXiE_normal.jpg"/>
    <hyperlink ref="V373" r:id="rId578" display="http://pbs.twimg.com/profile_images/1090383320553349121/sclhODPv_normal.jpg"/>
    <hyperlink ref="V374" r:id="rId579" display="http://pbs.twimg.com/profile_images/1090383320553349121/sclhODPv_normal.jpg"/>
    <hyperlink ref="V375" r:id="rId580" display="http://pbs.twimg.com/profile_images/826817043232071680/8WrYHXiE_normal.jpg"/>
    <hyperlink ref="V376" r:id="rId581" display="http://pbs.twimg.com/profile_images/826817043232071680/8WrYHXiE_normal.jpg"/>
    <hyperlink ref="V377" r:id="rId582" display="https://pbs.twimg.com/media/DyvPltlX0AAZYPr.jpg"/>
    <hyperlink ref="V378" r:id="rId583" display="http://pbs.twimg.com/profile_images/1078874243922907137/n9KiYrgq_normal.jpg"/>
    <hyperlink ref="V379" r:id="rId584" display="http://pbs.twimg.com/profile_images/826817043232071680/8WrYHXiE_normal.jpg"/>
    <hyperlink ref="V380" r:id="rId585" display="http://pbs.twimg.com/profile_images/1000917365457072128/mBwbeVf0_normal.jpg"/>
    <hyperlink ref="V381" r:id="rId586" display="http://pbs.twimg.com/profile_images/826817043232071680/8WrYHXiE_normal.jpg"/>
    <hyperlink ref="V382" r:id="rId587" display="http://pbs.twimg.com/profile_images/517650109522518016/SR3E40q-_normal.jpeg"/>
    <hyperlink ref="V383" r:id="rId588" display="http://pbs.twimg.com/profile_images/826817043232071680/8WrYHXiE_normal.jpg"/>
    <hyperlink ref="V384" r:id="rId589" display="http://pbs.twimg.com/profile_images/810132088477204480/y2Z0haPm_normal.jpg"/>
    <hyperlink ref="V385" r:id="rId590" display="http://pbs.twimg.com/profile_images/810132088477204480/y2Z0haPm_normal.jpg"/>
    <hyperlink ref="V386" r:id="rId591" display="http://pbs.twimg.com/profile_images/810132088477204480/y2Z0haPm_normal.jpg"/>
    <hyperlink ref="V387" r:id="rId592" display="http://pbs.twimg.com/profile_images/826817043232071680/8WrYHXiE_normal.jpg"/>
    <hyperlink ref="V388" r:id="rId593" display="http://pbs.twimg.com/profile_images/826817043232071680/8WrYHXiE_normal.jpg"/>
    <hyperlink ref="V389" r:id="rId594" display="http://pbs.twimg.com/profile_images/1092946300952330240/2PQYl5WF_normal.jpg"/>
    <hyperlink ref="V390" r:id="rId595" display="http://pbs.twimg.com/profile_images/826817043232071680/8WrYHXiE_normal.jpg"/>
    <hyperlink ref="V391" r:id="rId596" display="http://pbs.twimg.com/profile_images/826817043232071680/8WrYHXiE_normal.jpg"/>
    <hyperlink ref="V392" r:id="rId597" display="http://pbs.twimg.com/profile_images/1365062422/GSP_logo_Black_normal.jpg"/>
    <hyperlink ref="V393" r:id="rId598" display="http://pbs.twimg.com/profile_images/1365062422/GSP_logo_Black_normal.jpg"/>
    <hyperlink ref="V394" r:id="rId599" display="http://pbs.twimg.com/profile_images/1365062422/GSP_logo_Black_normal.jpg"/>
    <hyperlink ref="V395" r:id="rId600" display="http://pbs.twimg.com/profile_images/1365062422/GSP_logo_Black_normal.jpg"/>
    <hyperlink ref="V396" r:id="rId601" display="http://pbs.twimg.com/profile_images/826817043232071680/8WrYHXiE_normal.jpg"/>
    <hyperlink ref="V397" r:id="rId602" display="http://pbs.twimg.com/profile_images/1076544010280464385/XItLXk9j_normal.jpg"/>
    <hyperlink ref="V398" r:id="rId603" display="http://pbs.twimg.com/profile_images/826817043232071680/8WrYHXiE_normal.jpg"/>
    <hyperlink ref="V399" r:id="rId604" display="http://pbs.twimg.com/profile_images/378800000856982780/p8lI2ZFQ_normal.jpeg"/>
    <hyperlink ref="V400" r:id="rId605" display="http://pbs.twimg.com/profile_images/378800000856982780/p8lI2ZFQ_normal.jpeg"/>
    <hyperlink ref="V401" r:id="rId606" display="http://pbs.twimg.com/profile_images/378800000856982780/p8lI2ZFQ_normal.jpeg"/>
    <hyperlink ref="V402" r:id="rId607" display="http://pbs.twimg.com/profile_images/378800000856982780/p8lI2ZFQ_normal.jpeg"/>
    <hyperlink ref="V403" r:id="rId608" display="http://pbs.twimg.com/profile_images/826817043232071680/8WrYHXiE_normal.jpg"/>
    <hyperlink ref="V404" r:id="rId609" display="https://pbs.twimg.com/ext_tw_video_thumb/1094234452362964992/pu/img/eeZVjrxx40lUDk5q.jpg"/>
    <hyperlink ref="V405" r:id="rId610" display="https://pbs.twimg.com/ext_tw_video_thumb/1094234656680144898/pu/img/fapYVOZ-IdXCDLvY.jpg"/>
    <hyperlink ref="V406" r:id="rId611" display="http://pbs.twimg.com/profile_images/826817043232071680/8WrYHXiE_normal.jpg"/>
    <hyperlink ref="V407" r:id="rId612" display="https://pbs.twimg.com/media/Dy-iC6qWwAMQ8yT.jpg"/>
    <hyperlink ref="V408" r:id="rId613" display="http://pbs.twimg.com/profile_images/826817043232071680/8WrYHXiE_normal.jpg"/>
    <hyperlink ref="V409" r:id="rId614" display="https://pbs.twimg.com/media/Dy-il70WoAEbY61.jpg"/>
    <hyperlink ref="V410" r:id="rId615" display="http://pbs.twimg.com/profile_images/826817043232071680/8WrYHXiE_normal.jpg"/>
    <hyperlink ref="V411" r:id="rId616" display="http://pbs.twimg.com/profile_images/1093117942450008065/kbZWl6a9_normal.jpg"/>
    <hyperlink ref="V412" r:id="rId617" display="http://pbs.twimg.com/profile_images/826817043232071680/8WrYHXiE_normal.jpg"/>
    <hyperlink ref="V413" r:id="rId618" display="http://abs.twimg.com/sticky/default_profile_images/default_profile_normal.png"/>
    <hyperlink ref="V414" r:id="rId619" display="http://pbs.twimg.com/profile_images/826817043232071680/8WrYHXiE_normal.jpg"/>
    <hyperlink ref="V415" r:id="rId620" display="http://abs.twimg.com/sticky/default_profile_images/default_profile_normal.png"/>
    <hyperlink ref="V416" r:id="rId621" display="http://abs.twimg.com/sticky/default_profile_images/default_profile_normal.png"/>
    <hyperlink ref="V417" r:id="rId622" display="http://pbs.twimg.com/profile_images/826817043232071680/8WrYHXiE_normal.jpg"/>
    <hyperlink ref="V418" r:id="rId623" display="http://pbs.twimg.com/profile_images/1045395149260574720/2L9-AfuL_normal.jpg"/>
    <hyperlink ref="V419" r:id="rId624" display="http://pbs.twimg.com/profile_images/1045395149260574720/2L9-AfuL_normal.jpg"/>
    <hyperlink ref="V420" r:id="rId625" display="http://pbs.twimg.com/profile_images/1045395149260574720/2L9-AfuL_normal.jpg"/>
    <hyperlink ref="V421" r:id="rId626" display="http://pbs.twimg.com/profile_images/826817043232071680/8WrYHXiE_normal.jpg"/>
    <hyperlink ref="V422" r:id="rId627" display="https://pbs.twimg.com/media/DzLN3soXgAA6YWP.jpg"/>
    <hyperlink ref="V423" r:id="rId628" display="http://pbs.twimg.com/profile_images/826817043232071680/8WrYHXiE_normal.jpg"/>
    <hyperlink ref="V424" r:id="rId629" display="https://pbs.twimg.com/media/DyrgjHZVsAESkTS.jpg"/>
    <hyperlink ref="V425" r:id="rId630" display="https://pbs.twimg.com/media/DyxlyWIWsAA6qmJ.jpg"/>
    <hyperlink ref="V426" r:id="rId631" display="https://pbs.twimg.com/media/DzLN3soXgAA6YWP.jpg"/>
    <hyperlink ref="V427" r:id="rId632" display="https://pbs.twimg.com/media/DzLTzB-W0AARkw4.jpg"/>
    <hyperlink ref="V428" r:id="rId633" display="http://pbs.twimg.com/profile_images/826817043232071680/8WrYHXiE_normal.jpg"/>
    <hyperlink ref="V429" r:id="rId634" display="http://pbs.twimg.com/profile_images/826817043232071680/8WrYHXiE_normal.jpg"/>
    <hyperlink ref="V430" r:id="rId635" display="http://pbs.twimg.com/profile_images/826817043232071680/8WrYHXiE_normal.jpg"/>
    <hyperlink ref="V431" r:id="rId636" display="http://pbs.twimg.com/profile_images/826817043232071680/8WrYHXiE_normal.jpg"/>
    <hyperlink ref="V432" r:id="rId637" display="http://pbs.twimg.com/profile_images/605722618059177984/ls_PEmEE_normal.jpg"/>
    <hyperlink ref="V433" r:id="rId638" display="http://pbs.twimg.com/profile_images/605722618059177984/ls_PEmEE_normal.jpg"/>
    <hyperlink ref="V434" r:id="rId639" display="http://pbs.twimg.com/profile_images/863577926452883458/9tAhYtgX_normal.jpg"/>
    <hyperlink ref="V435" r:id="rId640" display="http://pbs.twimg.com/profile_images/826817043232071680/8WrYHXiE_normal.jpg"/>
    <hyperlink ref="V436" r:id="rId641" display="http://pbs.twimg.com/profile_images/863577926452883458/9tAhYtgX_normal.jpg"/>
    <hyperlink ref="V437" r:id="rId642" display="http://pbs.twimg.com/profile_images/826817043232071680/8WrYHXiE_normal.jpg"/>
    <hyperlink ref="V438" r:id="rId643" display="http://abs.twimg.com/sticky/default_profile_images/default_profile_normal.png"/>
    <hyperlink ref="V439" r:id="rId644" display="http://pbs.twimg.com/profile_images/826817043232071680/8WrYHXiE_normal.jpg"/>
    <hyperlink ref="V440" r:id="rId645" display="http://pbs.twimg.com/profile_images/1095334985274351616/ziLkxq3Z_normal.jpg"/>
    <hyperlink ref="V441" r:id="rId646" display="http://pbs.twimg.com/profile_images/826817043232071680/8WrYHXiE_normal.jpg"/>
    <hyperlink ref="V442" r:id="rId647" display="http://pbs.twimg.com/profile_images/1090814287323561984/SGxyMblm_normal.jpg"/>
    <hyperlink ref="V443" r:id="rId648" display="http://pbs.twimg.com/profile_images/1090814287323561984/SGxyMblm_normal.jpg"/>
    <hyperlink ref="V444" r:id="rId649" display="http://pbs.twimg.com/profile_images/826817043232071680/8WrYHXiE_normal.jpg"/>
    <hyperlink ref="V445" r:id="rId650" display="http://pbs.twimg.com/profile_images/826817043232071680/8WrYHXiE_normal.jpg"/>
    <hyperlink ref="V446" r:id="rId651" display="http://pbs.twimg.com/profile_images/1092780684446523393/hp-iw4YN_normal.jpg"/>
    <hyperlink ref="V447" r:id="rId652" display="http://pbs.twimg.com/profile_images/1092780684446523393/hp-iw4YN_normal.jpg"/>
    <hyperlink ref="V448" r:id="rId653" display="http://pbs.twimg.com/profile_images/826817043232071680/8WrYHXiE_normal.jpg"/>
    <hyperlink ref="V449" r:id="rId654" display="https://pbs.twimg.com/tweet_video_thumb/Dy-g5z9W0AE2zDA.jpg"/>
    <hyperlink ref="V450" r:id="rId655" display="https://pbs.twimg.com/tweet_video_thumb/Dy_kMBRXcAAnQBG.jpg"/>
    <hyperlink ref="V451" r:id="rId656" display="https://pbs.twimg.com/tweet_video_thumb/DzS2c88WsAA8Zbs.jpg"/>
    <hyperlink ref="V452" r:id="rId657" display="http://pbs.twimg.com/profile_images/378800000822310348/5c945e960e09a2db659d5bceed7df322_normal.jpeg"/>
    <hyperlink ref="V453" r:id="rId658" display="http://pbs.twimg.com/profile_images/378800000822310348/5c945e960e09a2db659d5bceed7df322_normal.jpeg"/>
    <hyperlink ref="V454" r:id="rId659" display="http://pbs.twimg.com/profile_images/826817043232071680/8WrYHXiE_normal.jpg"/>
    <hyperlink ref="V455" r:id="rId660" display="http://pbs.twimg.com/profile_images/826817043232071680/8WrYHXiE_normal.jpg"/>
    <hyperlink ref="V456" r:id="rId661" display="http://pbs.twimg.com/profile_images/826817043232071680/8WrYHXiE_normal.jpg"/>
    <hyperlink ref="V457" r:id="rId662" display="http://pbs.twimg.com/profile_images/940229901944209409/2EP_Jcdo_normal.jpg"/>
    <hyperlink ref="V458" r:id="rId663" display="http://pbs.twimg.com/profile_images/826817043232071680/8WrYHXiE_normal.jpg"/>
    <hyperlink ref="V459" r:id="rId664" display="http://pbs.twimg.com/profile_images/1095353762628206592/vCJZi7k__normal.jpg"/>
    <hyperlink ref="V460" r:id="rId665" display="http://pbs.twimg.com/profile_images/826817043232071680/8WrYHXiE_normal.jpg"/>
    <hyperlink ref="V461" r:id="rId666" display="http://pbs.twimg.com/profile_images/1025344735408480256/3vcedb2Y_normal.jpg"/>
    <hyperlink ref="V462" r:id="rId667" display="http://pbs.twimg.com/profile_images/826817043232071680/8WrYHXiE_normal.jpg"/>
    <hyperlink ref="V463" r:id="rId668" display="http://pbs.twimg.com/profile_images/829157432144322561/Wi4mVN2n_normal.jpg"/>
    <hyperlink ref="V464" r:id="rId669" display="http://pbs.twimg.com/profile_images/829157432144322561/Wi4mVN2n_normal.jpg"/>
    <hyperlink ref="V465" r:id="rId670" display="http://pbs.twimg.com/profile_images/826817043232071680/8WrYHXiE_normal.jpg"/>
    <hyperlink ref="V466" r:id="rId671" display="http://pbs.twimg.com/profile_images/826817043232071680/8WrYHXiE_normal.jpg"/>
    <hyperlink ref="V467" r:id="rId672" display="http://pbs.twimg.com/profile_images/827595459623518208/Qs6Le7W1_normal.jpg"/>
    <hyperlink ref="V468" r:id="rId673" display="http://pbs.twimg.com/profile_images/826817043232071680/8WrYHXiE_normal.jpg"/>
    <hyperlink ref="V469" r:id="rId674" display="http://pbs.twimg.com/profile_images/897856376327647236/yTW3E2RX_normal.jpg"/>
    <hyperlink ref="V470" r:id="rId675" display="http://pbs.twimg.com/profile_images/826817043232071680/8WrYHXiE_normal.jpg"/>
    <hyperlink ref="V471" r:id="rId676" display="http://pbs.twimg.com/profile_images/1064368779382149121/hPGl6vKT_normal.jpg"/>
    <hyperlink ref="V472" r:id="rId677" display="http://pbs.twimg.com/profile_images/826817043232071680/8WrYHXiE_normal.jpg"/>
    <hyperlink ref="V473" r:id="rId678" display="https://pbs.twimg.com/media/DyamzdCXQAAnuJH.jpg"/>
    <hyperlink ref="V474" r:id="rId679" display="https://pbs.twimg.com/media/DyfwWYlXgAAwUsH.jpg"/>
    <hyperlink ref="V475" r:id="rId680" display="https://pbs.twimg.com/media/DykXpOJWsAE0f8i.jpg"/>
    <hyperlink ref="V476" r:id="rId681" display="https://pbs.twimg.com/media/DykgNSFWsAAoIqc.jpg"/>
    <hyperlink ref="V477" r:id="rId682" display="https://pbs.twimg.com/media/DyphNAeX4AEkfKj.jpg"/>
    <hyperlink ref="V478" r:id="rId683" display="https://pbs.twimg.com/media/DyqEls7XQAAUFWv.jpg"/>
    <hyperlink ref="V479" r:id="rId684" display="https://pbs.twimg.com/media/Dyuf_WVWkAE-9ZF.jpg"/>
    <hyperlink ref="V480" r:id="rId685" display="https://pbs.twimg.com/media/Dyu4h5NXcAI1M7r.jpg"/>
    <hyperlink ref="V481" r:id="rId686" display="http://pbs.twimg.com/profile_images/826817043232071680/8WrYHXiE_normal.jpg"/>
    <hyperlink ref="V482" r:id="rId687" display="https://pbs.twimg.com/media/Dy5havyXcAAcN09.jpg"/>
    <hyperlink ref="V483" r:id="rId688" display="https://pbs.twimg.com/tweet_video_thumb/Dy-ObnVX0AMbvLA.jpg"/>
    <hyperlink ref="V484" r:id="rId689" display="https://pbs.twimg.com/media/DzDzjXXXgAAL23X.jpg"/>
    <hyperlink ref="V485" r:id="rId690" display="https://pbs.twimg.com/ext_tw_video_thumb/1094989504753160192/pu/img/bvHBVdDqKqe0ccjD.jpg"/>
    <hyperlink ref="V486" r:id="rId691" display="https://pbs.twimg.com/tweet_video_thumb/DzNb9sLWsAoTMbI.jpg"/>
    <hyperlink ref="V487" r:id="rId692" display="http://pbs.twimg.com/profile_images/826817043232071680/8WrYHXiE_normal.jpg"/>
    <hyperlink ref="V488" r:id="rId693" display="http://pbs.twimg.com/profile_images/826817043232071680/8WrYHXiE_normal.jpg"/>
    <hyperlink ref="V489" r:id="rId694" display="https://pbs.twimg.com/ext_tw_video_thumb/1095714795939131392/pu/img/FQDnV5WP0aA-ExM7.jpg"/>
    <hyperlink ref="V490" r:id="rId695" display="https://pbs.twimg.com/ext_tw_video_thumb/1095756126849622016/pu/img/gsC-RAwazIsnNip7.jpg"/>
    <hyperlink ref="V491" r:id="rId696" display="http://pbs.twimg.com/profile_images/826817043232071680/8WrYHXiE_normal.jpg"/>
    <hyperlink ref="V492" r:id="rId697" display="http://pbs.twimg.com/profile_images/826817043232071680/8WrYHXiE_normal.jpg"/>
    <hyperlink ref="X3" r:id="rId698" display="https://twitter.com/#!/attytmd/status/1091529821451153409"/>
    <hyperlink ref="X4" r:id="rId699" display="https://twitter.com/#!/attytmd/status/1091529821451153409"/>
    <hyperlink ref="X5" r:id="rId700" display="https://twitter.com/#!/smearingfeces/status/1091533467580596225"/>
    <hyperlink ref="X6" r:id="rId701" display="https://twitter.com/#!/smearingfeces/status/1091533467580596225"/>
    <hyperlink ref="X7" r:id="rId702" display="https://twitter.com/#!/smearingfeces/status/1091533467580596225"/>
    <hyperlink ref="X8" r:id="rId703" display="https://twitter.com/#!/gerrycallahan/status/1091526294410575872"/>
    <hyperlink ref="X9" r:id="rId704" display="https://twitter.com/#!/charliesc1031/status/1091536604710211585"/>
    <hyperlink ref="X10" r:id="rId705" display="https://twitter.com/#!/metcalfect/status/1091542069338955776"/>
    <hyperlink ref="X11" r:id="rId706" display="https://twitter.com/#!/zperk4/status/1091557232662192128"/>
    <hyperlink ref="X12" r:id="rId707" display="https://twitter.com/#!/charliesc1031/status/1091536604710211585"/>
    <hyperlink ref="X13" r:id="rId708" display="https://twitter.com/#!/zperk4/status/1091557232662192128"/>
    <hyperlink ref="X14" r:id="rId709" display="https://twitter.com/#!/zperk4/status/1091557232662192128"/>
    <hyperlink ref="X15" r:id="rId710" display="https://twitter.com/#!/mikebolinder/status/1091710046210277376"/>
    <hyperlink ref="X16" r:id="rId711" display="https://twitter.com/#!/tweetkevin1/status/1091747343316250624"/>
    <hyperlink ref="X17" r:id="rId712" display="https://twitter.com/#!/jmbaumer/status/1091768837215866880"/>
    <hyperlink ref="X18" r:id="rId713" display="https://twitter.com/#!/jmbaumer/status/1091768837215866880"/>
    <hyperlink ref="X19" r:id="rId714" display="https://twitter.com/#!/jmbaumer/status/1091768837215866880"/>
    <hyperlink ref="X20" r:id="rId715" display="https://twitter.com/#!/jmbaumer/status/1091768837215866880"/>
    <hyperlink ref="X21" r:id="rId716" display="https://twitter.com/#!/jmbaumer/status/1091768837215866880"/>
    <hyperlink ref="X22" r:id="rId717" display="https://twitter.com/#!/droucasaurus/status/1091777551016648704"/>
    <hyperlink ref="X23" r:id="rId718" display="https://twitter.com/#!/droucasaurus/status/1091777551016648704"/>
    <hyperlink ref="X24" r:id="rId719" display="https://twitter.com/#!/droucasaurus/status/1091777778788257793"/>
    <hyperlink ref="X25" r:id="rId720" display="https://twitter.com/#!/droucasaurus/status/1091777778788257793"/>
    <hyperlink ref="X26" r:id="rId721" display="https://twitter.com/#!/positivi_b/status/1091813428736405504"/>
    <hyperlink ref="X27" r:id="rId722" display="https://twitter.com/#!/tjbpatriot/status/1091824882399305730"/>
    <hyperlink ref="X28" r:id="rId723" display="https://twitter.com/#!/tjbpatriot/status/1091824882399305730"/>
    <hyperlink ref="X29" r:id="rId724" display="https://twitter.com/#!/vfinch/status/1092054799858757633"/>
    <hyperlink ref="X30" r:id="rId725" display="https://twitter.com/#!/jimcarlson16/status/1092107946295726081"/>
    <hyperlink ref="X31" r:id="rId726" display="https://twitter.com/#!/patrici08722814/status/1092219874804490240"/>
    <hyperlink ref="X32" r:id="rId727" display="https://twitter.com/#!/mark_mcdonough/status/1092308739997216768"/>
    <hyperlink ref="X33" r:id="rId728" display="https://twitter.com/#!/anationofmoms/status/1092433444943085568"/>
    <hyperlink ref="X34" r:id="rId729" display="https://twitter.com/#!/sano873/status/1092444225260736512"/>
    <hyperlink ref="X35" r:id="rId730" display="https://twitter.com/#!/localhostdemon/status/1092412335539531776"/>
    <hyperlink ref="X36" r:id="rId731" display="https://twitter.com/#!/clarence_bowe/status/1092474844418097152"/>
    <hyperlink ref="X37" r:id="rId732" display="https://twitter.com/#!/clarence_bowe/status/1092474844418097152"/>
    <hyperlink ref="X38" r:id="rId733" display="https://twitter.com/#!/clarence_bowe/status/1092474844418097152"/>
    <hyperlink ref="X39" r:id="rId734" display="https://twitter.com/#!/robchristina/status/1092496082498711554"/>
    <hyperlink ref="X40" r:id="rId735" display="https://twitter.com/#!/gretchenbostrom/status/1092539643051102208"/>
    <hyperlink ref="X41" r:id="rId736" display="https://twitter.com/#!/rgn0030/status/1092600620396232706"/>
    <hyperlink ref="X42" r:id="rId737" display="https://twitter.com/#!/nobarista/status/1092636225012404224"/>
    <hyperlink ref="X43" r:id="rId738" display="https://twitter.com/#!/nobarista/status/1092636225012404224"/>
    <hyperlink ref="X44" r:id="rId739" display="https://twitter.com/#!/nobarista/status/1092636225012404224"/>
    <hyperlink ref="X45" r:id="rId740" display="https://twitter.com/#!/nobarista/status/1092636225012404224"/>
    <hyperlink ref="X46" r:id="rId741" display="https://twitter.com/#!/nobarista/status/1092636225012404224"/>
    <hyperlink ref="X47" r:id="rId742" display="https://twitter.com/#!/addictedtodd/status/1092778851439202306"/>
    <hyperlink ref="X48" r:id="rId743" display="https://twitter.com/#!/sean_sommers/status/1092832894219894787"/>
    <hyperlink ref="X49" r:id="rId744" display="https://twitter.com/#!/kingspookypkls/status/1092839817283624961"/>
    <hyperlink ref="X50" r:id="rId745" display="https://twitter.com/#!/pastorannisha2/status/1092933033576067072"/>
    <hyperlink ref="X51" r:id="rId746" display="https://twitter.com/#!/pastorannisha2/status/1092933033576067072"/>
    <hyperlink ref="X52" r:id="rId747" display="https://twitter.com/#!/pastorannisha2/status/1092933033576067072"/>
    <hyperlink ref="X53" r:id="rId748" display="https://twitter.com/#!/kram93291/status/1092934434763038720"/>
    <hyperlink ref="X54" r:id="rId749" display="https://twitter.com/#!/kram93291/status/1092934434763038720"/>
    <hyperlink ref="X55" r:id="rId750" display="https://twitter.com/#!/kram93291/status/1092934434763038720"/>
    <hyperlink ref="X56" r:id="rId751" display="https://twitter.com/#!/chipsy231/status/1092977303859195904"/>
    <hyperlink ref="X57" r:id="rId752" display="https://twitter.com/#!/chipsy231/status/1092977849856942080"/>
    <hyperlink ref="X58" r:id="rId753" display="https://twitter.com/#!/jmhardinboston/status/1092977588585353219"/>
    <hyperlink ref="X59" r:id="rId754" display="https://twitter.com/#!/jmhardinboston/status/1092978980632870912"/>
    <hyperlink ref="X60" r:id="rId755" display="https://twitter.com/#!/chipsy231/status/1092977303859195904"/>
    <hyperlink ref="X61" r:id="rId756" display="https://twitter.com/#!/chipsy231/status/1092977849856942080"/>
    <hyperlink ref="X62" r:id="rId757" display="https://twitter.com/#!/jmhardinboston/status/1092977588585353219"/>
    <hyperlink ref="X63" r:id="rId758" display="https://twitter.com/#!/jmhardinboston/status/1092978980632870912"/>
    <hyperlink ref="X64" r:id="rId759" display="https://twitter.com/#!/chipsy231/status/1092977303859195904"/>
    <hyperlink ref="X65" r:id="rId760" display="https://twitter.com/#!/chipsy231/status/1092977849856942080"/>
    <hyperlink ref="X66" r:id="rId761" display="https://twitter.com/#!/jmhardinboston/status/1092977588585353219"/>
    <hyperlink ref="X67" r:id="rId762" display="https://twitter.com/#!/jmhardinboston/status/1092978980632870912"/>
    <hyperlink ref="X68" r:id="rId763" display="https://twitter.com/#!/chipsy231/status/1092977303859195904"/>
    <hyperlink ref="X69" r:id="rId764" display="https://twitter.com/#!/chipsy231/status/1092977303859195904"/>
    <hyperlink ref="X70" r:id="rId765" display="https://twitter.com/#!/chipsy231/status/1092977849856942080"/>
    <hyperlink ref="X71" r:id="rId766" display="https://twitter.com/#!/chipsy231/status/1092977849856942080"/>
    <hyperlink ref="X72" r:id="rId767" display="https://twitter.com/#!/jmhardinboston/status/1092977588585353219"/>
    <hyperlink ref="X73" r:id="rId768" display="https://twitter.com/#!/jmhardinboston/status/1092978980632870912"/>
    <hyperlink ref="X74" r:id="rId769" display="https://twitter.com/#!/jmhardinboston/status/1092977588585353219"/>
    <hyperlink ref="X75" r:id="rId770" display="https://twitter.com/#!/jmhardinboston/status/1092978980632870912"/>
    <hyperlink ref="X76" r:id="rId771" display="https://twitter.com/#!/tanyaweiman/status/1092981763566194690"/>
    <hyperlink ref="X77" r:id="rId772" display="https://twitter.com/#!/tanyaweiman/status/1092981763566194690"/>
    <hyperlink ref="X78" r:id="rId773" display="https://twitter.com/#!/jahmaalbox/status/1092947248768577536"/>
    <hyperlink ref="X79" r:id="rId774" display="https://twitter.com/#!/jahmaalbox/status/1092947248768577536"/>
    <hyperlink ref="X80" r:id="rId775" display="https://twitter.com/#!/jahmaalbox/status/1092947248768577536"/>
    <hyperlink ref="X81" r:id="rId776" display="https://twitter.com/#!/orleereal/status/1092982976885837825"/>
    <hyperlink ref="X82" r:id="rId777" display="https://twitter.com/#!/orleereal/status/1092982976885837825"/>
    <hyperlink ref="X83" r:id="rId778" display="https://twitter.com/#!/orleereal/status/1092982976885837825"/>
    <hyperlink ref="X84" r:id="rId779" display="https://twitter.com/#!/orleereal/status/1092982976885837825"/>
    <hyperlink ref="X85" r:id="rId780" display="https://twitter.com/#!/don89205146/status/1093101474446565377"/>
    <hyperlink ref="X86" r:id="rId781" display="https://twitter.com/#!/don89205146/status/1093101474446565377"/>
    <hyperlink ref="X87" r:id="rId782" display="https://twitter.com/#!/don89205146/status/1093101474446565377"/>
    <hyperlink ref="X88" r:id="rId783" display="https://twitter.com/#!/bruins0070/status/1093144576897019906"/>
    <hyperlink ref="X89" r:id="rId784" display="https://twitter.com/#!/sfd0387/status/1093156755322867713"/>
    <hyperlink ref="X90" r:id="rId785" display="https://twitter.com/#!/hooray/status/1093186878508068865"/>
    <hyperlink ref="X91" r:id="rId786" display="https://twitter.com/#!/hooray/status/1093186878508068865"/>
    <hyperlink ref="X92" r:id="rId787" display="https://twitter.com/#!/hooray/status/1093186878508068865"/>
    <hyperlink ref="X93" r:id="rId788" display="https://twitter.com/#!/hooray/status/1093186878508068865"/>
    <hyperlink ref="X94" r:id="rId789" display="https://twitter.com/#!/hooray/status/1093186878508068865"/>
    <hyperlink ref="X95" r:id="rId790" display="https://twitter.com/#!/hooray/status/1093186878508068865"/>
    <hyperlink ref="X96" r:id="rId791" display="https://twitter.com/#!/hooray/status/1093186878508068865"/>
    <hyperlink ref="X97" r:id="rId792" display="https://twitter.com/#!/hooray/status/1093186878508068865"/>
    <hyperlink ref="X98" r:id="rId793" display="https://twitter.com/#!/hooray/status/1093186878508068865"/>
    <hyperlink ref="X99" r:id="rId794" display="https://twitter.com/#!/hooray/status/1093186878508068865"/>
    <hyperlink ref="X100" r:id="rId795" display="https://twitter.com/#!/hooray/status/1093186878508068865"/>
    <hyperlink ref="X101" r:id="rId796" display="https://twitter.com/#!/hooray/status/1093186878508068865"/>
    <hyperlink ref="X102" r:id="rId797" display="https://twitter.com/#!/ryanegraney/status/1093195897322778626"/>
    <hyperlink ref="X103" r:id="rId798" display="https://twitter.com/#!/ryanegraney/status/1093195897322778626"/>
    <hyperlink ref="X104" r:id="rId799" display="https://twitter.com/#!/pbhappening/status/1093235303287009283"/>
    <hyperlink ref="X105" r:id="rId800" display="https://twitter.com/#!/ragemutansky/status/1093337433804959744"/>
    <hyperlink ref="X106" r:id="rId801" display="https://twitter.com/#!/nailbiter13/status/1093361448783294464"/>
    <hyperlink ref="X107" r:id="rId802" display="https://twitter.com/#!/nailbiter13/status/1093361448783294464"/>
    <hyperlink ref="X108" r:id="rId803" display="https://twitter.com/#!/nailbiter13/status/1093361448783294464"/>
    <hyperlink ref="X109" r:id="rId804" display="https://twitter.com/#!/tommyokktane/status/1093368161200676869"/>
    <hyperlink ref="X110" r:id="rId805" display="https://twitter.com/#!/tommyokktane/status/1093368161200676869"/>
    <hyperlink ref="X111" r:id="rId806" display="https://twitter.com/#!/tommyokktane/status/1093368161200676869"/>
    <hyperlink ref="X112" r:id="rId807" display="https://twitter.com/#!/sportsguy_rich/status/1093493896552820738"/>
    <hyperlink ref="X113" r:id="rId808" display="https://twitter.com/#!/sportsguy_rich/status/1093493896552820738"/>
    <hyperlink ref="X114" r:id="rId809" display="https://twitter.com/#!/ryderuff/status/1093521001848152064"/>
    <hyperlink ref="X115" r:id="rId810" display="https://twitter.com/#!/ryderuff/status/1093521001848152064"/>
    <hyperlink ref="X116" r:id="rId811" display="https://twitter.com/#!/prayfordale/status/1093547952872730625"/>
    <hyperlink ref="X117" r:id="rId812" display="https://twitter.com/#!/prayfordale/status/1093547952872730625"/>
    <hyperlink ref="X118" r:id="rId813" display="https://twitter.com/#!/prayfordale/status/1093547952872730625"/>
    <hyperlink ref="X119" r:id="rId814" display="https://twitter.com/#!/prayfordale/status/1093547952872730625"/>
    <hyperlink ref="X120" r:id="rId815" display="https://twitter.com/#!/prayfordale/status/1093547952872730625"/>
    <hyperlink ref="X121" r:id="rId816" display="https://twitter.com/#!/growthenergy/status/1093555894430896128"/>
    <hyperlink ref="X122" r:id="rId817" display="https://twitter.com/#!/growthenergy/status/1093560705557712896"/>
    <hyperlink ref="X123" r:id="rId818" display="https://twitter.com/#!/growthenergy/status/1093569831381528577"/>
    <hyperlink ref="X124" r:id="rId819" display="https://twitter.com/#!/growthenergy/status/1093569831381528577"/>
    <hyperlink ref="X125" r:id="rId820" display="https://twitter.com/#!/leighclaffey/status/1093570055801958400"/>
    <hyperlink ref="X126" r:id="rId821" display="https://twitter.com/#!/kirk_mccray/status/1092413157992292352"/>
    <hyperlink ref="X127" r:id="rId822" display="https://twitter.com/#!/addictedtodd/status/1092778851439202306"/>
    <hyperlink ref="X128" r:id="rId823" display="https://twitter.com/#!/kirk_mccray/status/1092413157992292352"/>
    <hyperlink ref="X129" r:id="rId824" display="https://twitter.com/#!/kirk_mccray/status/1092563820676071424"/>
    <hyperlink ref="X130" r:id="rId825" display="https://twitter.com/#!/addictedtodd/status/1092778851439202306"/>
    <hyperlink ref="X131" r:id="rId826" display="https://twitter.com/#!/addictedtodd/status/1092778851439202306"/>
    <hyperlink ref="X132" r:id="rId827" display="https://twitter.com/#!/addictedtodd/status/1092778851439202306"/>
    <hyperlink ref="X133" r:id="rId828" display="https://twitter.com/#!/kirk_mccray/status/1092563820676071424"/>
    <hyperlink ref="X134" r:id="rId829" display="https://twitter.com/#!/kirk_mccray/status/1092563820676071424"/>
    <hyperlink ref="X135" r:id="rId830" display="https://twitter.com/#!/craig_hobson1/status/1093843275193171968"/>
    <hyperlink ref="X136" r:id="rId831" display="https://twitter.com/#!/craig_hobson1/status/1093843275193171968"/>
    <hyperlink ref="X137" r:id="rId832" display="https://twitter.com/#!/kirk_mccray/status/1093871403118530560"/>
    <hyperlink ref="X138" r:id="rId833" display="https://twitter.com/#!/thejman5626/status/1093873143184322560"/>
    <hyperlink ref="X139" r:id="rId834" display="https://twitter.com/#!/6758k/status/1093873396834684928"/>
    <hyperlink ref="X140" r:id="rId835" display="https://twitter.com/#!/thejman5626/status/1093873143184322560"/>
    <hyperlink ref="X141" r:id="rId836" display="https://twitter.com/#!/6758k/status/1093873396834684928"/>
    <hyperlink ref="X142" r:id="rId837" display="https://twitter.com/#!/thejman5626/status/1093873143184322560"/>
    <hyperlink ref="X143" r:id="rId838" display="https://twitter.com/#!/6758k/status/1093873396834684928"/>
    <hyperlink ref="X144" r:id="rId839" display="https://twitter.com/#!/6758k/status/1093873396834684928"/>
    <hyperlink ref="X145" r:id="rId840" display="https://twitter.com/#!/xo_rilee/status/1093880918882877440"/>
    <hyperlink ref="X146" r:id="rId841" display="https://twitter.com/#!/xo_rilee/status/1093880918882877440"/>
    <hyperlink ref="X147" r:id="rId842" display="https://twitter.com/#!/ragemutansky/status/1093337433804959744"/>
    <hyperlink ref="X148" r:id="rId843" display="https://twitter.com/#!/vandelaycorr/status/1093920220698292224"/>
    <hyperlink ref="X149" r:id="rId844" display="https://twitter.com/#!/ragemutansky/status/1093337433804959744"/>
    <hyperlink ref="X150" r:id="rId845" display="https://twitter.com/#!/vandelaycorr/status/1093920220698292224"/>
    <hyperlink ref="X151" r:id="rId846" display="https://twitter.com/#!/ragemutansky/status/1093337433804959744"/>
    <hyperlink ref="X152" r:id="rId847" display="https://twitter.com/#!/vandelaycorr/status/1093920220698292224"/>
    <hyperlink ref="X153" r:id="rId848" display="https://twitter.com/#!/ragemutansky/status/1093337433804959744"/>
    <hyperlink ref="X154" r:id="rId849" display="https://twitter.com/#!/vandelaycorr/status/1093920220698292224"/>
    <hyperlink ref="X155" r:id="rId850" display="https://twitter.com/#!/vandelaycorr/status/1093920220698292224"/>
    <hyperlink ref="X156" r:id="rId851" display="https://twitter.com/#!/gemini8511/status/1093979273029926913"/>
    <hyperlink ref="X157" r:id="rId852" display="https://twitter.com/#!/mrgames2/status/1094044142274035712"/>
    <hyperlink ref="X158" r:id="rId853" display="https://twitter.com/#!/budlarosa/status/1092091742357196800"/>
    <hyperlink ref="X159" r:id="rId854" display="https://twitter.com/#!/budlarosa/status/1094215534164525057"/>
    <hyperlink ref="X160" r:id="rId855" display="https://twitter.com/#!/hawplay/status/1094218881080659968"/>
    <hyperlink ref="X161" r:id="rId856" display="https://twitter.com/#!/ktree508/status/1094025788930879491"/>
    <hyperlink ref="X162" r:id="rId857" display="https://twitter.com/#!/ktree508/status/1094025789169942528"/>
    <hyperlink ref="X163" r:id="rId858" display="https://twitter.com/#!/ktree508/status/1094239567887155202"/>
    <hyperlink ref="X164" r:id="rId859" display="https://twitter.com/#!/ktree508/status/1094025788930879491"/>
    <hyperlink ref="X165" r:id="rId860" display="https://twitter.com/#!/ktree508/status/1094025789169942528"/>
    <hyperlink ref="X166" r:id="rId861" display="https://twitter.com/#!/ktree508/status/1094026479732736000"/>
    <hyperlink ref="X167" r:id="rId862" display="https://twitter.com/#!/ktree508/status/1094239567887155202"/>
    <hyperlink ref="X168" r:id="rId863" display="https://twitter.com/#!/loganslogg11/status/1094250448058494977"/>
    <hyperlink ref="X169" r:id="rId864" display="https://twitter.com/#!/loganslogg11/status/564725752147738624"/>
    <hyperlink ref="X170" r:id="rId865" display="https://twitter.com/#!/loganslogg11/status/1094247495847292930"/>
    <hyperlink ref="X171" r:id="rId866" display="https://twitter.com/#!/loganslogg11/status/1094250448058494977"/>
    <hyperlink ref="X172" r:id="rId867" display="https://twitter.com/#!/hnybny/status/1094484876034785280"/>
    <hyperlink ref="X173" r:id="rId868" display="https://twitter.com/#!/oursfan7619/status/1094581892442144768"/>
    <hyperlink ref="X174" r:id="rId869" display="https://twitter.com/#!/amiewatchestv/status/1094661399685578752"/>
    <hyperlink ref="X175" r:id="rId870" display="https://twitter.com/#!/nataliaczoch/status/1094663946034921472"/>
    <hyperlink ref="X176" r:id="rId871" display="https://twitter.com/#!/renee_albert/status/1094711305053757440"/>
    <hyperlink ref="X177" r:id="rId872" display="https://twitter.com/#!/hellofelicia14/status/1094982304328572928"/>
    <hyperlink ref="X178" r:id="rId873" display="https://twitter.com/#!/hellofelicia14/status/1094982304328572928"/>
    <hyperlink ref="X179" r:id="rId874" display="https://twitter.com/#!/mickru79/status/1094982745288306689"/>
    <hyperlink ref="X180" r:id="rId875" display="https://twitter.com/#!/mickru79/status/1094982745288306689"/>
    <hyperlink ref="X181" r:id="rId876" display="https://twitter.com/#!/hashtopix/status/1094982045535744000"/>
    <hyperlink ref="X182" r:id="rId877" display="https://twitter.com/#!/mr_guywise/status/1094987943519928320"/>
    <hyperlink ref="X183" r:id="rId878" display="https://twitter.com/#!/mr_guywise/status/1094987943519928320"/>
    <hyperlink ref="X184" r:id="rId879" display="https://twitter.com/#!/tpave_13/status/1094055041475010560"/>
    <hyperlink ref="X185" r:id="rId880" display="https://twitter.com/#!/tpave_13/status/1094055041475010560"/>
    <hyperlink ref="X186" r:id="rId881" display="https://twitter.com/#!/laura21968/status/1094073716064038912"/>
    <hyperlink ref="X187" r:id="rId882" display="https://twitter.com/#!/leightonoc/status/1095035714641612800"/>
    <hyperlink ref="X188" r:id="rId883" display="https://twitter.com/#!/victortorres_/status/1095049390698438656"/>
    <hyperlink ref="X189" r:id="rId884" display="https://twitter.com/#!/blueswirls/status/1095049784967266305"/>
    <hyperlink ref="X190" r:id="rId885" display="https://twitter.com/#!/blueswirls/status/1095049784967266305"/>
    <hyperlink ref="X191" r:id="rId886" display="https://twitter.com/#!/leightonoconnor/status/1095049862326947842"/>
    <hyperlink ref="X192" r:id="rId887" display="https://twitter.com/#!/leightonoconnor/status/1095049862326947842"/>
    <hyperlink ref="X193" r:id="rId888" display="https://twitter.com/#!/superiordynasty/status/1095164178275409921"/>
    <hyperlink ref="X194" r:id="rId889" display="https://twitter.com/#!/superiordynasty/status/1095164178275409921"/>
    <hyperlink ref="X195" r:id="rId890" display="https://twitter.com/#!/superiordynasty/status/1095164178275409921"/>
    <hyperlink ref="X196" r:id="rId891" display="https://twitter.com/#!/ovimuniz/status/1095165249014190080"/>
    <hyperlink ref="X197" r:id="rId892" display="https://twitter.com/#!/ovimuniz/status/1095165249014190080"/>
    <hyperlink ref="X198" r:id="rId893" display="https://twitter.com/#!/ovimuniz/status/1095165249014190080"/>
    <hyperlink ref="X199" r:id="rId894" display="https://twitter.com/#!/glorialaw5/status/1095167604581326849"/>
    <hyperlink ref="X200" r:id="rId895" display="https://twitter.com/#!/glorialaw5/status/1095167604581326849"/>
    <hyperlink ref="X201" r:id="rId896" display="https://twitter.com/#!/glorialaw5/status/1095167604581326849"/>
    <hyperlink ref="X202" r:id="rId897" display="https://twitter.com/#!/bostonproud311/status/1095171857509240832"/>
    <hyperlink ref="X203" r:id="rId898" display="https://twitter.com/#!/bostonproud311/status/1095171857509240832"/>
    <hyperlink ref="X204" r:id="rId899" display="https://twitter.com/#!/texstyles23/status/1095172635086987264"/>
    <hyperlink ref="X205" r:id="rId900" display="https://twitter.com/#!/texstyles23/status/1095172635086987264"/>
    <hyperlink ref="X206" r:id="rId901" display="https://twitter.com/#!/michael63569079/status/1095174286824886272"/>
    <hyperlink ref="X207" r:id="rId902" display="https://twitter.com/#!/michael63569079/status/1095174286824886272"/>
    <hyperlink ref="X208" r:id="rId903" display="https://twitter.com/#!/byroncopp19/status/1095174946626641920"/>
    <hyperlink ref="X209" r:id="rId904" display="https://twitter.com/#!/byroncopp19/status/1095174946626641920"/>
    <hyperlink ref="X210" r:id="rId905" display="https://twitter.com/#!/byroncopp19/status/1095174946626641920"/>
    <hyperlink ref="X211" r:id="rId906" display="https://twitter.com/#!/sheila_voyles/status/1095174932642828288"/>
    <hyperlink ref="X212" r:id="rId907" display="https://twitter.com/#!/sheila_voyles/status/1095174932642828288"/>
    <hyperlink ref="X213" r:id="rId908" display="https://twitter.com/#!/sheila_voyles/status/1095174932642828288"/>
    <hyperlink ref="X214" r:id="rId909" display="https://twitter.com/#!/sheila_voyles/status/1095174932642828288"/>
    <hyperlink ref="X215" r:id="rId910" display="https://twitter.com/#!/sheila_voyles/status/1095175096174604288"/>
    <hyperlink ref="X216" r:id="rId911" display="https://twitter.com/#!/lvrf1/status/1095190799007002624"/>
    <hyperlink ref="X217" r:id="rId912" display="https://twitter.com/#!/lvrf1/status/1095190799007002624"/>
    <hyperlink ref="X218" r:id="rId913" display="https://twitter.com/#!/yendo28/status/1095246306812051457"/>
    <hyperlink ref="X219" r:id="rId914" display="https://twitter.com/#!/yendo28/status/1095246306812051457"/>
    <hyperlink ref="X220" r:id="rId915" display="https://twitter.com/#!/yendo28/status/1095246306812051457"/>
    <hyperlink ref="X221" r:id="rId916" display="https://twitter.com/#!/escobarnick3511/status/1095282507849846786"/>
    <hyperlink ref="X222" r:id="rId917" display="https://twitter.com/#!/escobarnick3511/status/1095282507849846786"/>
    <hyperlink ref="X223" r:id="rId918" display="https://twitter.com/#!/meliss53543322/status/1095289341054730240"/>
    <hyperlink ref="X224" r:id="rId919" display="https://twitter.com/#!/nbcsboston/status/1095173110658158592"/>
    <hyperlink ref="X225" r:id="rId920" display="https://twitter.com/#!/nbcsboston/status/1095173110658158592"/>
    <hyperlink ref="X226" r:id="rId921" display="https://twitter.com/#!/nbcsboston/status/1095173317168898055"/>
    <hyperlink ref="X227" r:id="rId922" display="https://twitter.com/#!/nbcsboston/status/1095173317168898055"/>
    <hyperlink ref="X228" r:id="rId923" display="https://twitter.com/#!/nbcsboston/status/1095173317168898055"/>
    <hyperlink ref="X229" r:id="rId924" display="https://twitter.com/#!/iankach/status/1095191698022563840"/>
    <hyperlink ref="X230" r:id="rId925" display="https://twitter.com/#!/cordiellorandy/status/1095316015355969536"/>
    <hyperlink ref="X231" r:id="rId926" display="https://twitter.com/#!/iankach/status/1095191698022563840"/>
    <hyperlink ref="X232" r:id="rId927" display="https://twitter.com/#!/iankach/status/1095191698022563840"/>
    <hyperlink ref="X233" r:id="rId928" display="https://twitter.com/#!/cordiellorandy/status/1095316015355969536"/>
    <hyperlink ref="X234" r:id="rId929" display="https://twitter.com/#!/cordiellorandy/status/1095316015355969536"/>
    <hyperlink ref="X235" r:id="rId930" display="https://twitter.com/#!/cordiellorandy/status/1095316015355969536"/>
    <hyperlink ref="X236" r:id="rId931" display="https://twitter.com/#!/diamondfly/status/1095318531573510145"/>
    <hyperlink ref="X237" r:id="rId932" display="https://twitter.com/#!/freire1906/status/1095321559764553729"/>
    <hyperlink ref="X238" r:id="rId933" display="https://twitter.com/#!/freire1906/status/1095321559764553729"/>
    <hyperlink ref="X239" r:id="rId934" display="https://twitter.com/#!/jaymchugh/status/1095323144510943233"/>
    <hyperlink ref="X240" r:id="rId935" display="https://twitter.com/#!/kylebowman725/status/1095333342873088000"/>
    <hyperlink ref="X241" r:id="rId936" display="https://twitter.com/#!/kylebowman725/status/1095333342873088000"/>
    <hyperlink ref="X242" r:id="rId937" display="https://twitter.com/#!/kylebowman725/status/1095333342873088000"/>
    <hyperlink ref="X243" r:id="rId938" display="https://twitter.com/#!/alecdsilva/status/1095331163424604160"/>
    <hyperlink ref="X244" r:id="rId939" display="https://twitter.com/#!/leightonoc/status/1095035341541502976"/>
    <hyperlink ref="X245" r:id="rId940" display="https://twitter.com/#!/leightonoc/status/1095035714641612800"/>
    <hyperlink ref="X246" r:id="rId941" display="https://twitter.com/#!/goodhopeincorp/status/1095351852558938112"/>
    <hyperlink ref="X247" r:id="rId942" display="https://twitter.com/#!/goodhopeincorp/status/1095351852558938112"/>
    <hyperlink ref="X248" r:id="rId943" display="https://twitter.com/#!/cumbysjobs/status/1095388123956215808"/>
    <hyperlink ref="X249" r:id="rId944" display="https://twitter.com/#!/yeswaystores/status/1095389560102629377"/>
    <hyperlink ref="X250" r:id="rId945" display="https://twitter.com/#!/yeswaystores/status/1095389560102629377"/>
    <hyperlink ref="X251" r:id="rId946" display="https://twitter.com/#!/yeswaystores/status/1095389560102629377"/>
    <hyperlink ref="X252" r:id="rId947" display="https://twitter.com/#!/yeswaystores/status/1095389560102629377"/>
    <hyperlink ref="X253" r:id="rId948" display="https://twitter.com/#!/yeswaystores/status/1095389560102629377"/>
    <hyperlink ref="X254" r:id="rId949" display="https://twitter.com/#!/yeswaystores/status/1095389560102629377"/>
    <hyperlink ref="X255" r:id="rId950" display="https://twitter.com/#!/yeswaystores/status/1095389560102629377"/>
    <hyperlink ref="X256" r:id="rId951" display="https://twitter.com/#!/yeswaystores/status/1095389560102629377"/>
    <hyperlink ref="X257" r:id="rId952" display="https://twitter.com/#!/yeswaystores/status/1095389560102629377"/>
    <hyperlink ref="X258" r:id="rId953" display="https://twitter.com/#!/retailbetter/status/1095345815265136645"/>
    <hyperlink ref="X259" r:id="rId954" display="https://twitter.com/#!/yeswaystores/status/1095389560102629377"/>
    <hyperlink ref="X260" r:id="rId955" display="https://twitter.com/#!/retailbetter/status/1095345815265136645"/>
    <hyperlink ref="X261" r:id="rId956" display="https://twitter.com/#!/retailbetter/status/1095394909828378625"/>
    <hyperlink ref="X262" r:id="rId957" display="https://twitter.com/#!/yeswaystores/status/1095389560102629377"/>
    <hyperlink ref="X263" r:id="rId958" display="https://twitter.com/#!/retailbetter/status/1095345815265136645"/>
    <hyperlink ref="X264" r:id="rId959" display="https://twitter.com/#!/retailbetter/status/1095394909828378625"/>
    <hyperlink ref="X265" r:id="rId960" display="https://twitter.com/#!/yeswaystores/status/1095389560102629377"/>
    <hyperlink ref="X266" r:id="rId961" display="https://twitter.com/#!/retailbetter/status/1095345815265136645"/>
    <hyperlink ref="X267" r:id="rId962" display="https://twitter.com/#!/retailbetter/status/1095394909828378625"/>
    <hyperlink ref="X268" r:id="rId963" display="https://twitter.com/#!/yeswaystores/status/1095389560102629377"/>
    <hyperlink ref="X269" r:id="rId964" display="https://twitter.com/#!/retailbetter/status/1095345815265136645"/>
    <hyperlink ref="X270" r:id="rId965" display="https://twitter.com/#!/retailbetter/status/1095394909828378625"/>
    <hyperlink ref="X271" r:id="rId966" display="https://twitter.com/#!/yeswaystores/status/1095389560102629377"/>
    <hyperlink ref="X272" r:id="rId967" display="https://twitter.com/#!/retailbetter/status/1095345815265136645"/>
    <hyperlink ref="X273" r:id="rId968" display="https://twitter.com/#!/retailbetter/status/1095394909828378625"/>
    <hyperlink ref="X274" r:id="rId969" display="https://twitter.com/#!/yeswaystores/status/1095389560102629377"/>
    <hyperlink ref="X275" r:id="rId970" display="https://twitter.com/#!/retailbetter/status/1095345815265136645"/>
    <hyperlink ref="X276" r:id="rId971" display="https://twitter.com/#!/retailbetter/status/1095394909828378625"/>
    <hyperlink ref="X277" r:id="rId972" display="https://twitter.com/#!/yeswaystores/status/1095389560102629377"/>
    <hyperlink ref="X278" r:id="rId973" display="https://twitter.com/#!/yeswaystores/status/1095389560102629377"/>
    <hyperlink ref="X279" r:id="rId974" display="https://twitter.com/#!/yeswaystores/status/1095389560102629377"/>
    <hyperlink ref="X280" r:id="rId975" display="https://twitter.com/#!/retailbetter/status/1095394909828378625"/>
    <hyperlink ref="X281" r:id="rId976" display="https://twitter.com/#!/bazooka77/status/1095395630300712961"/>
    <hyperlink ref="X282" r:id="rId977" display="https://twitter.com/#!/davebrz/status/1092207656222314496"/>
    <hyperlink ref="X283" r:id="rId978" display="https://twitter.com/#!/davebrz/status/1092907487567728640"/>
    <hyperlink ref="X284" r:id="rId979" display="https://twitter.com/#!/davebrz/status/1093977926050201600"/>
    <hyperlink ref="X285" r:id="rId980" display="https://twitter.com/#!/davebrz/status/1095429911026778112"/>
    <hyperlink ref="X286" r:id="rId981" display="https://twitter.com/#!/nacsonline/status/1095446381974773760"/>
    <hyperlink ref="X287" r:id="rId982" display="https://twitter.com/#!/nacsonline/status/1095447191659991041"/>
    <hyperlink ref="X288" r:id="rId983" display="https://twitter.com/#!/nacsonline/status/1095447820910411779"/>
    <hyperlink ref="X289" r:id="rId984" display="https://twitter.com/#!/nacsonline/status/1095449313130545155"/>
    <hyperlink ref="X290" r:id="rId985" display="https://twitter.com/#!/audirs5atx/status/1095484227368423426"/>
    <hyperlink ref="X291" r:id="rId986" display="https://twitter.com/#!/audirs5atx/status/1095484227368423426"/>
    <hyperlink ref="X292" r:id="rId987" display="https://twitter.com/#!/audirs5atx/status/1095484227368423426"/>
    <hyperlink ref="X293" r:id="rId988" display="https://twitter.com/#!/pizza__mama/status/1095756362104127488"/>
    <hyperlink ref="X294" r:id="rId989" display="https://twitter.com/#!/penpat20/status/1092393434575441921"/>
    <hyperlink ref="X295" r:id="rId990" display="https://twitter.com/#!/ksullivannews/status/1095760654592630784"/>
    <hyperlink ref="X296" r:id="rId991" display="https://twitter.com/#!/ksullivannews/status/1095760654592630784"/>
    <hyperlink ref="X297" r:id="rId992" display="https://twitter.com/#!/ksullivannews/status/1095760654592630784"/>
    <hyperlink ref="X298" r:id="rId993" display="https://twitter.com/#!/tman1138pm/status/1094270170703515649"/>
    <hyperlink ref="X299" r:id="rId994" display="https://twitter.com/#!/tman1138pm/status/1094344144225533957"/>
    <hyperlink ref="X300" r:id="rId995" display="https://twitter.com/#!/speedway/status/1095702890386210817"/>
    <hyperlink ref="X301" r:id="rId996" display="https://twitter.com/#!/tman1138pm/status/1095701257036148736"/>
    <hyperlink ref="X302" r:id="rId997" display="https://twitter.com/#!/tman1138pm/status/1095708290925948936"/>
    <hyperlink ref="X303" r:id="rId998" display="https://twitter.com/#!/speedway/status/1095702890386210817"/>
    <hyperlink ref="X304" r:id="rId999" display="https://twitter.com/#!/speedway/status/1095702890386210817"/>
    <hyperlink ref="X305" r:id="rId1000" display="https://twitter.com/#!/tman1138pm/status/1095701257036148736"/>
    <hyperlink ref="X306" r:id="rId1001" display="https://twitter.com/#!/tman1138pm/status/1095708290925948936"/>
    <hyperlink ref="X307" r:id="rId1002" display="https://twitter.com/#!/pray_to_one/status/1095858695194456064"/>
    <hyperlink ref="X308" r:id="rId1003" display="https://twitter.com/#!/pray_to_one/status/1095858695194456064"/>
    <hyperlink ref="X309" r:id="rId1004" display="https://twitter.com/#!/itopizarro/status/1096025291972141058"/>
    <hyperlink ref="X310" r:id="rId1005" display="https://twitter.com/#!/itopizarro/status/1096025291972141058"/>
    <hyperlink ref="X311" r:id="rId1006" display="https://twitter.com/#!/ptassone17/status/1091720247017537538"/>
    <hyperlink ref="X312" r:id="rId1007" display="https://twitter.com/#!/ptassone17/status/1092533923601473538"/>
    <hyperlink ref="X313" r:id="rId1008" display="https://twitter.com/#!/ptassone17/status/1092900584930209792"/>
    <hyperlink ref="X314" r:id="rId1009" display="https://twitter.com/#!/ptassone17/status/1093946721330057216"/>
    <hyperlink ref="X315" r:id="rId1010" display="https://twitter.com/#!/ptassone17/status/1093946757925326848"/>
    <hyperlink ref="X316" r:id="rId1011" display="https://twitter.com/#!/ptassone17/status/1093946788849958912"/>
    <hyperlink ref="X317" r:id="rId1012" display="https://twitter.com/#!/ptassone17/status/1094285300040224768"/>
    <hyperlink ref="X318" r:id="rId1013" display="https://twitter.com/#!/ptassone17/status/1094285356734722050"/>
    <hyperlink ref="X319" r:id="rId1014" display="https://twitter.com/#!/ptassone17/status/1094721299891421185"/>
    <hyperlink ref="X320" r:id="rId1015" display="https://twitter.com/#!/ptassone17/status/1095101947852480512"/>
    <hyperlink ref="X321" r:id="rId1016" display="https://twitter.com/#!/ptassone17/status/1095351241373175808"/>
    <hyperlink ref="X322" r:id="rId1017" display="https://twitter.com/#!/ptassone17/status/1095484084917133312"/>
    <hyperlink ref="X323" r:id="rId1018" display="https://twitter.com/#!/ptassone17/status/1096072167773462528"/>
    <hyperlink ref="X324" r:id="rId1019" display="https://twitter.com/#!/jozenaaa/status/1096115999286444033"/>
    <hyperlink ref="X325" r:id="rId1020" display="https://twitter.com/#!/johnnya33/status/1096150421930954752"/>
    <hyperlink ref="X326" r:id="rId1021" display="https://twitter.com/#!/kennycamille/status/1092764553987817473"/>
    <hyperlink ref="X327" r:id="rId1022" display="https://twitter.com/#!/kennycamille/status/1094357303325687808"/>
    <hyperlink ref="X328" r:id="rId1023" display="https://twitter.com/#!/kennycamille/status/1094357634499530752"/>
    <hyperlink ref="X329" r:id="rId1024" display="https://twitter.com/#!/kennycamille/status/1094636116903227392"/>
    <hyperlink ref="X330" r:id="rId1025" display="https://twitter.com/#!/kennycamille/status/1095112381976403968"/>
    <hyperlink ref="X331" r:id="rId1026" display="https://twitter.com/#!/kennycamille/status/1096173184062124032"/>
    <hyperlink ref="X332" r:id="rId1027" display="https://twitter.com/#!/newportlost/status/1096455505701158913"/>
    <hyperlink ref="X333" r:id="rId1028" display="https://twitter.com/#!/newportlost/status/1096455505701158913"/>
    <hyperlink ref="X334" r:id="rId1029" display="https://twitter.com/#!/newportlost/status/1096455505701158913"/>
    <hyperlink ref="X335" r:id="rId1030" display="https://twitter.com/#!/newportlost/status/1096455505701158913"/>
    <hyperlink ref="X336" r:id="rId1031" display="https://twitter.com/#!/newportlost/status/1096455505701158913"/>
    <hyperlink ref="X337" r:id="rId1032" display="https://twitter.com/#!/allthingswayne/status/1095737123200819201"/>
    <hyperlink ref="X338" r:id="rId1033" display="https://twitter.com/#!/allthingswayne/status/1096472371949637632"/>
    <hyperlink ref="X339" r:id="rId1034" display="https://twitter.com/#!/bostsox/status/1092845023366926336"/>
    <hyperlink ref="X340" r:id="rId1035" display="https://twitter.com/#!/bostsox/status/1096485780304904192"/>
    <hyperlink ref="X341" r:id="rId1036" display="https://twitter.com/#!/analogbear/status/1096487423188652032"/>
    <hyperlink ref="X342" r:id="rId1037" display="https://twitter.com/#!/analogbear/status/1096487620065062916"/>
    <hyperlink ref="X343" r:id="rId1038" display="https://twitter.com/#!/cstorenews_/status/1096495742695424001"/>
    <hyperlink ref="X344" r:id="rId1039" display="https://twitter.com/#!/cstorenews_/status/1094998863784656896"/>
    <hyperlink ref="X345" r:id="rId1040" display="https://twitter.com/#!/cstorenews_/status/1094999853007020032"/>
    <hyperlink ref="X346" r:id="rId1041" display="https://twitter.com/#!/cstorenews_/status/1095000674209841152"/>
    <hyperlink ref="X347" r:id="rId1042" display="https://twitter.com/#!/cstorenews_/status/1095727194029129728"/>
    <hyperlink ref="X348" r:id="rId1043" display="https://twitter.com/#!/cumberlandfarms/status/1092450902064201728"/>
    <hyperlink ref="X349" r:id="rId1044" display="https://twitter.com/#!/metcalfect/status/1091542069338955776"/>
    <hyperlink ref="X350" r:id="rId1045" display="https://twitter.com/#!/cumberlandfarms/status/1092451013519441921"/>
    <hyperlink ref="X351" r:id="rId1046" display="https://twitter.com/#!/penpat20/status/1092393434575441921"/>
    <hyperlink ref="X352" r:id="rId1047" display="https://twitter.com/#!/cumberlandfarms/status/1092451099754332160"/>
    <hyperlink ref="X353" r:id="rId1048" display="https://twitter.com/#!/localhostdemon/status/1092412335539531776"/>
    <hyperlink ref="X354" r:id="rId1049" display="https://twitter.com/#!/cumberlandfarms/status/1092451160101978112"/>
    <hyperlink ref="X355" r:id="rId1050" display="https://twitter.com/#!/c2cboston/status/1092438382578450432"/>
    <hyperlink ref="X356" r:id="rId1051" display="https://twitter.com/#!/cumberlandfarms/status/1092539387936755714"/>
    <hyperlink ref="X357" r:id="rId1052" display="https://twitter.com/#!/kirk_mccray/status/1092413157992292352"/>
    <hyperlink ref="X358" r:id="rId1053" display="https://twitter.com/#!/kirk_mccray/status/1092563820676071424"/>
    <hyperlink ref="X359" r:id="rId1054" display="https://twitter.com/#!/kirk_mccray/status/1093146059843555333"/>
    <hyperlink ref="X360" r:id="rId1055" display="https://twitter.com/#!/kirk_mccray/status/1093871403118530560"/>
    <hyperlink ref="X361" r:id="rId1056" display="https://twitter.com/#!/cumberlandfarms/status/1092819510837555201"/>
    <hyperlink ref="X362" r:id="rId1057" display="https://twitter.com/#!/lisamarasco/status/1092748189432758272"/>
    <hyperlink ref="X363" r:id="rId1058" display="https://twitter.com/#!/cumberlandfarms/status/1092819564344283136"/>
    <hyperlink ref="X364" r:id="rId1059" display="https://twitter.com/#!/mainefly/status/1092841274737127425"/>
    <hyperlink ref="X365" r:id="rId1060" display="https://twitter.com/#!/cumberlandfarms/status/1092897404385411075"/>
    <hyperlink ref="X366" r:id="rId1061" display="https://twitter.com/#!/chaseschurga/status/1092847489785438210"/>
    <hyperlink ref="X367" r:id="rId1062" display="https://twitter.com/#!/cumberlandfarms/status/1092897472358350854"/>
    <hyperlink ref="X368" r:id="rId1063" display="https://twitter.com/#!/tanyadmiranda/status/1092836590483836933"/>
    <hyperlink ref="X369" r:id="rId1064" display="https://twitter.com/#!/tanyadmiranda/status/1092899456842899457"/>
    <hyperlink ref="X370" r:id="rId1065" display="https://twitter.com/#!/cumberlandfarms/status/1092897586875453442"/>
    <hyperlink ref="X371" r:id="rId1066" display="https://twitter.com/#!/nbcsceltics/status/1092932762678358016"/>
    <hyperlink ref="X372" r:id="rId1067" display="https://twitter.com/#!/cumberlandfarms/status/1093143924754055168"/>
    <hyperlink ref="X373" r:id="rId1068" display="https://twitter.com/#!/dzadzi55/status/1092844170681700358"/>
    <hyperlink ref="X374" r:id="rId1069" display="https://twitter.com/#!/dzadzi55/status/1092901094857080834"/>
    <hyperlink ref="X375" r:id="rId1070" display="https://twitter.com/#!/cumberlandfarms/status/1092897522710913024"/>
    <hyperlink ref="X376" r:id="rId1071" display="https://twitter.com/#!/cumberlandfarms/status/1093149299863621632"/>
    <hyperlink ref="X377" r:id="rId1072" display="https://twitter.com/#!/bottlerocket/status/1093195591830654976"/>
    <hyperlink ref="X378" r:id="rId1073" display="https://twitter.com/#!/bottlerocket/status/1093255039416782848"/>
    <hyperlink ref="X379" r:id="rId1074" display="https://twitter.com/#!/cumberlandfarms/status/1093249643532701696"/>
    <hyperlink ref="X380" r:id="rId1075" display="https://twitter.com/#!/toyshowsue/status/1093216538444947458"/>
    <hyperlink ref="X381" r:id="rId1076" display="https://twitter.com/#!/cumberlandfarms/status/1093249770402074631"/>
    <hyperlink ref="X382" r:id="rId1077" display="https://twitter.com/#!/richnthering/status/1093162327950667778"/>
    <hyperlink ref="X383" r:id="rId1078" display="https://twitter.com/#!/cumberlandfarms/status/1093249982998687745"/>
    <hyperlink ref="X384" r:id="rId1079" display="https://twitter.com/#!/steeler1313/status/1093152150719475712"/>
    <hyperlink ref="X385" r:id="rId1080" display="https://twitter.com/#!/steeler1313/status/1093346343333097472"/>
    <hyperlink ref="X386" r:id="rId1081" display="https://twitter.com/#!/steeler1313/status/1093536164080951297"/>
    <hyperlink ref="X387" r:id="rId1082" display="https://twitter.com/#!/cumberlandfarms/status/1093249866296446976"/>
    <hyperlink ref="X388" r:id="rId1083" display="https://twitter.com/#!/cumberlandfarms/status/1093518414549827585"/>
    <hyperlink ref="X389" r:id="rId1084" display="https://twitter.com/#!/casinossb/status/1093545499477635072"/>
    <hyperlink ref="X390" r:id="rId1085" display="https://twitter.com/#!/cumberlandfarms/status/1093518645286895616"/>
    <hyperlink ref="X391" r:id="rId1086" display="https://twitter.com/#!/cumberlandfarms/status/1093625732855750657"/>
    <hyperlink ref="X392" r:id="rId1087" display="https://twitter.com/#!/retailbetter/status/1093574003892125697"/>
    <hyperlink ref="X393" r:id="rId1088" display="https://twitter.com/#!/retailbetter/status/1093865541314449410"/>
    <hyperlink ref="X394" r:id="rId1089" display="https://twitter.com/#!/retailbetter/status/1095345815265136645"/>
    <hyperlink ref="X395" r:id="rId1090" display="https://twitter.com/#!/retailbetter/status/1095394909828378625"/>
    <hyperlink ref="X396" r:id="rId1091" display="https://twitter.com/#!/cumberlandfarms/status/1093625887038279680"/>
    <hyperlink ref="X397" r:id="rId1092" display="https://twitter.com/#!/joepcro/status/1093874818569719808"/>
    <hyperlink ref="X398" r:id="rId1093" display="https://twitter.com/#!/cumberlandfarms/status/1093888052928360448"/>
    <hyperlink ref="X399" r:id="rId1094" display="https://twitter.com/#!/laura21968/status/1093982362604580864"/>
    <hyperlink ref="X400" r:id="rId1095" display="https://twitter.com/#!/laura21968/status/1094073716064038912"/>
    <hyperlink ref="X401" r:id="rId1096" display="https://twitter.com/#!/laura21968/status/1094073899342544896"/>
    <hyperlink ref="X402" r:id="rId1097" display="https://twitter.com/#!/laura21968/status/1095013335597240320"/>
    <hyperlink ref="X403" r:id="rId1098" display="https://twitter.com/#!/cumberlandfarms/status/1094983284189290496"/>
    <hyperlink ref="X404" r:id="rId1099" display="https://twitter.com/#!/mistress_ishbo/status/1094234488295575553"/>
    <hyperlink ref="X405" r:id="rId1100" display="https://twitter.com/#!/mistress_ishbo/status/1094234687361433600"/>
    <hyperlink ref="X406" r:id="rId1101" display="https://twitter.com/#!/cumberlandfarms/status/1094983372147908608"/>
    <hyperlink ref="X407" r:id="rId1102" display="https://twitter.com/#!/rgrhm/status/1094271410028118019"/>
    <hyperlink ref="X408" r:id="rId1103" display="https://twitter.com/#!/cumberlandfarms/status/1094983518717906944"/>
    <hyperlink ref="X409" r:id="rId1104" display="https://twitter.com/#!/hewesnews/status/1094272070496776200"/>
    <hyperlink ref="X410" r:id="rId1105" display="https://twitter.com/#!/cumberlandfarms/status/1094983581485670403"/>
    <hyperlink ref="X411" r:id="rId1106" display="https://twitter.com/#!/thelilraskal/status/1094610919294947328"/>
    <hyperlink ref="X412" r:id="rId1107" display="https://twitter.com/#!/cumberlandfarms/status/1094987890717806593"/>
    <hyperlink ref="X413" r:id="rId1108" display="https://twitter.com/#!/montviller/status/1094689618618912768"/>
    <hyperlink ref="X414" r:id="rId1109" display="https://twitter.com/#!/cumberlandfarms/status/1094987945147318273"/>
    <hyperlink ref="X415" r:id="rId1110" display="https://twitter.com/#!/kdesantis96/status/1095020190356697088"/>
    <hyperlink ref="X416" r:id="rId1111" display="https://twitter.com/#!/kdesantis96/status/1095070334057881600"/>
    <hyperlink ref="X417" r:id="rId1112" display="https://twitter.com/#!/cumberlandfarms/status/1095064752051634177"/>
    <hyperlink ref="X418" r:id="rId1113" display="https://twitter.com/#!/alecdsilva/status/1095331163424604160"/>
    <hyperlink ref="X419" r:id="rId1114" display="https://twitter.com/#!/alecdsilva/status/1095331909725577216"/>
    <hyperlink ref="X420" r:id="rId1115" display="https://twitter.com/#!/alecdsilva/status/1095343561015508992"/>
    <hyperlink ref="X421" r:id="rId1116" display="https://twitter.com/#!/cumberlandfarms/status/1095338605428404226"/>
    <hyperlink ref="X422" r:id="rId1117" display="https://twitter.com/#!/nbcsceltics/status/1095164023769837568"/>
    <hyperlink ref="X423" r:id="rId1118" display="https://twitter.com/#!/cumberlandfarms/status/1095338670528184321"/>
    <hyperlink ref="X424" r:id="rId1119" display="https://twitter.com/#!/nbcsceltics/status/1092932762678358016"/>
    <hyperlink ref="X425" r:id="rId1120" display="https://twitter.com/#!/nbcsceltics/status/1093360730336911360"/>
    <hyperlink ref="X426" r:id="rId1121" display="https://twitter.com/#!/nbcsceltics/status/1095164023769837568"/>
    <hyperlink ref="X427" r:id="rId1122" display="https://twitter.com/#!/nbcsceltics/status/1095170538585182209"/>
    <hyperlink ref="X428" r:id="rId1123" display="https://twitter.com/#!/cumberlandfarms/status/1093143924754055168"/>
    <hyperlink ref="X429" r:id="rId1124" display="https://twitter.com/#!/cumberlandfarms/status/1093518477984444416"/>
    <hyperlink ref="X430" r:id="rId1125" display="https://twitter.com/#!/cumberlandfarms/status/1095338317728514050"/>
    <hyperlink ref="X431" r:id="rId1126" display="https://twitter.com/#!/cumberlandfarms/status/1095338670528184321"/>
    <hyperlink ref="X432" r:id="rId1127" display="https://twitter.com/#!/brandyscorner/status/1095425319681560576"/>
    <hyperlink ref="X433" r:id="rId1128" display="https://twitter.com/#!/brandyscorner/status/1095425614822158336"/>
    <hyperlink ref="X434" r:id="rId1129" display="https://twitter.com/#!/niffer03801/status/1095435926002679813"/>
    <hyperlink ref="X435" r:id="rId1130" display="https://twitter.com/#!/cumberlandfarms/status/1095696950186385408"/>
    <hyperlink ref="X436" r:id="rId1131" display="https://twitter.com/#!/niffer03801/status/1095435926002679813"/>
    <hyperlink ref="X437" r:id="rId1132" display="https://twitter.com/#!/cumberlandfarms/status/1095697267686809600"/>
    <hyperlink ref="X438" r:id="rId1133" display="https://twitter.com/#!/miac0088/status/1095483148505440256"/>
    <hyperlink ref="X439" r:id="rId1134" display="https://twitter.com/#!/cumberlandfarms/status/1095697429293400064"/>
    <hyperlink ref="X440" r:id="rId1135" display="https://twitter.com/#!/sammiasaurus/status/1095654744775905281"/>
    <hyperlink ref="X441" r:id="rId1136" display="https://twitter.com/#!/cumberlandfarms/status/1095697505956909056"/>
    <hyperlink ref="X442" r:id="rId1137" display="https://twitter.com/#!/andytbone2/status/1093118882955624449"/>
    <hyperlink ref="X443" r:id="rId1138" display="https://twitter.com/#!/andytbone2/status/1095674119482413057"/>
    <hyperlink ref="X444" r:id="rId1139" display="https://twitter.com/#!/cumberlandfarms/status/1093149250630938624"/>
    <hyperlink ref="X445" r:id="rId1140" display="https://twitter.com/#!/cumberlandfarms/status/1095697570435919872"/>
    <hyperlink ref="X446" r:id="rId1141" display="https://twitter.com/#!/ksullivannews/status/1095760654592630784"/>
    <hyperlink ref="X447" r:id="rId1142" display="https://twitter.com/#!/ksullivannews/status/1095793927620309008"/>
    <hyperlink ref="X448" r:id="rId1143" display="https://twitter.com/#!/cumberlandfarms/status/1095793081524334601"/>
    <hyperlink ref="X449" r:id="rId1144" display="https://twitter.com/#!/tman1138pm/status/1094270170703515649"/>
    <hyperlink ref="X450" r:id="rId1145" display="https://twitter.com/#!/tman1138pm/status/1094344144225533957"/>
    <hyperlink ref="X451" r:id="rId1146" display="https://twitter.com/#!/tman1138pm/status/1095701257036148736"/>
    <hyperlink ref="X452" r:id="rId1147" display="https://twitter.com/#!/tman1138pm/status/1095708290925948936"/>
    <hyperlink ref="X453" r:id="rId1148" display="https://twitter.com/#!/tman1138pm/status/1095806696721666048"/>
    <hyperlink ref="X454" r:id="rId1149" display="https://twitter.com/#!/cumberlandfarms/status/1094983675249348611"/>
    <hyperlink ref="X455" r:id="rId1150" display="https://twitter.com/#!/cumberlandfarms/status/1095792996342292481"/>
    <hyperlink ref="X456" r:id="rId1151" display="https://twitter.com/#!/cumberlandfarms/status/1096059887262433280"/>
    <hyperlink ref="X457" r:id="rId1152" display="https://twitter.com/#!/momof3princess/status/1095863148110860288"/>
    <hyperlink ref="X458" r:id="rId1153" display="https://twitter.com/#!/cumberlandfarms/status/1096060228561522690"/>
    <hyperlink ref="X459" r:id="rId1154" display="https://twitter.com/#!/masterblud/status/1096010479439355904"/>
    <hyperlink ref="X460" r:id="rId1155" display="https://twitter.com/#!/cumberlandfarms/status/1096060672075595776"/>
    <hyperlink ref="X461" r:id="rId1156" display="https://twitter.com/#!/doublea93/status/1096013385634848769"/>
    <hyperlink ref="X462" r:id="rId1157" display="https://twitter.com/#!/cumberlandfarms/status/1096060727641686016"/>
    <hyperlink ref="X463" r:id="rId1158" display="https://twitter.com/#!/phppoet/status/1095868595303788545"/>
    <hyperlink ref="X464" r:id="rId1159" display="https://twitter.com/#!/phppoet/status/1096063899445706755"/>
    <hyperlink ref="X465" r:id="rId1160" display="https://twitter.com/#!/cumberlandfarms/status/1096060307674406912"/>
    <hyperlink ref="X466" r:id="rId1161" display="https://twitter.com/#!/cumberlandfarms/status/1096155066694807556"/>
    <hyperlink ref="X467" r:id="rId1162" display="https://twitter.com/#!/amid11317/status/1096370866856886274"/>
    <hyperlink ref="X468" r:id="rId1163" display="https://twitter.com/#!/cumberlandfarms/status/1096426933372497921"/>
    <hyperlink ref="X469" r:id="rId1164" display="https://twitter.com/#!/mofycbsj/status/1096459373499559937"/>
    <hyperlink ref="X470" r:id="rId1165" display="https://twitter.com/#!/cumberlandfarms/status/1096527911308455936"/>
    <hyperlink ref="X471" r:id="rId1166" display="https://twitter.com/#!/dr_coady/status/1096476068444336128"/>
    <hyperlink ref="X472" r:id="rId1167" display="https://twitter.com/#!/cumberlandfarms/status/1096527954086191109"/>
    <hyperlink ref="X473" r:id="rId1168" display="https://twitter.com/#!/cumberlandfarms/status/1091743365107015681"/>
    <hyperlink ref="X474" r:id="rId1169" display="https://twitter.com/#!/cumberlandfarms/status/1092105704234729473"/>
    <hyperlink ref="X475" r:id="rId1170" display="https://twitter.com/#!/cumberlandfarms/status/1092430383789035520"/>
    <hyperlink ref="X476" r:id="rId1171" display="https://twitter.com/#!/cumberlandfarms/status/1092439981040246784"/>
    <hyperlink ref="X477" r:id="rId1172" display="https://twitter.com/#!/cumberlandfarms/status/1092792738960064513"/>
    <hyperlink ref="X478" r:id="rId1173" display="https://twitter.com/#!/cumberlandfarms/status/1092831644812263424"/>
    <hyperlink ref="X479" r:id="rId1174" display="https://twitter.com/#!/cumberlandfarms/status/1093143341842264069"/>
    <hyperlink ref="X480" r:id="rId1175" display="https://twitter.com/#!/cumberlandfarms/status/1093170228782133248"/>
    <hyperlink ref="X481" r:id="rId1176" display="https://twitter.com/#!/cumberlandfarms/status/1093556020687843329"/>
    <hyperlink ref="X482" r:id="rId1177" display="https://twitter.com/#!/cumberlandfarms/status/1093918873563394048"/>
    <hyperlink ref="X483" r:id="rId1178" display="https://twitter.com/#!/cumberlandfarms/status/1094249913498681352"/>
    <hyperlink ref="X484" r:id="rId1179" display="https://twitter.com/#!/cumberlandfarms/status/1094642500474675200"/>
    <hyperlink ref="X485" r:id="rId1180" display="https://twitter.com/#!/cumberlandfarms/status/1094989554564689920"/>
    <hyperlink ref="X486" r:id="rId1181" display="https://twitter.com/#!/cumberlandfarms/status/1095320751790538754"/>
    <hyperlink ref="X487" r:id="rId1182" display="https://twitter.com/#!/cumberlandfarms/status/1095338532183273481"/>
    <hyperlink ref="X488" r:id="rId1183" display="https://twitter.com/#!/cumberlandfarms/status/1095367049373802497"/>
    <hyperlink ref="X489" r:id="rId1184" display="https://twitter.com/#!/cumberlandfarms/status/1095714847415848961"/>
    <hyperlink ref="X490" r:id="rId1185" display="https://twitter.com/#!/cumberlandfarms/status/1095756290364723200"/>
    <hyperlink ref="X491" r:id="rId1186" display="https://twitter.com/#!/cumberlandfarms/status/1096091942658674688"/>
    <hyperlink ref="X492" r:id="rId1187" display="https://twitter.com/#!/cumberlandfarms/status/1096454154434854912"/>
    <hyperlink ref="AZ31" r:id="rId1188" display="https://api.twitter.com/1.1/geo/id/0000968729e2a991.json"/>
    <hyperlink ref="AZ32" r:id="rId1189" display="https://api.twitter.com/1.1/geo/id/4eb16cb0a07b90b7.json"/>
    <hyperlink ref="AZ56" r:id="rId1190" display="https://api.twitter.com/1.1/geo/id/67b98f17fdcf20be.json"/>
    <hyperlink ref="AZ57" r:id="rId1191" display="https://api.twitter.com/1.1/geo/id/67b98f17fdcf20be.json"/>
    <hyperlink ref="AZ60" r:id="rId1192" display="https://api.twitter.com/1.1/geo/id/67b98f17fdcf20be.json"/>
    <hyperlink ref="AZ61" r:id="rId1193" display="https://api.twitter.com/1.1/geo/id/67b98f17fdcf20be.json"/>
    <hyperlink ref="AZ64" r:id="rId1194" display="https://api.twitter.com/1.1/geo/id/67b98f17fdcf20be.json"/>
    <hyperlink ref="AZ65" r:id="rId1195" display="https://api.twitter.com/1.1/geo/id/67b98f17fdcf20be.json"/>
    <hyperlink ref="AZ68" r:id="rId1196" display="https://api.twitter.com/1.1/geo/id/67b98f17fdcf20be.json"/>
    <hyperlink ref="AZ69" r:id="rId1197" display="https://api.twitter.com/1.1/geo/id/67b98f17fdcf20be.json"/>
    <hyperlink ref="AZ70" r:id="rId1198" display="https://api.twitter.com/1.1/geo/id/67b98f17fdcf20be.json"/>
    <hyperlink ref="AZ71" r:id="rId1199" display="https://api.twitter.com/1.1/geo/id/67b98f17fdcf20be.json"/>
    <hyperlink ref="AZ175" r:id="rId1200" display="https://api.twitter.com/1.1/geo/id/01cd9bc251c1a4cc.json"/>
    <hyperlink ref="AZ187" r:id="rId1201" display="https://api.twitter.com/1.1/geo/id/898265bec13bd843.json"/>
    <hyperlink ref="AZ188" r:id="rId1202" display="https://api.twitter.com/1.1/geo/id/51f91ee83c9a8b40.json"/>
    <hyperlink ref="AZ236" r:id="rId1203" display="https://api.twitter.com/1.1/geo/id/01be8aa8195ae3b6.json"/>
    <hyperlink ref="AZ239" r:id="rId1204" display="https://api.twitter.com/1.1/geo/id/01efb4b644adb574.json"/>
    <hyperlink ref="AZ244" r:id="rId1205" display="https://api.twitter.com/1.1/geo/id/898265bec13bd843.json"/>
    <hyperlink ref="AZ245" r:id="rId1206" display="https://api.twitter.com/1.1/geo/id/898265bec13bd843.json"/>
    <hyperlink ref="AZ282" r:id="rId1207" display="https://api.twitter.com/1.1/geo/id/b04794c3445e78cf.json"/>
    <hyperlink ref="AZ283" r:id="rId1208" display="https://api.twitter.com/1.1/geo/id/b04794c3445e78cf.json"/>
    <hyperlink ref="AZ284" r:id="rId1209" display="https://api.twitter.com/1.1/geo/id/015e664c48444066.json"/>
    <hyperlink ref="AZ285" r:id="rId1210" display="https://api.twitter.com/1.1/geo/id/b04794c3445e78cf.json"/>
    <hyperlink ref="AZ298" r:id="rId1211" display="https://api.twitter.com/1.1/geo/id/d6539f049c4d05e8.json"/>
    <hyperlink ref="AZ299" r:id="rId1212" display="https://api.twitter.com/1.1/geo/id/d6539f049c4d05e8.json"/>
    <hyperlink ref="AZ302" r:id="rId1213" display="https://api.twitter.com/1.1/geo/id/01597161672b6499.json"/>
    <hyperlink ref="AZ306" r:id="rId1214" display="https://api.twitter.com/1.1/geo/id/01597161672b6499.json"/>
    <hyperlink ref="AZ442" r:id="rId1215" display="https://api.twitter.com/1.1/geo/id/011edd780200b886.json"/>
    <hyperlink ref="AZ443" r:id="rId1216" display="https://api.twitter.com/1.1/geo/id/011edd780200b886.json"/>
    <hyperlink ref="AZ449" r:id="rId1217" display="https://api.twitter.com/1.1/geo/id/d6539f049c4d05e8.json"/>
    <hyperlink ref="AZ450" r:id="rId1218" display="https://api.twitter.com/1.1/geo/id/d6539f049c4d05e8.json"/>
    <hyperlink ref="AZ452" r:id="rId1219" display="https://api.twitter.com/1.1/geo/id/01597161672b6499.json"/>
    <hyperlink ref="AZ453" r:id="rId1220" display="https://api.twitter.com/1.1/geo/id/01597161672b6499.json"/>
    <hyperlink ref="AZ459" r:id="rId1221" display="https://api.twitter.com/1.1/geo/id/e5c24c84174dea4d.json"/>
  </hyperlinks>
  <printOptions/>
  <pageMargins left="0.7" right="0.7" top="0.75" bottom="0.75" header="0.3" footer="0.3"/>
  <pageSetup horizontalDpi="600" verticalDpi="600" orientation="portrait" r:id="rId1225"/>
  <legacyDrawing r:id="rId1223"/>
  <tableParts>
    <tablePart r:id="rId12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3899</v>
      </c>
      <c r="B1" s="13" t="s">
        <v>4236</v>
      </c>
      <c r="C1" s="13" t="s">
        <v>4237</v>
      </c>
      <c r="D1" s="13" t="s">
        <v>144</v>
      </c>
      <c r="E1" s="13" t="s">
        <v>4239</v>
      </c>
      <c r="F1" s="13" t="s">
        <v>4240</v>
      </c>
      <c r="G1" s="13" t="s">
        <v>4241</v>
      </c>
    </row>
    <row r="2" spans="1:7" ht="15">
      <c r="A2" s="78" t="s">
        <v>3323</v>
      </c>
      <c r="B2" s="78">
        <v>181</v>
      </c>
      <c r="C2" s="123">
        <v>0.04126766985864113</v>
      </c>
      <c r="D2" s="78" t="s">
        <v>4238</v>
      </c>
      <c r="E2" s="78"/>
      <c r="F2" s="78"/>
      <c r="G2" s="78"/>
    </row>
    <row r="3" spans="1:7" ht="15">
      <c r="A3" s="78" t="s">
        <v>3324</v>
      </c>
      <c r="B3" s="78">
        <v>66</v>
      </c>
      <c r="C3" s="123">
        <v>0.015047879616963064</v>
      </c>
      <c r="D3" s="78" t="s">
        <v>4238</v>
      </c>
      <c r="E3" s="78"/>
      <c r="F3" s="78"/>
      <c r="G3" s="78"/>
    </row>
    <row r="4" spans="1:7" ht="15">
      <c r="A4" s="78" t="s">
        <v>3325</v>
      </c>
      <c r="B4" s="78">
        <v>0</v>
      </c>
      <c r="C4" s="123">
        <v>0</v>
      </c>
      <c r="D4" s="78" t="s">
        <v>4238</v>
      </c>
      <c r="E4" s="78"/>
      <c r="F4" s="78"/>
      <c r="G4" s="78"/>
    </row>
    <row r="5" spans="1:7" ht="15">
      <c r="A5" s="78" t="s">
        <v>3326</v>
      </c>
      <c r="B5" s="78">
        <v>4139</v>
      </c>
      <c r="C5" s="123">
        <v>0.9436844505243959</v>
      </c>
      <c r="D5" s="78" t="s">
        <v>4238</v>
      </c>
      <c r="E5" s="78"/>
      <c r="F5" s="78"/>
      <c r="G5" s="78"/>
    </row>
    <row r="6" spans="1:7" ht="15">
      <c r="A6" s="78" t="s">
        <v>3327</v>
      </c>
      <c r="B6" s="78">
        <v>4386</v>
      </c>
      <c r="C6" s="123">
        <v>1</v>
      </c>
      <c r="D6" s="78" t="s">
        <v>4238</v>
      </c>
      <c r="E6" s="78"/>
      <c r="F6" s="78"/>
      <c r="G6" s="78"/>
    </row>
    <row r="7" spans="1:7" ht="15">
      <c r="A7" s="84" t="s">
        <v>331</v>
      </c>
      <c r="B7" s="84">
        <v>200</v>
      </c>
      <c r="C7" s="124">
        <v>0.012856273881742285</v>
      </c>
      <c r="D7" s="84" t="s">
        <v>4238</v>
      </c>
      <c r="E7" s="84" t="b">
        <v>0</v>
      </c>
      <c r="F7" s="84" t="b">
        <v>0</v>
      </c>
      <c r="G7" s="84" t="b">
        <v>0</v>
      </c>
    </row>
    <row r="8" spans="1:7" ht="15">
      <c r="A8" s="84" t="s">
        <v>3284</v>
      </c>
      <c r="B8" s="84">
        <v>40</v>
      </c>
      <c r="C8" s="124">
        <v>0.013667715875221911</v>
      </c>
      <c r="D8" s="84" t="s">
        <v>4238</v>
      </c>
      <c r="E8" s="84" t="b">
        <v>0</v>
      </c>
      <c r="F8" s="84" t="b">
        <v>0</v>
      </c>
      <c r="G8" s="84" t="b">
        <v>0</v>
      </c>
    </row>
    <row r="9" spans="1:7" ht="15">
      <c r="A9" s="84" t="s">
        <v>337</v>
      </c>
      <c r="B9" s="84">
        <v>33</v>
      </c>
      <c r="C9" s="124">
        <v>0.011750651615173491</v>
      </c>
      <c r="D9" s="84" t="s">
        <v>4238</v>
      </c>
      <c r="E9" s="84" t="b">
        <v>0</v>
      </c>
      <c r="F9" s="84" t="b">
        <v>0</v>
      </c>
      <c r="G9" s="84" t="b">
        <v>0</v>
      </c>
    </row>
    <row r="10" spans="1:7" ht="15">
      <c r="A10" s="84" t="s">
        <v>3328</v>
      </c>
      <c r="B10" s="84">
        <v>24</v>
      </c>
      <c r="C10" s="124">
        <v>0.010356974504235202</v>
      </c>
      <c r="D10" s="84" t="s">
        <v>4238</v>
      </c>
      <c r="E10" s="84" t="b">
        <v>0</v>
      </c>
      <c r="F10" s="84" t="b">
        <v>0</v>
      </c>
      <c r="G10" s="84" t="b">
        <v>0</v>
      </c>
    </row>
    <row r="11" spans="1:7" ht="15">
      <c r="A11" s="84" t="s">
        <v>3329</v>
      </c>
      <c r="B11" s="84">
        <v>21</v>
      </c>
      <c r="C11" s="124">
        <v>0.008897851663306098</v>
      </c>
      <c r="D11" s="84" t="s">
        <v>4238</v>
      </c>
      <c r="E11" s="84" t="b">
        <v>0</v>
      </c>
      <c r="F11" s="84" t="b">
        <v>0</v>
      </c>
      <c r="G11" s="84" t="b">
        <v>0</v>
      </c>
    </row>
    <row r="12" spans="1:7" ht="15">
      <c r="A12" s="84" t="s">
        <v>3290</v>
      </c>
      <c r="B12" s="84">
        <v>19</v>
      </c>
      <c r="C12" s="124">
        <v>0.008695035035727832</v>
      </c>
      <c r="D12" s="84" t="s">
        <v>4238</v>
      </c>
      <c r="E12" s="84" t="b">
        <v>1</v>
      </c>
      <c r="F12" s="84" t="b">
        <v>0</v>
      </c>
      <c r="G12" s="84" t="b">
        <v>0</v>
      </c>
    </row>
    <row r="13" spans="1:7" ht="15">
      <c r="A13" s="84" t="s">
        <v>3283</v>
      </c>
      <c r="B13" s="84">
        <v>19</v>
      </c>
      <c r="C13" s="124">
        <v>0.010022971630249433</v>
      </c>
      <c r="D13" s="84" t="s">
        <v>4238</v>
      </c>
      <c r="E13" s="84" t="b">
        <v>0</v>
      </c>
      <c r="F13" s="84" t="b">
        <v>0</v>
      </c>
      <c r="G13" s="84" t="b">
        <v>0</v>
      </c>
    </row>
    <row r="14" spans="1:7" ht="15">
      <c r="A14" s="84" t="s">
        <v>3332</v>
      </c>
      <c r="B14" s="84">
        <v>17</v>
      </c>
      <c r="C14" s="124">
        <v>0.008730433801921275</v>
      </c>
      <c r="D14" s="84" t="s">
        <v>4238</v>
      </c>
      <c r="E14" s="84" t="b">
        <v>0</v>
      </c>
      <c r="F14" s="84" t="b">
        <v>0</v>
      </c>
      <c r="G14" s="84" t="b">
        <v>0</v>
      </c>
    </row>
    <row r="15" spans="1:7" ht="15">
      <c r="A15" s="84" t="s">
        <v>3331</v>
      </c>
      <c r="B15" s="84">
        <v>17</v>
      </c>
      <c r="C15" s="124">
        <v>0.007779768189861744</v>
      </c>
      <c r="D15" s="84" t="s">
        <v>4238</v>
      </c>
      <c r="E15" s="84" t="b">
        <v>0</v>
      </c>
      <c r="F15" s="84" t="b">
        <v>0</v>
      </c>
      <c r="G15" s="84" t="b">
        <v>0</v>
      </c>
    </row>
    <row r="16" spans="1:7" ht="15">
      <c r="A16" s="84" t="s">
        <v>3358</v>
      </c>
      <c r="B16" s="84">
        <v>16</v>
      </c>
      <c r="C16" s="124">
        <v>0.007477869709463851</v>
      </c>
      <c r="D16" s="84" t="s">
        <v>4238</v>
      </c>
      <c r="E16" s="84" t="b">
        <v>0</v>
      </c>
      <c r="F16" s="84" t="b">
        <v>0</v>
      </c>
      <c r="G16" s="84" t="b">
        <v>0</v>
      </c>
    </row>
    <row r="17" spans="1:7" ht="15">
      <c r="A17" s="84" t="s">
        <v>3335</v>
      </c>
      <c r="B17" s="84">
        <v>16</v>
      </c>
      <c r="C17" s="124">
        <v>0.007643658832422779</v>
      </c>
      <c r="D17" s="84" t="s">
        <v>4238</v>
      </c>
      <c r="E17" s="84" t="b">
        <v>0</v>
      </c>
      <c r="F17" s="84" t="b">
        <v>0</v>
      </c>
      <c r="G17" s="84" t="b">
        <v>0</v>
      </c>
    </row>
    <row r="18" spans="1:7" ht="15">
      <c r="A18" s="84" t="s">
        <v>3288</v>
      </c>
      <c r="B18" s="84">
        <v>15</v>
      </c>
      <c r="C18" s="124">
        <v>0.008679800425620408</v>
      </c>
      <c r="D18" s="84" t="s">
        <v>4238</v>
      </c>
      <c r="E18" s="84" t="b">
        <v>0</v>
      </c>
      <c r="F18" s="84" t="b">
        <v>0</v>
      </c>
      <c r="G18" s="84" t="b">
        <v>0</v>
      </c>
    </row>
    <row r="19" spans="1:7" ht="15">
      <c r="A19" s="84" t="s">
        <v>3333</v>
      </c>
      <c r="B19" s="84">
        <v>15</v>
      </c>
      <c r="C19" s="124">
        <v>0.0071659301553963555</v>
      </c>
      <c r="D19" s="84" t="s">
        <v>4238</v>
      </c>
      <c r="E19" s="84" t="b">
        <v>0</v>
      </c>
      <c r="F19" s="84" t="b">
        <v>0</v>
      </c>
      <c r="G19" s="84" t="b">
        <v>0</v>
      </c>
    </row>
    <row r="20" spans="1:7" ht="15">
      <c r="A20" s="84" t="s">
        <v>3900</v>
      </c>
      <c r="B20" s="84">
        <v>14</v>
      </c>
      <c r="C20" s="124">
        <v>0.006843279159436181</v>
      </c>
      <c r="D20" s="84" t="s">
        <v>4238</v>
      </c>
      <c r="E20" s="84" t="b">
        <v>0</v>
      </c>
      <c r="F20" s="84" t="b">
        <v>0</v>
      </c>
      <c r="G20" s="84" t="b">
        <v>0</v>
      </c>
    </row>
    <row r="21" spans="1:7" ht="15">
      <c r="A21" s="84" t="s">
        <v>3334</v>
      </c>
      <c r="B21" s="84">
        <v>14</v>
      </c>
      <c r="C21" s="124">
        <v>0.006843279159436181</v>
      </c>
      <c r="D21" s="84" t="s">
        <v>4238</v>
      </c>
      <c r="E21" s="84" t="b">
        <v>0</v>
      </c>
      <c r="F21" s="84" t="b">
        <v>0</v>
      </c>
      <c r="G21" s="84" t="b">
        <v>0</v>
      </c>
    </row>
    <row r="22" spans="1:7" ht="15">
      <c r="A22" s="84" t="s">
        <v>812</v>
      </c>
      <c r="B22" s="84">
        <v>14</v>
      </c>
      <c r="C22" s="124">
        <v>0.007189769013346933</v>
      </c>
      <c r="D22" s="84" t="s">
        <v>4238</v>
      </c>
      <c r="E22" s="84" t="b">
        <v>0</v>
      </c>
      <c r="F22" s="84" t="b">
        <v>0</v>
      </c>
      <c r="G22" s="84" t="b">
        <v>0</v>
      </c>
    </row>
    <row r="23" spans="1:7" ht="15">
      <c r="A23" s="84" t="s">
        <v>3337</v>
      </c>
      <c r="B23" s="84">
        <v>14</v>
      </c>
      <c r="C23" s="124">
        <v>0.006843279159436181</v>
      </c>
      <c r="D23" s="84" t="s">
        <v>4238</v>
      </c>
      <c r="E23" s="84" t="b">
        <v>0</v>
      </c>
      <c r="F23" s="84" t="b">
        <v>0</v>
      </c>
      <c r="G23" s="84" t="b">
        <v>0</v>
      </c>
    </row>
    <row r="24" spans="1:7" ht="15">
      <c r="A24" s="84" t="s">
        <v>3359</v>
      </c>
      <c r="B24" s="84">
        <v>13</v>
      </c>
      <c r="C24" s="124">
        <v>0.006676214083822152</v>
      </c>
      <c r="D24" s="84" t="s">
        <v>4238</v>
      </c>
      <c r="E24" s="84" t="b">
        <v>0</v>
      </c>
      <c r="F24" s="84" t="b">
        <v>0</v>
      </c>
      <c r="G24" s="84" t="b">
        <v>0</v>
      </c>
    </row>
    <row r="25" spans="1:7" ht="15">
      <c r="A25" s="84" t="s">
        <v>3350</v>
      </c>
      <c r="B25" s="84">
        <v>13</v>
      </c>
      <c r="C25" s="124">
        <v>0.006676214083822152</v>
      </c>
      <c r="D25" s="84" t="s">
        <v>4238</v>
      </c>
      <c r="E25" s="84" t="b">
        <v>0</v>
      </c>
      <c r="F25" s="84" t="b">
        <v>0</v>
      </c>
      <c r="G25" s="84" t="b">
        <v>0</v>
      </c>
    </row>
    <row r="26" spans="1:7" ht="15">
      <c r="A26" s="84" t="s">
        <v>3901</v>
      </c>
      <c r="B26" s="84">
        <v>12</v>
      </c>
      <c r="C26" s="124">
        <v>0.006513925310516039</v>
      </c>
      <c r="D26" s="84" t="s">
        <v>4238</v>
      </c>
      <c r="E26" s="84" t="b">
        <v>0</v>
      </c>
      <c r="F26" s="84" t="b">
        <v>0</v>
      </c>
      <c r="G26" s="84" t="b">
        <v>0</v>
      </c>
    </row>
    <row r="27" spans="1:7" ht="15">
      <c r="A27" s="84" t="s">
        <v>3902</v>
      </c>
      <c r="B27" s="84">
        <v>11</v>
      </c>
      <c r="C27" s="124">
        <v>0.0058027730490917764</v>
      </c>
      <c r="D27" s="84" t="s">
        <v>4238</v>
      </c>
      <c r="E27" s="84" t="b">
        <v>0</v>
      </c>
      <c r="F27" s="84" t="b">
        <v>0</v>
      </c>
      <c r="G27" s="84" t="b">
        <v>0</v>
      </c>
    </row>
    <row r="28" spans="1:7" ht="15">
      <c r="A28" s="84" t="s">
        <v>3364</v>
      </c>
      <c r="B28" s="84">
        <v>11</v>
      </c>
      <c r="C28" s="124">
        <v>0.005971098201306369</v>
      </c>
      <c r="D28" s="84" t="s">
        <v>4238</v>
      </c>
      <c r="E28" s="84" t="b">
        <v>0</v>
      </c>
      <c r="F28" s="84" t="b">
        <v>0</v>
      </c>
      <c r="G28" s="84" t="b">
        <v>0</v>
      </c>
    </row>
    <row r="29" spans="1:7" ht="15">
      <c r="A29" s="84" t="s">
        <v>3903</v>
      </c>
      <c r="B29" s="84">
        <v>11</v>
      </c>
      <c r="C29" s="124">
        <v>0.0058027730490917764</v>
      </c>
      <c r="D29" s="84" t="s">
        <v>4238</v>
      </c>
      <c r="E29" s="84" t="b">
        <v>0</v>
      </c>
      <c r="F29" s="84" t="b">
        <v>0</v>
      </c>
      <c r="G29" s="84" t="b">
        <v>0</v>
      </c>
    </row>
    <row r="30" spans="1:7" ht="15">
      <c r="A30" s="84" t="s">
        <v>3363</v>
      </c>
      <c r="B30" s="84">
        <v>10</v>
      </c>
      <c r="C30" s="124">
        <v>0.005428271092096699</v>
      </c>
      <c r="D30" s="84" t="s">
        <v>4238</v>
      </c>
      <c r="E30" s="84" t="b">
        <v>1</v>
      </c>
      <c r="F30" s="84" t="b">
        <v>0</v>
      </c>
      <c r="G30" s="84" t="b">
        <v>0</v>
      </c>
    </row>
    <row r="31" spans="1:7" ht="15">
      <c r="A31" s="84" t="s">
        <v>3904</v>
      </c>
      <c r="B31" s="84">
        <v>10</v>
      </c>
      <c r="C31" s="124">
        <v>0.005428271092096699</v>
      </c>
      <c r="D31" s="84" t="s">
        <v>4238</v>
      </c>
      <c r="E31" s="84" t="b">
        <v>0</v>
      </c>
      <c r="F31" s="84" t="b">
        <v>0</v>
      </c>
      <c r="G31" s="84" t="b">
        <v>0</v>
      </c>
    </row>
    <row r="32" spans="1:7" ht="15">
      <c r="A32" s="84" t="s">
        <v>3905</v>
      </c>
      <c r="B32" s="84">
        <v>10</v>
      </c>
      <c r="C32" s="124">
        <v>0.005428271092096699</v>
      </c>
      <c r="D32" s="84" t="s">
        <v>4238</v>
      </c>
      <c r="E32" s="84" t="b">
        <v>1</v>
      </c>
      <c r="F32" s="84" t="b">
        <v>0</v>
      </c>
      <c r="G32" s="84" t="b">
        <v>0</v>
      </c>
    </row>
    <row r="33" spans="1:7" ht="15">
      <c r="A33" s="84" t="s">
        <v>3906</v>
      </c>
      <c r="B33" s="84">
        <v>10</v>
      </c>
      <c r="C33" s="124">
        <v>0.005786533617080272</v>
      </c>
      <c r="D33" s="84" t="s">
        <v>4238</v>
      </c>
      <c r="E33" s="84" t="b">
        <v>0</v>
      </c>
      <c r="F33" s="84" t="b">
        <v>0</v>
      </c>
      <c r="G33" s="84" t="b">
        <v>0</v>
      </c>
    </row>
    <row r="34" spans="1:7" ht="15">
      <c r="A34" s="84" t="s">
        <v>3907</v>
      </c>
      <c r="B34" s="84">
        <v>10</v>
      </c>
      <c r="C34" s="124">
        <v>0.005428271092096699</v>
      </c>
      <c r="D34" s="84" t="s">
        <v>4238</v>
      </c>
      <c r="E34" s="84" t="b">
        <v>0</v>
      </c>
      <c r="F34" s="84" t="b">
        <v>0</v>
      </c>
      <c r="G34" s="84" t="b">
        <v>0</v>
      </c>
    </row>
    <row r="35" spans="1:7" ht="15">
      <c r="A35" s="84" t="s">
        <v>401</v>
      </c>
      <c r="B35" s="84">
        <v>10</v>
      </c>
      <c r="C35" s="124">
        <v>0.005428271092096699</v>
      </c>
      <c r="D35" s="84" t="s">
        <v>4238</v>
      </c>
      <c r="E35" s="84" t="b">
        <v>0</v>
      </c>
      <c r="F35" s="84" t="b">
        <v>0</v>
      </c>
      <c r="G35" s="84" t="b">
        <v>0</v>
      </c>
    </row>
    <row r="36" spans="1:7" ht="15">
      <c r="A36" s="84" t="s">
        <v>3908</v>
      </c>
      <c r="B36" s="84">
        <v>10</v>
      </c>
      <c r="C36" s="124">
        <v>0.005428271092096699</v>
      </c>
      <c r="D36" s="84" t="s">
        <v>4238</v>
      </c>
      <c r="E36" s="84" t="b">
        <v>0</v>
      </c>
      <c r="F36" s="84" t="b">
        <v>0</v>
      </c>
      <c r="G36" s="84" t="b">
        <v>0</v>
      </c>
    </row>
    <row r="37" spans="1:7" ht="15">
      <c r="A37" s="84" t="s">
        <v>3909</v>
      </c>
      <c r="B37" s="84">
        <v>9</v>
      </c>
      <c r="C37" s="124">
        <v>0.00503768701987264</v>
      </c>
      <c r="D37" s="84" t="s">
        <v>4238</v>
      </c>
      <c r="E37" s="84" t="b">
        <v>1</v>
      </c>
      <c r="F37" s="84" t="b">
        <v>0</v>
      </c>
      <c r="G37" s="84" t="b">
        <v>0</v>
      </c>
    </row>
    <row r="38" spans="1:7" ht="15">
      <c r="A38" s="84" t="s">
        <v>3349</v>
      </c>
      <c r="B38" s="84">
        <v>9</v>
      </c>
      <c r="C38" s="124">
        <v>0.005207880255372246</v>
      </c>
      <c r="D38" s="84" t="s">
        <v>4238</v>
      </c>
      <c r="E38" s="84" t="b">
        <v>0</v>
      </c>
      <c r="F38" s="84" t="b">
        <v>0</v>
      </c>
      <c r="G38" s="84" t="b">
        <v>0</v>
      </c>
    </row>
    <row r="39" spans="1:7" ht="15">
      <c r="A39" s="84" t="s">
        <v>3910</v>
      </c>
      <c r="B39" s="84">
        <v>9</v>
      </c>
      <c r="C39" s="124">
        <v>0.00503768701987264</v>
      </c>
      <c r="D39" s="84" t="s">
        <v>4238</v>
      </c>
      <c r="E39" s="84" t="b">
        <v>0</v>
      </c>
      <c r="F39" s="84" t="b">
        <v>0</v>
      </c>
      <c r="G39" s="84" t="b">
        <v>0</v>
      </c>
    </row>
    <row r="40" spans="1:7" ht="15">
      <c r="A40" s="84" t="s">
        <v>3343</v>
      </c>
      <c r="B40" s="84">
        <v>9</v>
      </c>
      <c r="C40" s="124">
        <v>0.005207880255372246</v>
      </c>
      <c r="D40" s="84" t="s">
        <v>4238</v>
      </c>
      <c r="E40" s="84" t="b">
        <v>1</v>
      </c>
      <c r="F40" s="84" t="b">
        <v>0</v>
      </c>
      <c r="G40" s="84" t="b">
        <v>0</v>
      </c>
    </row>
    <row r="41" spans="1:7" ht="15">
      <c r="A41" s="84" t="s">
        <v>3911</v>
      </c>
      <c r="B41" s="84">
        <v>9</v>
      </c>
      <c r="C41" s="124">
        <v>0.005207880255372246</v>
      </c>
      <c r="D41" s="84" t="s">
        <v>4238</v>
      </c>
      <c r="E41" s="84" t="b">
        <v>0</v>
      </c>
      <c r="F41" s="84" t="b">
        <v>0</v>
      </c>
      <c r="G41" s="84" t="b">
        <v>0</v>
      </c>
    </row>
    <row r="42" spans="1:7" ht="15">
      <c r="A42" s="84" t="s">
        <v>3912</v>
      </c>
      <c r="B42" s="84">
        <v>8</v>
      </c>
      <c r="C42" s="124">
        <v>0.0046292268936642175</v>
      </c>
      <c r="D42" s="84" t="s">
        <v>4238</v>
      </c>
      <c r="E42" s="84" t="b">
        <v>1</v>
      </c>
      <c r="F42" s="84" t="b">
        <v>0</v>
      </c>
      <c r="G42" s="84" t="b">
        <v>0</v>
      </c>
    </row>
    <row r="43" spans="1:7" ht="15">
      <c r="A43" s="84" t="s">
        <v>3913</v>
      </c>
      <c r="B43" s="84">
        <v>8</v>
      </c>
      <c r="C43" s="124">
        <v>0.0046292268936642175</v>
      </c>
      <c r="D43" s="84" t="s">
        <v>4238</v>
      </c>
      <c r="E43" s="84" t="b">
        <v>0</v>
      </c>
      <c r="F43" s="84" t="b">
        <v>0</v>
      </c>
      <c r="G43" s="84" t="b">
        <v>0</v>
      </c>
    </row>
    <row r="44" spans="1:7" ht="15">
      <c r="A44" s="84" t="s">
        <v>3914</v>
      </c>
      <c r="B44" s="84">
        <v>8</v>
      </c>
      <c r="C44" s="124">
        <v>0.0046292268936642175</v>
      </c>
      <c r="D44" s="84" t="s">
        <v>4238</v>
      </c>
      <c r="E44" s="84" t="b">
        <v>0</v>
      </c>
      <c r="F44" s="84" t="b">
        <v>0</v>
      </c>
      <c r="G44" s="84" t="b">
        <v>0</v>
      </c>
    </row>
    <row r="45" spans="1:7" ht="15">
      <c r="A45" s="84" t="s">
        <v>3357</v>
      </c>
      <c r="B45" s="84">
        <v>8</v>
      </c>
      <c r="C45" s="124">
        <v>0.004998731475130539</v>
      </c>
      <c r="D45" s="84" t="s">
        <v>4238</v>
      </c>
      <c r="E45" s="84" t="b">
        <v>0</v>
      </c>
      <c r="F45" s="84" t="b">
        <v>0</v>
      </c>
      <c r="G45" s="84" t="b">
        <v>0</v>
      </c>
    </row>
    <row r="46" spans="1:7" ht="15">
      <c r="A46" s="84" t="s">
        <v>3915</v>
      </c>
      <c r="B46" s="84">
        <v>8</v>
      </c>
      <c r="C46" s="124">
        <v>0.0046292268936642175</v>
      </c>
      <c r="D46" s="84" t="s">
        <v>4238</v>
      </c>
      <c r="E46" s="84" t="b">
        <v>0</v>
      </c>
      <c r="F46" s="84" t="b">
        <v>0</v>
      </c>
      <c r="G46" s="84" t="b">
        <v>0</v>
      </c>
    </row>
    <row r="47" spans="1:7" ht="15">
      <c r="A47" s="84" t="s">
        <v>3293</v>
      </c>
      <c r="B47" s="84">
        <v>8</v>
      </c>
      <c r="C47" s="124">
        <v>0.0046292268936642175</v>
      </c>
      <c r="D47" s="84" t="s">
        <v>4238</v>
      </c>
      <c r="E47" s="84" t="b">
        <v>0</v>
      </c>
      <c r="F47" s="84" t="b">
        <v>0</v>
      </c>
      <c r="G47" s="84" t="b">
        <v>0</v>
      </c>
    </row>
    <row r="48" spans="1:7" ht="15">
      <c r="A48" s="84" t="s">
        <v>3916</v>
      </c>
      <c r="B48" s="84">
        <v>8</v>
      </c>
      <c r="C48" s="124">
        <v>0.0046292268936642175</v>
      </c>
      <c r="D48" s="84" t="s">
        <v>4238</v>
      </c>
      <c r="E48" s="84" t="b">
        <v>0</v>
      </c>
      <c r="F48" s="84" t="b">
        <v>0</v>
      </c>
      <c r="G48" s="84" t="b">
        <v>0</v>
      </c>
    </row>
    <row r="49" spans="1:7" ht="15">
      <c r="A49" s="84" t="s">
        <v>3917</v>
      </c>
      <c r="B49" s="84">
        <v>8</v>
      </c>
      <c r="C49" s="124">
        <v>0.0046292268936642175</v>
      </c>
      <c r="D49" s="84" t="s">
        <v>4238</v>
      </c>
      <c r="E49" s="84" t="b">
        <v>0</v>
      </c>
      <c r="F49" s="84" t="b">
        <v>0</v>
      </c>
      <c r="G49" s="84" t="b">
        <v>0</v>
      </c>
    </row>
    <row r="50" spans="1:7" ht="15">
      <c r="A50" s="84" t="s">
        <v>3918</v>
      </c>
      <c r="B50" s="84">
        <v>8</v>
      </c>
      <c r="C50" s="124">
        <v>0.0046292268936642175</v>
      </c>
      <c r="D50" s="84" t="s">
        <v>4238</v>
      </c>
      <c r="E50" s="84" t="b">
        <v>0</v>
      </c>
      <c r="F50" s="84" t="b">
        <v>0</v>
      </c>
      <c r="G50" s="84" t="b">
        <v>0</v>
      </c>
    </row>
    <row r="51" spans="1:7" ht="15">
      <c r="A51" s="84" t="s">
        <v>3919</v>
      </c>
      <c r="B51" s="84">
        <v>7</v>
      </c>
      <c r="C51" s="124">
        <v>0.004200645113783846</v>
      </c>
      <c r="D51" s="84" t="s">
        <v>4238</v>
      </c>
      <c r="E51" s="84" t="b">
        <v>0</v>
      </c>
      <c r="F51" s="84" t="b">
        <v>0</v>
      </c>
      <c r="G51" s="84" t="b">
        <v>0</v>
      </c>
    </row>
    <row r="52" spans="1:7" ht="15">
      <c r="A52" s="84" t="s">
        <v>3920</v>
      </c>
      <c r="B52" s="84">
        <v>7</v>
      </c>
      <c r="C52" s="124">
        <v>0.004200645113783846</v>
      </c>
      <c r="D52" s="84" t="s">
        <v>4238</v>
      </c>
      <c r="E52" s="84" t="b">
        <v>0</v>
      </c>
      <c r="F52" s="84" t="b">
        <v>0</v>
      </c>
      <c r="G52" s="84" t="b">
        <v>0</v>
      </c>
    </row>
    <row r="53" spans="1:7" ht="15">
      <c r="A53" s="84" t="s">
        <v>3921</v>
      </c>
      <c r="B53" s="84">
        <v>7</v>
      </c>
      <c r="C53" s="124">
        <v>0.004200645113783846</v>
      </c>
      <c r="D53" s="84" t="s">
        <v>4238</v>
      </c>
      <c r="E53" s="84" t="b">
        <v>0</v>
      </c>
      <c r="F53" s="84" t="b">
        <v>0</v>
      </c>
      <c r="G53" s="84" t="b">
        <v>0</v>
      </c>
    </row>
    <row r="54" spans="1:7" ht="15">
      <c r="A54" s="84" t="s">
        <v>3922</v>
      </c>
      <c r="B54" s="84">
        <v>7</v>
      </c>
      <c r="C54" s="124">
        <v>0.004200645113783846</v>
      </c>
      <c r="D54" s="84" t="s">
        <v>4238</v>
      </c>
      <c r="E54" s="84" t="b">
        <v>0</v>
      </c>
      <c r="F54" s="84" t="b">
        <v>0</v>
      </c>
      <c r="G54" s="84" t="b">
        <v>0</v>
      </c>
    </row>
    <row r="55" spans="1:7" ht="15">
      <c r="A55" s="84" t="s">
        <v>3923</v>
      </c>
      <c r="B55" s="84">
        <v>7</v>
      </c>
      <c r="C55" s="124">
        <v>0.004200645113783846</v>
      </c>
      <c r="D55" s="84" t="s">
        <v>4238</v>
      </c>
      <c r="E55" s="84" t="b">
        <v>0</v>
      </c>
      <c r="F55" s="84" t="b">
        <v>0</v>
      </c>
      <c r="G55" s="84" t="b">
        <v>0</v>
      </c>
    </row>
    <row r="56" spans="1:7" ht="15">
      <c r="A56" s="84" t="s">
        <v>3924</v>
      </c>
      <c r="B56" s="84">
        <v>7</v>
      </c>
      <c r="C56" s="124">
        <v>0.004200645113783846</v>
      </c>
      <c r="D56" s="84" t="s">
        <v>4238</v>
      </c>
      <c r="E56" s="84" t="b">
        <v>0</v>
      </c>
      <c r="F56" s="84" t="b">
        <v>0</v>
      </c>
      <c r="G56" s="84" t="b">
        <v>0</v>
      </c>
    </row>
    <row r="57" spans="1:7" ht="15">
      <c r="A57" s="84" t="s">
        <v>3925</v>
      </c>
      <c r="B57" s="84">
        <v>7</v>
      </c>
      <c r="C57" s="124">
        <v>0.004200645113783846</v>
      </c>
      <c r="D57" s="84" t="s">
        <v>4238</v>
      </c>
      <c r="E57" s="84" t="b">
        <v>0</v>
      </c>
      <c r="F57" s="84" t="b">
        <v>1</v>
      </c>
      <c r="G57" s="84" t="b">
        <v>0</v>
      </c>
    </row>
    <row r="58" spans="1:7" ht="15">
      <c r="A58" s="84" t="s">
        <v>3926</v>
      </c>
      <c r="B58" s="84">
        <v>7</v>
      </c>
      <c r="C58" s="124">
        <v>0.004200645113783846</v>
      </c>
      <c r="D58" s="84" t="s">
        <v>4238</v>
      </c>
      <c r="E58" s="84" t="b">
        <v>0</v>
      </c>
      <c r="F58" s="84" t="b">
        <v>0</v>
      </c>
      <c r="G58" s="84" t="b">
        <v>0</v>
      </c>
    </row>
    <row r="59" spans="1:7" ht="15">
      <c r="A59" s="84" t="s">
        <v>3927</v>
      </c>
      <c r="B59" s="84">
        <v>7</v>
      </c>
      <c r="C59" s="124">
        <v>0.004200645113783846</v>
      </c>
      <c r="D59" s="84" t="s">
        <v>4238</v>
      </c>
      <c r="E59" s="84" t="b">
        <v>0</v>
      </c>
      <c r="F59" s="84" t="b">
        <v>0</v>
      </c>
      <c r="G59" s="84" t="b">
        <v>0</v>
      </c>
    </row>
    <row r="60" spans="1:7" ht="15">
      <c r="A60" s="84" t="s">
        <v>3928</v>
      </c>
      <c r="B60" s="84">
        <v>7</v>
      </c>
      <c r="C60" s="124">
        <v>0.004373890040739222</v>
      </c>
      <c r="D60" s="84" t="s">
        <v>4238</v>
      </c>
      <c r="E60" s="84" t="b">
        <v>0</v>
      </c>
      <c r="F60" s="84" t="b">
        <v>0</v>
      </c>
      <c r="G60" s="84" t="b">
        <v>0</v>
      </c>
    </row>
    <row r="61" spans="1:7" ht="15">
      <c r="A61" s="84" t="s">
        <v>3701</v>
      </c>
      <c r="B61" s="84">
        <v>7</v>
      </c>
      <c r="C61" s="124">
        <v>0.004829579066021946</v>
      </c>
      <c r="D61" s="84" t="s">
        <v>4238</v>
      </c>
      <c r="E61" s="84" t="b">
        <v>0</v>
      </c>
      <c r="F61" s="84" t="b">
        <v>0</v>
      </c>
      <c r="G61" s="84" t="b">
        <v>0</v>
      </c>
    </row>
    <row r="62" spans="1:7" ht="15">
      <c r="A62" s="84" t="s">
        <v>3929</v>
      </c>
      <c r="B62" s="84">
        <v>7</v>
      </c>
      <c r="C62" s="124">
        <v>0.004200645113783846</v>
      </c>
      <c r="D62" s="84" t="s">
        <v>4238</v>
      </c>
      <c r="E62" s="84" t="b">
        <v>0</v>
      </c>
      <c r="F62" s="84" t="b">
        <v>0</v>
      </c>
      <c r="G62" s="84" t="b">
        <v>0</v>
      </c>
    </row>
    <row r="63" spans="1:7" ht="15">
      <c r="A63" s="84" t="s">
        <v>3353</v>
      </c>
      <c r="B63" s="84">
        <v>7</v>
      </c>
      <c r="C63" s="124">
        <v>0.004200645113783846</v>
      </c>
      <c r="D63" s="84" t="s">
        <v>4238</v>
      </c>
      <c r="E63" s="84" t="b">
        <v>0</v>
      </c>
      <c r="F63" s="84" t="b">
        <v>0</v>
      </c>
      <c r="G63" s="84" t="b">
        <v>0</v>
      </c>
    </row>
    <row r="64" spans="1:7" ht="15">
      <c r="A64" s="84" t="s">
        <v>3930</v>
      </c>
      <c r="B64" s="84">
        <v>7</v>
      </c>
      <c r="C64" s="124">
        <v>0.004200645113783846</v>
      </c>
      <c r="D64" s="84" t="s">
        <v>4238</v>
      </c>
      <c r="E64" s="84" t="b">
        <v>0</v>
      </c>
      <c r="F64" s="84" t="b">
        <v>0</v>
      </c>
      <c r="G64" s="84" t="b">
        <v>0</v>
      </c>
    </row>
    <row r="65" spans="1:7" ht="15">
      <c r="A65" s="84" t="s">
        <v>3339</v>
      </c>
      <c r="B65" s="84">
        <v>7</v>
      </c>
      <c r="C65" s="124">
        <v>0.004200645113783846</v>
      </c>
      <c r="D65" s="84" t="s">
        <v>4238</v>
      </c>
      <c r="E65" s="84" t="b">
        <v>0</v>
      </c>
      <c r="F65" s="84" t="b">
        <v>0</v>
      </c>
      <c r="G65" s="84" t="b">
        <v>0</v>
      </c>
    </row>
    <row r="66" spans="1:7" ht="15">
      <c r="A66" s="84" t="s">
        <v>3931</v>
      </c>
      <c r="B66" s="84">
        <v>7</v>
      </c>
      <c r="C66" s="124">
        <v>0.004200645113783846</v>
      </c>
      <c r="D66" s="84" t="s">
        <v>4238</v>
      </c>
      <c r="E66" s="84" t="b">
        <v>0</v>
      </c>
      <c r="F66" s="84" t="b">
        <v>0</v>
      </c>
      <c r="G66" s="84" t="b">
        <v>0</v>
      </c>
    </row>
    <row r="67" spans="1:7" ht="15">
      <c r="A67" s="84" t="s">
        <v>372</v>
      </c>
      <c r="B67" s="84">
        <v>7</v>
      </c>
      <c r="C67" s="124">
        <v>0.004200645113783846</v>
      </c>
      <c r="D67" s="84" t="s">
        <v>4238</v>
      </c>
      <c r="E67" s="84" t="b">
        <v>0</v>
      </c>
      <c r="F67" s="84" t="b">
        <v>0</v>
      </c>
      <c r="G67" s="84" t="b">
        <v>0</v>
      </c>
    </row>
    <row r="68" spans="1:7" ht="15">
      <c r="A68" s="84" t="s">
        <v>3932</v>
      </c>
      <c r="B68" s="84">
        <v>7</v>
      </c>
      <c r="C68" s="124">
        <v>0.004200645113783846</v>
      </c>
      <c r="D68" s="84" t="s">
        <v>4238</v>
      </c>
      <c r="E68" s="84" t="b">
        <v>0</v>
      </c>
      <c r="F68" s="84" t="b">
        <v>0</v>
      </c>
      <c r="G68" s="84" t="b">
        <v>0</v>
      </c>
    </row>
    <row r="69" spans="1:7" ht="15">
      <c r="A69" s="84" t="s">
        <v>3933</v>
      </c>
      <c r="B69" s="84">
        <v>7</v>
      </c>
      <c r="C69" s="124">
        <v>0.004200645113783846</v>
      </c>
      <c r="D69" s="84" t="s">
        <v>4238</v>
      </c>
      <c r="E69" s="84" t="b">
        <v>0</v>
      </c>
      <c r="F69" s="84" t="b">
        <v>0</v>
      </c>
      <c r="G69" s="84" t="b">
        <v>0</v>
      </c>
    </row>
    <row r="70" spans="1:7" ht="15">
      <c r="A70" s="84" t="s">
        <v>3934</v>
      </c>
      <c r="B70" s="84">
        <v>6</v>
      </c>
      <c r="C70" s="124">
        <v>0.0037490486063479042</v>
      </c>
      <c r="D70" s="84" t="s">
        <v>4238</v>
      </c>
      <c r="E70" s="84" t="b">
        <v>0</v>
      </c>
      <c r="F70" s="84" t="b">
        <v>0</v>
      </c>
      <c r="G70" s="84" t="b">
        <v>0</v>
      </c>
    </row>
    <row r="71" spans="1:7" ht="15">
      <c r="A71" s="84" t="s">
        <v>3935</v>
      </c>
      <c r="B71" s="84">
        <v>6</v>
      </c>
      <c r="C71" s="124">
        <v>0.0037490486063479042</v>
      </c>
      <c r="D71" s="84" t="s">
        <v>4238</v>
      </c>
      <c r="E71" s="84" t="b">
        <v>0</v>
      </c>
      <c r="F71" s="84" t="b">
        <v>0</v>
      </c>
      <c r="G71" s="84" t="b">
        <v>0</v>
      </c>
    </row>
    <row r="72" spans="1:7" ht="15">
      <c r="A72" s="84" t="s">
        <v>3936</v>
      </c>
      <c r="B72" s="84">
        <v>6</v>
      </c>
      <c r="C72" s="124">
        <v>0.0037490486063479042</v>
      </c>
      <c r="D72" s="84" t="s">
        <v>4238</v>
      </c>
      <c r="E72" s="84" t="b">
        <v>0</v>
      </c>
      <c r="F72" s="84" t="b">
        <v>0</v>
      </c>
      <c r="G72" s="84" t="b">
        <v>0</v>
      </c>
    </row>
    <row r="73" spans="1:7" ht="15">
      <c r="A73" s="84" t="s">
        <v>3937</v>
      </c>
      <c r="B73" s="84">
        <v>6</v>
      </c>
      <c r="C73" s="124">
        <v>0.0037490486063479042</v>
      </c>
      <c r="D73" s="84" t="s">
        <v>4238</v>
      </c>
      <c r="E73" s="84" t="b">
        <v>0</v>
      </c>
      <c r="F73" s="84" t="b">
        <v>0</v>
      </c>
      <c r="G73" s="84" t="b">
        <v>0</v>
      </c>
    </row>
    <row r="74" spans="1:7" ht="15">
      <c r="A74" s="84" t="s">
        <v>3938</v>
      </c>
      <c r="B74" s="84">
        <v>6</v>
      </c>
      <c r="C74" s="124">
        <v>0.0037490486063479042</v>
      </c>
      <c r="D74" s="84" t="s">
        <v>4238</v>
      </c>
      <c r="E74" s="84" t="b">
        <v>0</v>
      </c>
      <c r="F74" s="84" t="b">
        <v>0</v>
      </c>
      <c r="G74" s="84" t="b">
        <v>0</v>
      </c>
    </row>
    <row r="75" spans="1:7" ht="15">
      <c r="A75" s="84" t="s">
        <v>3939</v>
      </c>
      <c r="B75" s="84">
        <v>6</v>
      </c>
      <c r="C75" s="124">
        <v>0.0037490486063479042</v>
      </c>
      <c r="D75" s="84" t="s">
        <v>4238</v>
      </c>
      <c r="E75" s="84" t="b">
        <v>1</v>
      </c>
      <c r="F75" s="84" t="b">
        <v>0</v>
      </c>
      <c r="G75" s="84" t="b">
        <v>0</v>
      </c>
    </row>
    <row r="76" spans="1:7" ht="15">
      <c r="A76" s="84" t="s">
        <v>3940</v>
      </c>
      <c r="B76" s="84">
        <v>6</v>
      </c>
      <c r="C76" s="124">
        <v>0.0039246816844572385</v>
      </c>
      <c r="D76" s="84" t="s">
        <v>4238</v>
      </c>
      <c r="E76" s="84" t="b">
        <v>0</v>
      </c>
      <c r="F76" s="84" t="b">
        <v>0</v>
      </c>
      <c r="G76" s="84" t="b">
        <v>0</v>
      </c>
    </row>
    <row r="77" spans="1:7" ht="15">
      <c r="A77" s="84" t="s">
        <v>3941</v>
      </c>
      <c r="B77" s="84">
        <v>6</v>
      </c>
      <c r="C77" s="124">
        <v>0.0037490486063479042</v>
      </c>
      <c r="D77" s="84" t="s">
        <v>4238</v>
      </c>
      <c r="E77" s="84" t="b">
        <v>0</v>
      </c>
      <c r="F77" s="84" t="b">
        <v>0</v>
      </c>
      <c r="G77" s="84" t="b">
        <v>0</v>
      </c>
    </row>
    <row r="78" spans="1:7" ht="15">
      <c r="A78" s="84" t="s">
        <v>3942</v>
      </c>
      <c r="B78" s="84">
        <v>6</v>
      </c>
      <c r="C78" s="124">
        <v>0.0037490486063479042</v>
      </c>
      <c r="D78" s="84" t="s">
        <v>4238</v>
      </c>
      <c r="E78" s="84" t="b">
        <v>1</v>
      </c>
      <c r="F78" s="84" t="b">
        <v>0</v>
      </c>
      <c r="G78" s="84" t="b">
        <v>0</v>
      </c>
    </row>
    <row r="79" spans="1:7" ht="15">
      <c r="A79" s="84" t="s">
        <v>3943</v>
      </c>
      <c r="B79" s="84">
        <v>6</v>
      </c>
      <c r="C79" s="124">
        <v>0.0037490486063479042</v>
      </c>
      <c r="D79" s="84" t="s">
        <v>4238</v>
      </c>
      <c r="E79" s="84" t="b">
        <v>0</v>
      </c>
      <c r="F79" s="84" t="b">
        <v>0</v>
      </c>
      <c r="G79" s="84" t="b">
        <v>0</v>
      </c>
    </row>
    <row r="80" spans="1:7" ht="15">
      <c r="A80" s="84" t="s">
        <v>3944</v>
      </c>
      <c r="B80" s="84">
        <v>6</v>
      </c>
      <c r="C80" s="124">
        <v>0.0037490486063479042</v>
      </c>
      <c r="D80" s="84" t="s">
        <v>4238</v>
      </c>
      <c r="E80" s="84" t="b">
        <v>1</v>
      </c>
      <c r="F80" s="84" t="b">
        <v>0</v>
      </c>
      <c r="G80" s="84" t="b">
        <v>0</v>
      </c>
    </row>
    <row r="81" spans="1:7" ht="15">
      <c r="A81" s="84" t="s">
        <v>3945</v>
      </c>
      <c r="B81" s="84">
        <v>6</v>
      </c>
      <c r="C81" s="124">
        <v>0.004139639199447382</v>
      </c>
      <c r="D81" s="84" t="s">
        <v>4238</v>
      </c>
      <c r="E81" s="84" t="b">
        <v>0</v>
      </c>
      <c r="F81" s="84" t="b">
        <v>0</v>
      </c>
      <c r="G81" s="84" t="b">
        <v>0</v>
      </c>
    </row>
    <row r="82" spans="1:7" ht="15">
      <c r="A82" s="84" t="s">
        <v>3946</v>
      </c>
      <c r="B82" s="84">
        <v>6</v>
      </c>
      <c r="C82" s="124">
        <v>0.0037490486063479042</v>
      </c>
      <c r="D82" s="84" t="s">
        <v>4238</v>
      </c>
      <c r="E82" s="84" t="b">
        <v>1</v>
      </c>
      <c r="F82" s="84" t="b">
        <v>0</v>
      </c>
      <c r="G82" s="84" t="b">
        <v>0</v>
      </c>
    </row>
    <row r="83" spans="1:7" ht="15">
      <c r="A83" s="84" t="s">
        <v>3947</v>
      </c>
      <c r="B83" s="84">
        <v>6</v>
      </c>
      <c r="C83" s="124">
        <v>0.0037490486063479042</v>
      </c>
      <c r="D83" s="84" t="s">
        <v>4238</v>
      </c>
      <c r="E83" s="84" t="b">
        <v>0</v>
      </c>
      <c r="F83" s="84" t="b">
        <v>0</v>
      </c>
      <c r="G83" s="84" t="b">
        <v>0</v>
      </c>
    </row>
    <row r="84" spans="1:7" ht="15">
      <c r="A84" s="84" t="s">
        <v>3948</v>
      </c>
      <c r="B84" s="84">
        <v>6</v>
      </c>
      <c r="C84" s="124">
        <v>0.0037490486063479042</v>
      </c>
      <c r="D84" s="84" t="s">
        <v>4238</v>
      </c>
      <c r="E84" s="84" t="b">
        <v>0</v>
      </c>
      <c r="F84" s="84" t="b">
        <v>0</v>
      </c>
      <c r="G84" s="84" t="b">
        <v>0</v>
      </c>
    </row>
    <row r="85" spans="1:7" ht="15">
      <c r="A85" s="84" t="s">
        <v>3354</v>
      </c>
      <c r="B85" s="84">
        <v>6</v>
      </c>
      <c r="C85" s="124">
        <v>0.0037490486063479042</v>
      </c>
      <c r="D85" s="84" t="s">
        <v>4238</v>
      </c>
      <c r="E85" s="84" t="b">
        <v>0</v>
      </c>
      <c r="F85" s="84" t="b">
        <v>0</v>
      </c>
      <c r="G85" s="84" t="b">
        <v>0</v>
      </c>
    </row>
    <row r="86" spans="1:7" ht="15">
      <c r="A86" s="84" t="s">
        <v>3338</v>
      </c>
      <c r="B86" s="84">
        <v>6</v>
      </c>
      <c r="C86" s="124">
        <v>0.0037490486063479042</v>
      </c>
      <c r="D86" s="84" t="s">
        <v>4238</v>
      </c>
      <c r="E86" s="84" t="b">
        <v>0</v>
      </c>
      <c r="F86" s="84" t="b">
        <v>0</v>
      </c>
      <c r="G86" s="84" t="b">
        <v>0</v>
      </c>
    </row>
    <row r="87" spans="1:7" ht="15">
      <c r="A87" s="84" t="s">
        <v>3949</v>
      </c>
      <c r="B87" s="84">
        <v>6</v>
      </c>
      <c r="C87" s="124">
        <v>0.0037490486063479042</v>
      </c>
      <c r="D87" s="84" t="s">
        <v>4238</v>
      </c>
      <c r="E87" s="84" t="b">
        <v>0</v>
      </c>
      <c r="F87" s="84" t="b">
        <v>0</v>
      </c>
      <c r="G87" s="84" t="b">
        <v>0</v>
      </c>
    </row>
    <row r="88" spans="1:7" ht="15">
      <c r="A88" s="84" t="s">
        <v>3950</v>
      </c>
      <c r="B88" s="84">
        <v>6</v>
      </c>
      <c r="C88" s="124">
        <v>0.0037490486063479042</v>
      </c>
      <c r="D88" s="84" t="s">
        <v>4238</v>
      </c>
      <c r="E88" s="84" t="b">
        <v>0</v>
      </c>
      <c r="F88" s="84" t="b">
        <v>0</v>
      </c>
      <c r="G88" s="84" t="b">
        <v>0</v>
      </c>
    </row>
    <row r="89" spans="1:7" ht="15">
      <c r="A89" s="84" t="s">
        <v>3951</v>
      </c>
      <c r="B89" s="84">
        <v>6</v>
      </c>
      <c r="C89" s="124">
        <v>0.0037490486063479042</v>
      </c>
      <c r="D89" s="84" t="s">
        <v>4238</v>
      </c>
      <c r="E89" s="84" t="b">
        <v>0</v>
      </c>
      <c r="F89" s="84" t="b">
        <v>0</v>
      </c>
      <c r="G89" s="84" t="b">
        <v>0</v>
      </c>
    </row>
    <row r="90" spans="1:7" ht="15">
      <c r="A90" s="84" t="s">
        <v>3952</v>
      </c>
      <c r="B90" s="84">
        <v>6</v>
      </c>
      <c r="C90" s="124">
        <v>0.0037490486063479042</v>
      </c>
      <c r="D90" s="84" t="s">
        <v>4238</v>
      </c>
      <c r="E90" s="84" t="b">
        <v>1</v>
      </c>
      <c r="F90" s="84" t="b">
        <v>0</v>
      </c>
      <c r="G90" s="84" t="b">
        <v>0</v>
      </c>
    </row>
    <row r="91" spans="1:7" ht="15">
      <c r="A91" s="84" t="s">
        <v>3953</v>
      </c>
      <c r="B91" s="84">
        <v>6</v>
      </c>
      <c r="C91" s="124">
        <v>0.0037490486063479042</v>
      </c>
      <c r="D91" s="84" t="s">
        <v>4238</v>
      </c>
      <c r="E91" s="84" t="b">
        <v>0</v>
      </c>
      <c r="F91" s="84" t="b">
        <v>0</v>
      </c>
      <c r="G91" s="84" t="b">
        <v>0</v>
      </c>
    </row>
    <row r="92" spans="1:7" ht="15">
      <c r="A92" s="84" t="s">
        <v>3954</v>
      </c>
      <c r="B92" s="84">
        <v>6</v>
      </c>
      <c r="C92" s="124">
        <v>0.0039246816844572385</v>
      </c>
      <c r="D92" s="84" t="s">
        <v>4238</v>
      </c>
      <c r="E92" s="84" t="b">
        <v>0</v>
      </c>
      <c r="F92" s="84" t="b">
        <v>0</v>
      </c>
      <c r="G92" s="84" t="b">
        <v>0</v>
      </c>
    </row>
    <row r="93" spans="1:7" ht="15">
      <c r="A93" s="84" t="s">
        <v>3955</v>
      </c>
      <c r="B93" s="84">
        <v>6</v>
      </c>
      <c r="C93" s="124">
        <v>0.0037490486063479042</v>
      </c>
      <c r="D93" s="84" t="s">
        <v>4238</v>
      </c>
      <c r="E93" s="84" t="b">
        <v>0</v>
      </c>
      <c r="F93" s="84" t="b">
        <v>0</v>
      </c>
      <c r="G93" s="84" t="b">
        <v>0</v>
      </c>
    </row>
    <row r="94" spans="1:7" ht="15">
      <c r="A94" s="84" t="s">
        <v>3956</v>
      </c>
      <c r="B94" s="84">
        <v>6</v>
      </c>
      <c r="C94" s="124">
        <v>0.0037490486063479042</v>
      </c>
      <c r="D94" s="84" t="s">
        <v>4238</v>
      </c>
      <c r="E94" s="84" t="b">
        <v>0</v>
      </c>
      <c r="F94" s="84" t="b">
        <v>0</v>
      </c>
      <c r="G94" s="84" t="b">
        <v>0</v>
      </c>
    </row>
    <row r="95" spans="1:7" ht="15">
      <c r="A95" s="84" t="s">
        <v>3957</v>
      </c>
      <c r="B95" s="84">
        <v>6</v>
      </c>
      <c r="C95" s="124">
        <v>0.004416767635547123</v>
      </c>
      <c r="D95" s="84" t="s">
        <v>4238</v>
      </c>
      <c r="E95" s="84" t="b">
        <v>0</v>
      </c>
      <c r="F95" s="84" t="b">
        <v>0</v>
      </c>
      <c r="G95" s="84" t="b">
        <v>0</v>
      </c>
    </row>
    <row r="96" spans="1:7" ht="15">
      <c r="A96" s="84" t="s">
        <v>3958</v>
      </c>
      <c r="B96" s="84">
        <v>6</v>
      </c>
      <c r="C96" s="124">
        <v>0.0037490486063479042</v>
      </c>
      <c r="D96" s="84" t="s">
        <v>4238</v>
      </c>
      <c r="E96" s="84" t="b">
        <v>0</v>
      </c>
      <c r="F96" s="84" t="b">
        <v>0</v>
      </c>
      <c r="G96" s="84" t="b">
        <v>0</v>
      </c>
    </row>
    <row r="97" spans="1:7" ht="15">
      <c r="A97" s="84" t="s">
        <v>3959</v>
      </c>
      <c r="B97" s="84">
        <v>5</v>
      </c>
      <c r="C97" s="124">
        <v>0.0032705680703810323</v>
      </c>
      <c r="D97" s="84" t="s">
        <v>4238</v>
      </c>
      <c r="E97" s="84" t="b">
        <v>0</v>
      </c>
      <c r="F97" s="84" t="b">
        <v>0</v>
      </c>
      <c r="G97" s="84" t="b">
        <v>0</v>
      </c>
    </row>
    <row r="98" spans="1:7" ht="15">
      <c r="A98" s="84" t="s">
        <v>3960</v>
      </c>
      <c r="B98" s="84">
        <v>5</v>
      </c>
      <c r="C98" s="124">
        <v>0.0032705680703810323</v>
      </c>
      <c r="D98" s="84" t="s">
        <v>4238</v>
      </c>
      <c r="E98" s="84" t="b">
        <v>0</v>
      </c>
      <c r="F98" s="84" t="b">
        <v>0</v>
      </c>
      <c r="G98" s="84" t="b">
        <v>0</v>
      </c>
    </row>
    <row r="99" spans="1:7" ht="15">
      <c r="A99" s="84" t="s">
        <v>3961</v>
      </c>
      <c r="B99" s="84">
        <v>5</v>
      </c>
      <c r="C99" s="124">
        <v>0.0032705680703810323</v>
      </c>
      <c r="D99" s="84" t="s">
        <v>4238</v>
      </c>
      <c r="E99" s="84" t="b">
        <v>0</v>
      </c>
      <c r="F99" s="84" t="b">
        <v>0</v>
      </c>
      <c r="G99" s="84" t="b">
        <v>0</v>
      </c>
    </row>
    <row r="100" spans="1:7" ht="15">
      <c r="A100" s="84" t="s">
        <v>3962</v>
      </c>
      <c r="B100" s="84">
        <v>5</v>
      </c>
      <c r="C100" s="124">
        <v>0.0032705680703810323</v>
      </c>
      <c r="D100" s="84" t="s">
        <v>4238</v>
      </c>
      <c r="E100" s="84" t="b">
        <v>0</v>
      </c>
      <c r="F100" s="84" t="b">
        <v>0</v>
      </c>
      <c r="G100" s="84" t="b">
        <v>0</v>
      </c>
    </row>
    <row r="101" spans="1:7" ht="15">
      <c r="A101" s="84" t="s">
        <v>3963</v>
      </c>
      <c r="B101" s="84">
        <v>5</v>
      </c>
      <c r="C101" s="124">
        <v>0.0032705680703810323</v>
      </c>
      <c r="D101" s="84" t="s">
        <v>4238</v>
      </c>
      <c r="E101" s="84" t="b">
        <v>0</v>
      </c>
      <c r="F101" s="84" t="b">
        <v>0</v>
      </c>
      <c r="G101" s="84" t="b">
        <v>0</v>
      </c>
    </row>
    <row r="102" spans="1:7" ht="15">
      <c r="A102" s="84" t="s">
        <v>3964</v>
      </c>
      <c r="B102" s="84">
        <v>5</v>
      </c>
      <c r="C102" s="124">
        <v>0.0032705680703810323</v>
      </c>
      <c r="D102" s="84" t="s">
        <v>4238</v>
      </c>
      <c r="E102" s="84" t="b">
        <v>0</v>
      </c>
      <c r="F102" s="84" t="b">
        <v>0</v>
      </c>
      <c r="G102" s="84" t="b">
        <v>0</v>
      </c>
    </row>
    <row r="103" spans="1:7" ht="15">
      <c r="A103" s="84" t="s">
        <v>3965</v>
      </c>
      <c r="B103" s="84">
        <v>5</v>
      </c>
      <c r="C103" s="124">
        <v>0.0032705680703810323</v>
      </c>
      <c r="D103" s="84" t="s">
        <v>4238</v>
      </c>
      <c r="E103" s="84" t="b">
        <v>0</v>
      </c>
      <c r="F103" s="84" t="b">
        <v>0</v>
      </c>
      <c r="G103" s="84" t="b">
        <v>0</v>
      </c>
    </row>
    <row r="104" spans="1:7" ht="15">
      <c r="A104" s="84" t="s">
        <v>3966</v>
      </c>
      <c r="B104" s="84">
        <v>5</v>
      </c>
      <c r="C104" s="124">
        <v>0.0032705680703810323</v>
      </c>
      <c r="D104" s="84" t="s">
        <v>4238</v>
      </c>
      <c r="E104" s="84" t="b">
        <v>0</v>
      </c>
      <c r="F104" s="84" t="b">
        <v>0</v>
      </c>
      <c r="G104" s="84" t="b">
        <v>0</v>
      </c>
    </row>
    <row r="105" spans="1:7" ht="15">
      <c r="A105" s="84" t="s">
        <v>3967</v>
      </c>
      <c r="B105" s="84">
        <v>5</v>
      </c>
      <c r="C105" s="124">
        <v>0.003449699332872819</v>
      </c>
      <c r="D105" s="84" t="s">
        <v>4238</v>
      </c>
      <c r="E105" s="84" t="b">
        <v>0</v>
      </c>
      <c r="F105" s="84" t="b">
        <v>0</v>
      </c>
      <c r="G105" s="84" t="b">
        <v>0</v>
      </c>
    </row>
    <row r="106" spans="1:7" ht="15">
      <c r="A106" s="84" t="s">
        <v>3968</v>
      </c>
      <c r="B106" s="84">
        <v>5</v>
      </c>
      <c r="C106" s="124">
        <v>0.0032705680703810323</v>
      </c>
      <c r="D106" s="84" t="s">
        <v>4238</v>
      </c>
      <c r="E106" s="84" t="b">
        <v>0</v>
      </c>
      <c r="F106" s="84" t="b">
        <v>0</v>
      </c>
      <c r="G106" s="84" t="b">
        <v>0</v>
      </c>
    </row>
    <row r="107" spans="1:7" ht="15">
      <c r="A107" s="84" t="s">
        <v>3969</v>
      </c>
      <c r="B107" s="84">
        <v>5</v>
      </c>
      <c r="C107" s="124">
        <v>0.0032705680703810323</v>
      </c>
      <c r="D107" s="84" t="s">
        <v>4238</v>
      </c>
      <c r="E107" s="84" t="b">
        <v>0</v>
      </c>
      <c r="F107" s="84" t="b">
        <v>0</v>
      </c>
      <c r="G107" s="84" t="b">
        <v>0</v>
      </c>
    </row>
    <row r="108" spans="1:7" ht="15">
      <c r="A108" s="84" t="s">
        <v>3970</v>
      </c>
      <c r="B108" s="84">
        <v>5</v>
      </c>
      <c r="C108" s="124">
        <v>0.0032705680703810323</v>
      </c>
      <c r="D108" s="84" t="s">
        <v>4238</v>
      </c>
      <c r="E108" s="84" t="b">
        <v>0</v>
      </c>
      <c r="F108" s="84" t="b">
        <v>0</v>
      </c>
      <c r="G108" s="84" t="b">
        <v>0</v>
      </c>
    </row>
    <row r="109" spans="1:7" ht="15">
      <c r="A109" s="84" t="s">
        <v>3971</v>
      </c>
      <c r="B109" s="84">
        <v>5</v>
      </c>
      <c r="C109" s="124">
        <v>0.003449699332872819</v>
      </c>
      <c r="D109" s="84" t="s">
        <v>4238</v>
      </c>
      <c r="E109" s="84" t="b">
        <v>0</v>
      </c>
      <c r="F109" s="84" t="b">
        <v>0</v>
      </c>
      <c r="G109" s="84" t="b">
        <v>0</v>
      </c>
    </row>
    <row r="110" spans="1:7" ht="15">
      <c r="A110" s="84" t="s">
        <v>3972</v>
      </c>
      <c r="B110" s="84">
        <v>5</v>
      </c>
      <c r="C110" s="124">
        <v>0.0032705680703810323</v>
      </c>
      <c r="D110" s="84" t="s">
        <v>4238</v>
      </c>
      <c r="E110" s="84" t="b">
        <v>0</v>
      </c>
      <c r="F110" s="84" t="b">
        <v>0</v>
      </c>
      <c r="G110" s="84" t="b">
        <v>0</v>
      </c>
    </row>
    <row r="111" spans="1:7" ht="15">
      <c r="A111" s="84" t="s">
        <v>369</v>
      </c>
      <c r="B111" s="84">
        <v>5</v>
      </c>
      <c r="C111" s="124">
        <v>0.003449699332872819</v>
      </c>
      <c r="D111" s="84" t="s">
        <v>4238</v>
      </c>
      <c r="E111" s="84" t="b">
        <v>0</v>
      </c>
      <c r="F111" s="84" t="b">
        <v>0</v>
      </c>
      <c r="G111" s="84" t="b">
        <v>0</v>
      </c>
    </row>
    <row r="112" spans="1:7" ht="15">
      <c r="A112" s="84" t="s">
        <v>3973</v>
      </c>
      <c r="B112" s="84">
        <v>5</v>
      </c>
      <c r="C112" s="124">
        <v>0.0032705680703810323</v>
      </c>
      <c r="D112" s="84" t="s">
        <v>4238</v>
      </c>
      <c r="E112" s="84" t="b">
        <v>0</v>
      </c>
      <c r="F112" s="84" t="b">
        <v>0</v>
      </c>
      <c r="G112" s="84" t="b">
        <v>0</v>
      </c>
    </row>
    <row r="113" spans="1:7" ht="15">
      <c r="A113" s="84" t="s">
        <v>3974</v>
      </c>
      <c r="B113" s="84">
        <v>5</v>
      </c>
      <c r="C113" s="124">
        <v>0.0032705680703810323</v>
      </c>
      <c r="D113" s="84" t="s">
        <v>4238</v>
      </c>
      <c r="E113" s="84" t="b">
        <v>0</v>
      </c>
      <c r="F113" s="84" t="b">
        <v>0</v>
      </c>
      <c r="G113" s="84" t="b">
        <v>0</v>
      </c>
    </row>
    <row r="114" spans="1:7" ht="15">
      <c r="A114" s="84" t="s">
        <v>828</v>
      </c>
      <c r="B114" s="84">
        <v>5</v>
      </c>
      <c r="C114" s="124">
        <v>0.0032705680703810323</v>
      </c>
      <c r="D114" s="84" t="s">
        <v>4238</v>
      </c>
      <c r="E114" s="84" t="b">
        <v>0</v>
      </c>
      <c r="F114" s="84" t="b">
        <v>0</v>
      </c>
      <c r="G114" s="84" t="b">
        <v>0</v>
      </c>
    </row>
    <row r="115" spans="1:7" ht="15">
      <c r="A115" s="84" t="s">
        <v>823</v>
      </c>
      <c r="B115" s="84">
        <v>5</v>
      </c>
      <c r="C115" s="124">
        <v>0.0032705680703810323</v>
      </c>
      <c r="D115" s="84" t="s">
        <v>4238</v>
      </c>
      <c r="E115" s="84" t="b">
        <v>0</v>
      </c>
      <c r="F115" s="84" t="b">
        <v>0</v>
      </c>
      <c r="G115" s="84" t="b">
        <v>0</v>
      </c>
    </row>
    <row r="116" spans="1:7" ht="15">
      <c r="A116" s="84" t="s">
        <v>3975</v>
      </c>
      <c r="B116" s="84">
        <v>5</v>
      </c>
      <c r="C116" s="124">
        <v>0.0032705680703810323</v>
      </c>
      <c r="D116" s="84" t="s">
        <v>4238</v>
      </c>
      <c r="E116" s="84" t="b">
        <v>1</v>
      </c>
      <c r="F116" s="84" t="b">
        <v>0</v>
      </c>
      <c r="G116" s="84" t="b">
        <v>0</v>
      </c>
    </row>
    <row r="117" spans="1:7" ht="15">
      <c r="A117" s="84" t="s">
        <v>3347</v>
      </c>
      <c r="B117" s="84">
        <v>5</v>
      </c>
      <c r="C117" s="124">
        <v>0.0032705680703810323</v>
      </c>
      <c r="D117" s="84" t="s">
        <v>4238</v>
      </c>
      <c r="E117" s="84" t="b">
        <v>0</v>
      </c>
      <c r="F117" s="84" t="b">
        <v>0</v>
      </c>
      <c r="G117" s="84" t="b">
        <v>0</v>
      </c>
    </row>
    <row r="118" spans="1:7" ht="15">
      <c r="A118" s="84" t="s">
        <v>3976</v>
      </c>
      <c r="B118" s="84">
        <v>5</v>
      </c>
      <c r="C118" s="124">
        <v>0.0032705680703810323</v>
      </c>
      <c r="D118" s="84" t="s">
        <v>4238</v>
      </c>
      <c r="E118" s="84" t="b">
        <v>0</v>
      </c>
      <c r="F118" s="84" t="b">
        <v>0</v>
      </c>
      <c r="G118" s="84" t="b">
        <v>0</v>
      </c>
    </row>
    <row r="119" spans="1:7" ht="15">
      <c r="A119" s="84" t="s">
        <v>3977</v>
      </c>
      <c r="B119" s="84">
        <v>5</v>
      </c>
      <c r="C119" s="124">
        <v>0.0032705680703810323</v>
      </c>
      <c r="D119" s="84" t="s">
        <v>4238</v>
      </c>
      <c r="E119" s="84" t="b">
        <v>0</v>
      </c>
      <c r="F119" s="84" t="b">
        <v>0</v>
      </c>
      <c r="G119" s="84" t="b">
        <v>0</v>
      </c>
    </row>
    <row r="120" spans="1:7" ht="15">
      <c r="A120" s="84" t="s">
        <v>3978</v>
      </c>
      <c r="B120" s="84">
        <v>5</v>
      </c>
      <c r="C120" s="124">
        <v>0.0032705680703810323</v>
      </c>
      <c r="D120" s="84" t="s">
        <v>4238</v>
      </c>
      <c r="E120" s="84" t="b">
        <v>0</v>
      </c>
      <c r="F120" s="84" t="b">
        <v>0</v>
      </c>
      <c r="G120" s="84" t="b">
        <v>0</v>
      </c>
    </row>
    <row r="121" spans="1:7" ht="15">
      <c r="A121" s="84" t="s">
        <v>3979</v>
      </c>
      <c r="B121" s="84">
        <v>5</v>
      </c>
      <c r="C121" s="124">
        <v>0.0032705680703810323</v>
      </c>
      <c r="D121" s="84" t="s">
        <v>4238</v>
      </c>
      <c r="E121" s="84" t="b">
        <v>0</v>
      </c>
      <c r="F121" s="84" t="b">
        <v>0</v>
      </c>
      <c r="G121" s="84" t="b">
        <v>0</v>
      </c>
    </row>
    <row r="122" spans="1:7" ht="15">
      <c r="A122" s="84" t="s">
        <v>3980</v>
      </c>
      <c r="B122" s="84">
        <v>5</v>
      </c>
      <c r="C122" s="124">
        <v>0.0032705680703810323</v>
      </c>
      <c r="D122" s="84" t="s">
        <v>4238</v>
      </c>
      <c r="E122" s="84" t="b">
        <v>0</v>
      </c>
      <c r="F122" s="84" t="b">
        <v>0</v>
      </c>
      <c r="G122" s="84" t="b">
        <v>0</v>
      </c>
    </row>
    <row r="123" spans="1:7" ht="15">
      <c r="A123" s="84" t="s">
        <v>3981</v>
      </c>
      <c r="B123" s="84">
        <v>5</v>
      </c>
      <c r="C123" s="124">
        <v>0.0032705680703810323</v>
      </c>
      <c r="D123" s="84" t="s">
        <v>4238</v>
      </c>
      <c r="E123" s="84" t="b">
        <v>0</v>
      </c>
      <c r="F123" s="84" t="b">
        <v>0</v>
      </c>
      <c r="G123" s="84" t="b">
        <v>0</v>
      </c>
    </row>
    <row r="124" spans="1:7" ht="15">
      <c r="A124" s="84" t="s">
        <v>3982</v>
      </c>
      <c r="B124" s="84">
        <v>5</v>
      </c>
      <c r="C124" s="124">
        <v>0.0032705680703810323</v>
      </c>
      <c r="D124" s="84" t="s">
        <v>4238</v>
      </c>
      <c r="E124" s="84" t="b">
        <v>0</v>
      </c>
      <c r="F124" s="84" t="b">
        <v>0</v>
      </c>
      <c r="G124" s="84" t="b">
        <v>0</v>
      </c>
    </row>
    <row r="125" spans="1:7" ht="15">
      <c r="A125" s="84" t="s">
        <v>3983</v>
      </c>
      <c r="B125" s="84">
        <v>5</v>
      </c>
      <c r="C125" s="124">
        <v>0.0032705680703810323</v>
      </c>
      <c r="D125" s="84" t="s">
        <v>4238</v>
      </c>
      <c r="E125" s="84" t="b">
        <v>0</v>
      </c>
      <c r="F125" s="84" t="b">
        <v>0</v>
      </c>
      <c r="G125" s="84" t="b">
        <v>0</v>
      </c>
    </row>
    <row r="126" spans="1:7" ht="15">
      <c r="A126" s="84" t="s">
        <v>3984</v>
      </c>
      <c r="B126" s="84">
        <v>5</v>
      </c>
      <c r="C126" s="124">
        <v>0.0032705680703810323</v>
      </c>
      <c r="D126" s="84" t="s">
        <v>4238</v>
      </c>
      <c r="E126" s="84" t="b">
        <v>0</v>
      </c>
      <c r="F126" s="84" t="b">
        <v>0</v>
      </c>
      <c r="G126" s="84" t="b">
        <v>0</v>
      </c>
    </row>
    <row r="127" spans="1:7" ht="15">
      <c r="A127" s="84" t="s">
        <v>3340</v>
      </c>
      <c r="B127" s="84">
        <v>5</v>
      </c>
      <c r="C127" s="124">
        <v>0.0032705680703810323</v>
      </c>
      <c r="D127" s="84" t="s">
        <v>4238</v>
      </c>
      <c r="E127" s="84" t="b">
        <v>0</v>
      </c>
      <c r="F127" s="84" t="b">
        <v>1</v>
      </c>
      <c r="G127" s="84" t="b">
        <v>0</v>
      </c>
    </row>
    <row r="128" spans="1:7" ht="15">
      <c r="A128" s="84" t="s">
        <v>3341</v>
      </c>
      <c r="B128" s="84">
        <v>5</v>
      </c>
      <c r="C128" s="124">
        <v>0.0032705680703810323</v>
      </c>
      <c r="D128" s="84" t="s">
        <v>4238</v>
      </c>
      <c r="E128" s="84" t="b">
        <v>0</v>
      </c>
      <c r="F128" s="84" t="b">
        <v>0</v>
      </c>
      <c r="G128" s="84" t="b">
        <v>0</v>
      </c>
    </row>
    <row r="129" spans="1:7" ht="15">
      <c r="A129" s="84" t="s">
        <v>3985</v>
      </c>
      <c r="B129" s="84">
        <v>5</v>
      </c>
      <c r="C129" s="124">
        <v>0.0032705680703810323</v>
      </c>
      <c r="D129" s="84" t="s">
        <v>4238</v>
      </c>
      <c r="E129" s="84" t="b">
        <v>0</v>
      </c>
      <c r="F129" s="84" t="b">
        <v>0</v>
      </c>
      <c r="G129" s="84" t="b">
        <v>0</v>
      </c>
    </row>
    <row r="130" spans="1:7" ht="15">
      <c r="A130" s="84" t="s">
        <v>3986</v>
      </c>
      <c r="B130" s="84">
        <v>5</v>
      </c>
      <c r="C130" s="124">
        <v>0.0032705680703810323</v>
      </c>
      <c r="D130" s="84" t="s">
        <v>4238</v>
      </c>
      <c r="E130" s="84" t="b">
        <v>0</v>
      </c>
      <c r="F130" s="84" t="b">
        <v>0</v>
      </c>
      <c r="G130" s="84" t="b">
        <v>0</v>
      </c>
    </row>
    <row r="131" spans="1:7" ht="15">
      <c r="A131" s="84" t="s">
        <v>3987</v>
      </c>
      <c r="B131" s="84">
        <v>5</v>
      </c>
      <c r="C131" s="124">
        <v>0.0032705680703810323</v>
      </c>
      <c r="D131" s="84" t="s">
        <v>4238</v>
      </c>
      <c r="E131" s="84" t="b">
        <v>0</v>
      </c>
      <c r="F131" s="84" t="b">
        <v>0</v>
      </c>
      <c r="G131" s="84" t="b">
        <v>0</v>
      </c>
    </row>
    <row r="132" spans="1:7" ht="15">
      <c r="A132" s="84" t="s">
        <v>392</v>
      </c>
      <c r="B132" s="84">
        <v>5</v>
      </c>
      <c r="C132" s="124">
        <v>0.0032705680703810323</v>
      </c>
      <c r="D132" s="84" t="s">
        <v>4238</v>
      </c>
      <c r="E132" s="84" t="b">
        <v>0</v>
      </c>
      <c r="F132" s="84" t="b">
        <v>0</v>
      </c>
      <c r="G132" s="84" t="b">
        <v>0</v>
      </c>
    </row>
    <row r="133" spans="1:7" ht="15">
      <c r="A133" s="84" t="s">
        <v>3988</v>
      </c>
      <c r="B133" s="84">
        <v>5</v>
      </c>
      <c r="C133" s="124">
        <v>0.0032705680703810323</v>
      </c>
      <c r="D133" s="84" t="s">
        <v>4238</v>
      </c>
      <c r="E133" s="84" t="b">
        <v>0</v>
      </c>
      <c r="F133" s="84" t="b">
        <v>0</v>
      </c>
      <c r="G133" s="84" t="b">
        <v>0</v>
      </c>
    </row>
    <row r="134" spans="1:7" ht="15">
      <c r="A134" s="84" t="s">
        <v>214</v>
      </c>
      <c r="B134" s="84">
        <v>5</v>
      </c>
      <c r="C134" s="124">
        <v>0.0032705680703810323</v>
      </c>
      <c r="D134" s="84" t="s">
        <v>4238</v>
      </c>
      <c r="E134" s="84" t="b">
        <v>0</v>
      </c>
      <c r="F134" s="84" t="b">
        <v>0</v>
      </c>
      <c r="G134" s="84" t="b">
        <v>0</v>
      </c>
    </row>
    <row r="135" spans="1:7" ht="15">
      <c r="A135" s="84" t="s">
        <v>3989</v>
      </c>
      <c r="B135" s="84">
        <v>4</v>
      </c>
      <c r="C135" s="124">
        <v>0.002759759466298255</v>
      </c>
      <c r="D135" s="84" t="s">
        <v>4238</v>
      </c>
      <c r="E135" s="84" t="b">
        <v>0</v>
      </c>
      <c r="F135" s="84" t="b">
        <v>0</v>
      </c>
      <c r="G135" s="84" t="b">
        <v>0</v>
      </c>
    </row>
    <row r="136" spans="1:7" ht="15">
      <c r="A136" s="84" t="s">
        <v>3990</v>
      </c>
      <c r="B136" s="84">
        <v>4</v>
      </c>
      <c r="C136" s="124">
        <v>0.002759759466298255</v>
      </c>
      <c r="D136" s="84" t="s">
        <v>4238</v>
      </c>
      <c r="E136" s="84" t="b">
        <v>1</v>
      </c>
      <c r="F136" s="84" t="b">
        <v>0</v>
      </c>
      <c r="G136" s="84" t="b">
        <v>0</v>
      </c>
    </row>
    <row r="137" spans="1:7" ht="15">
      <c r="A137" s="84" t="s">
        <v>3991</v>
      </c>
      <c r="B137" s="84">
        <v>4</v>
      </c>
      <c r="C137" s="124">
        <v>0.002759759466298255</v>
      </c>
      <c r="D137" s="84" t="s">
        <v>4238</v>
      </c>
      <c r="E137" s="84" t="b">
        <v>0</v>
      </c>
      <c r="F137" s="84" t="b">
        <v>0</v>
      </c>
      <c r="G137" s="84" t="b">
        <v>0</v>
      </c>
    </row>
    <row r="138" spans="1:7" ht="15">
      <c r="A138" s="84" t="s">
        <v>3992</v>
      </c>
      <c r="B138" s="84">
        <v>4</v>
      </c>
      <c r="C138" s="124">
        <v>0.002759759466298255</v>
      </c>
      <c r="D138" s="84" t="s">
        <v>4238</v>
      </c>
      <c r="E138" s="84" t="b">
        <v>0</v>
      </c>
      <c r="F138" s="84" t="b">
        <v>0</v>
      </c>
      <c r="G138" s="84" t="b">
        <v>0</v>
      </c>
    </row>
    <row r="139" spans="1:7" ht="15">
      <c r="A139" s="84" t="s">
        <v>3993</v>
      </c>
      <c r="B139" s="84">
        <v>4</v>
      </c>
      <c r="C139" s="124">
        <v>0.002759759466298255</v>
      </c>
      <c r="D139" s="84" t="s">
        <v>4238</v>
      </c>
      <c r="E139" s="84" t="b">
        <v>0</v>
      </c>
      <c r="F139" s="84" t="b">
        <v>0</v>
      </c>
      <c r="G139" s="84" t="b">
        <v>0</v>
      </c>
    </row>
    <row r="140" spans="1:7" ht="15">
      <c r="A140" s="84" t="s">
        <v>3994</v>
      </c>
      <c r="B140" s="84">
        <v>4</v>
      </c>
      <c r="C140" s="124">
        <v>0.002759759466298255</v>
      </c>
      <c r="D140" s="84" t="s">
        <v>4238</v>
      </c>
      <c r="E140" s="84" t="b">
        <v>0</v>
      </c>
      <c r="F140" s="84" t="b">
        <v>0</v>
      </c>
      <c r="G140" s="84" t="b">
        <v>0</v>
      </c>
    </row>
    <row r="141" spans="1:7" ht="15">
      <c r="A141" s="84" t="s">
        <v>3995</v>
      </c>
      <c r="B141" s="84">
        <v>4</v>
      </c>
      <c r="C141" s="124">
        <v>0.002759759466298255</v>
      </c>
      <c r="D141" s="84" t="s">
        <v>4238</v>
      </c>
      <c r="E141" s="84" t="b">
        <v>0</v>
      </c>
      <c r="F141" s="84" t="b">
        <v>0</v>
      </c>
      <c r="G141" s="84" t="b">
        <v>0</v>
      </c>
    </row>
    <row r="142" spans="1:7" ht="15">
      <c r="A142" s="84" t="s">
        <v>3996</v>
      </c>
      <c r="B142" s="84">
        <v>4</v>
      </c>
      <c r="C142" s="124">
        <v>0.002759759466298255</v>
      </c>
      <c r="D142" s="84" t="s">
        <v>4238</v>
      </c>
      <c r="E142" s="84" t="b">
        <v>0</v>
      </c>
      <c r="F142" s="84" t="b">
        <v>0</v>
      </c>
      <c r="G142" s="84" t="b">
        <v>0</v>
      </c>
    </row>
    <row r="143" spans="1:7" ht="15">
      <c r="A143" s="84" t="s">
        <v>3997</v>
      </c>
      <c r="B143" s="84">
        <v>4</v>
      </c>
      <c r="C143" s="124">
        <v>0.002759759466298255</v>
      </c>
      <c r="D143" s="84" t="s">
        <v>4238</v>
      </c>
      <c r="E143" s="84" t="b">
        <v>0</v>
      </c>
      <c r="F143" s="84" t="b">
        <v>0</v>
      </c>
      <c r="G143" s="84" t="b">
        <v>0</v>
      </c>
    </row>
    <row r="144" spans="1:7" ht="15">
      <c r="A144" s="84" t="s">
        <v>3998</v>
      </c>
      <c r="B144" s="84">
        <v>4</v>
      </c>
      <c r="C144" s="124">
        <v>0.002759759466298255</v>
      </c>
      <c r="D144" s="84" t="s">
        <v>4238</v>
      </c>
      <c r="E144" s="84" t="b">
        <v>0</v>
      </c>
      <c r="F144" s="84" t="b">
        <v>0</v>
      </c>
      <c r="G144" s="84" t="b">
        <v>0</v>
      </c>
    </row>
    <row r="145" spans="1:7" ht="15">
      <c r="A145" s="84" t="s">
        <v>3999</v>
      </c>
      <c r="B145" s="84">
        <v>4</v>
      </c>
      <c r="C145" s="124">
        <v>0.002759759466298255</v>
      </c>
      <c r="D145" s="84" t="s">
        <v>4238</v>
      </c>
      <c r="E145" s="84" t="b">
        <v>0</v>
      </c>
      <c r="F145" s="84" t="b">
        <v>0</v>
      </c>
      <c r="G145" s="84" t="b">
        <v>0</v>
      </c>
    </row>
    <row r="146" spans="1:7" ht="15">
      <c r="A146" s="84" t="s">
        <v>4000</v>
      </c>
      <c r="B146" s="84">
        <v>4</v>
      </c>
      <c r="C146" s="124">
        <v>0.0029445117570314158</v>
      </c>
      <c r="D146" s="84" t="s">
        <v>4238</v>
      </c>
      <c r="E146" s="84" t="b">
        <v>0</v>
      </c>
      <c r="F146" s="84" t="b">
        <v>0</v>
      </c>
      <c r="G146" s="84" t="b">
        <v>0</v>
      </c>
    </row>
    <row r="147" spans="1:7" ht="15">
      <c r="A147" s="84" t="s">
        <v>4001</v>
      </c>
      <c r="B147" s="84">
        <v>4</v>
      </c>
      <c r="C147" s="124">
        <v>0.002759759466298255</v>
      </c>
      <c r="D147" s="84" t="s">
        <v>4238</v>
      </c>
      <c r="E147" s="84" t="b">
        <v>0</v>
      </c>
      <c r="F147" s="84" t="b">
        <v>0</v>
      </c>
      <c r="G147" s="84" t="b">
        <v>0</v>
      </c>
    </row>
    <row r="148" spans="1:7" ht="15">
      <c r="A148" s="84" t="s">
        <v>4002</v>
      </c>
      <c r="B148" s="84">
        <v>4</v>
      </c>
      <c r="C148" s="124">
        <v>0.002759759466298255</v>
      </c>
      <c r="D148" s="84" t="s">
        <v>4238</v>
      </c>
      <c r="E148" s="84" t="b">
        <v>0</v>
      </c>
      <c r="F148" s="84" t="b">
        <v>0</v>
      </c>
      <c r="G148" s="84" t="b">
        <v>0</v>
      </c>
    </row>
    <row r="149" spans="1:7" ht="15">
      <c r="A149" s="84" t="s">
        <v>4003</v>
      </c>
      <c r="B149" s="84">
        <v>4</v>
      </c>
      <c r="C149" s="124">
        <v>0.002759759466298255</v>
      </c>
      <c r="D149" s="84" t="s">
        <v>4238</v>
      </c>
      <c r="E149" s="84" t="b">
        <v>0</v>
      </c>
      <c r="F149" s="84" t="b">
        <v>0</v>
      </c>
      <c r="G149" s="84" t="b">
        <v>0</v>
      </c>
    </row>
    <row r="150" spans="1:7" ht="15">
      <c r="A150" s="84" t="s">
        <v>4004</v>
      </c>
      <c r="B150" s="84">
        <v>4</v>
      </c>
      <c r="C150" s="124">
        <v>0.002759759466298255</v>
      </c>
      <c r="D150" s="84" t="s">
        <v>4238</v>
      </c>
      <c r="E150" s="84" t="b">
        <v>0</v>
      </c>
      <c r="F150" s="84" t="b">
        <v>0</v>
      </c>
      <c r="G150" s="84" t="b">
        <v>0</v>
      </c>
    </row>
    <row r="151" spans="1:7" ht="15">
      <c r="A151" s="84" t="s">
        <v>4005</v>
      </c>
      <c r="B151" s="84">
        <v>4</v>
      </c>
      <c r="C151" s="124">
        <v>0.002759759466298255</v>
      </c>
      <c r="D151" s="84" t="s">
        <v>4238</v>
      </c>
      <c r="E151" s="84" t="b">
        <v>0</v>
      </c>
      <c r="F151" s="84" t="b">
        <v>0</v>
      </c>
      <c r="G151" s="84" t="b">
        <v>0</v>
      </c>
    </row>
    <row r="152" spans="1:7" ht="15">
      <c r="A152" s="84" t="s">
        <v>4006</v>
      </c>
      <c r="B152" s="84">
        <v>4</v>
      </c>
      <c r="C152" s="124">
        <v>0.002759759466298255</v>
      </c>
      <c r="D152" s="84" t="s">
        <v>4238</v>
      </c>
      <c r="E152" s="84" t="b">
        <v>0</v>
      </c>
      <c r="F152" s="84" t="b">
        <v>0</v>
      </c>
      <c r="G152" s="84" t="b">
        <v>0</v>
      </c>
    </row>
    <row r="153" spans="1:7" ht="15">
      <c r="A153" s="84" t="s">
        <v>4007</v>
      </c>
      <c r="B153" s="84">
        <v>4</v>
      </c>
      <c r="C153" s="124">
        <v>0.002759759466298255</v>
      </c>
      <c r="D153" s="84" t="s">
        <v>4238</v>
      </c>
      <c r="E153" s="84" t="b">
        <v>0</v>
      </c>
      <c r="F153" s="84" t="b">
        <v>0</v>
      </c>
      <c r="G153" s="84" t="b">
        <v>0</v>
      </c>
    </row>
    <row r="154" spans="1:7" ht="15">
      <c r="A154" s="84" t="s">
        <v>4008</v>
      </c>
      <c r="B154" s="84">
        <v>4</v>
      </c>
      <c r="C154" s="124">
        <v>0.0032049054857644006</v>
      </c>
      <c r="D154" s="84" t="s">
        <v>4238</v>
      </c>
      <c r="E154" s="84" t="b">
        <v>0</v>
      </c>
      <c r="F154" s="84" t="b">
        <v>0</v>
      </c>
      <c r="G154" s="84" t="b">
        <v>0</v>
      </c>
    </row>
    <row r="155" spans="1:7" ht="15">
      <c r="A155" s="84" t="s">
        <v>4009</v>
      </c>
      <c r="B155" s="84">
        <v>4</v>
      </c>
      <c r="C155" s="124">
        <v>0.002759759466298255</v>
      </c>
      <c r="D155" s="84" t="s">
        <v>4238</v>
      </c>
      <c r="E155" s="84" t="b">
        <v>0</v>
      </c>
      <c r="F155" s="84" t="b">
        <v>0</v>
      </c>
      <c r="G155" s="84" t="b">
        <v>0</v>
      </c>
    </row>
    <row r="156" spans="1:7" ht="15">
      <c r="A156" s="84" t="s">
        <v>4010</v>
      </c>
      <c r="B156" s="84">
        <v>4</v>
      </c>
      <c r="C156" s="124">
        <v>0.002759759466298255</v>
      </c>
      <c r="D156" s="84" t="s">
        <v>4238</v>
      </c>
      <c r="E156" s="84" t="b">
        <v>0</v>
      </c>
      <c r="F156" s="84" t="b">
        <v>0</v>
      </c>
      <c r="G156" s="84" t="b">
        <v>0</v>
      </c>
    </row>
    <row r="157" spans="1:7" ht="15">
      <c r="A157" s="84" t="s">
        <v>4011</v>
      </c>
      <c r="B157" s="84">
        <v>4</v>
      </c>
      <c r="C157" s="124">
        <v>0.002759759466298255</v>
      </c>
      <c r="D157" s="84" t="s">
        <v>4238</v>
      </c>
      <c r="E157" s="84" t="b">
        <v>0</v>
      </c>
      <c r="F157" s="84" t="b">
        <v>0</v>
      </c>
      <c r="G157" s="84" t="b">
        <v>0</v>
      </c>
    </row>
    <row r="158" spans="1:7" ht="15">
      <c r="A158" s="84" t="s">
        <v>4012</v>
      </c>
      <c r="B158" s="84">
        <v>4</v>
      </c>
      <c r="C158" s="124">
        <v>0.0029445117570314158</v>
      </c>
      <c r="D158" s="84" t="s">
        <v>4238</v>
      </c>
      <c r="E158" s="84" t="b">
        <v>0</v>
      </c>
      <c r="F158" s="84" t="b">
        <v>0</v>
      </c>
      <c r="G158" s="84" t="b">
        <v>0</v>
      </c>
    </row>
    <row r="159" spans="1:7" ht="15">
      <c r="A159" s="84" t="s">
        <v>318</v>
      </c>
      <c r="B159" s="84">
        <v>4</v>
      </c>
      <c r="C159" s="124">
        <v>0.002759759466298255</v>
      </c>
      <c r="D159" s="84" t="s">
        <v>4238</v>
      </c>
      <c r="E159" s="84" t="b">
        <v>0</v>
      </c>
      <c r="F159" s="84" t="b">
        <v>0</v>
      </c>
      <c r="G159" s="84" t="b">
        <v>0</v>
      </c>
    </row>
    <row r="160" spans="1:7" ht="15">
      <c r="A160" s="84" t="s">
        <v>4013</v>
      </c>
      <c r="B160" s="84">
        <v>4</v>
      </c>
      <c r="C160" s="124">
        <v>0.002759759466298255</v>
      </c>
      <c r="D160" s="84" t="s">
        <v>4238</v>
      </c>
      <c r="E160" s="84" t="b">
        <v>0</v>
      </c>
      <c r="F160" s="84" t="b">
        <v>0</v>
      </c>
      <c r="G160" s="84" t="b">
        <v>0</v>
      </c>
    </row>
    <row r="161" spans="1:7" ht="15">
      <c r="A161" s="84" t="s">
        <v>4014</v>
      </c>
      <c r="B161" s="84">
        <v>4</v>
      </c>
      <c r="C161" s="124">
        <v>0.002759759466298255</v>
      </c>
      <c r="D161" s="84" t="s">
        <v>4238</v>
      </c>
      <c r="E161" s="84" t="b">
        <v>0</v>
      </c>
      <c r="F161" s="84" t="b">
        <v>0</v>
      </c>
      <c r="G161" s="84" t="b">
        <v>0</v>
      </c>
    </row>
    <row r="162" spans="1:7" ht="15">
      <c r="A162" s="84" t="s">
        <v>815</v>
      </c>
      <c r="B162" s="84">
        <v>4</v>
      </c>
      <c r="C162" s="124">
        <v>0.002759759466298255</v>
      </c>
      <c r="D162" s="84" t="s">
        <v>4238</v>
      </c>
      <c r="E162" s="84" t="b">
        <v>0</v>
      </c>
      <c r="F162" s="84" t="b">
        <v>0</v>
      </c>
      <c r="G162" s="84" t="b">
        <v>0</v>
      </c>
    </row>
    <row r="163" spans="1:7" ht="15">
      <c r="A163" s="84" t="s">
        <v>393</v>
      </c>
      <c r="B163" s="84">
        <v>4</v>
      </c>
      <c r="C163" s="124">
        <v>0.002759759466298255</v>
      </c>
      <c r="D163" s="84" t="s">
        <v>4238</v>
      </c>
      <c r="E163" s="84" t="b">
        <v>0</v>
      </c>
      <c r="F163" s="84" t="b">
        <v>0</v>
      </c>
      <c r="G163" s="84" t="b">
        <v>0</v>
      </c>
    </row>
    <row r="164" spans="1:7" ht="15">
      <c r="A164" s="84" t="s">
        <v>4015</v>
      </c>
      <c r="B164" s="84">
        <v>4</v>
      </c>
      <c r="C164" s="124">
        <v>0.002759759466298255</v>
      </c>
      <c r="D164" s="84" t="s">
        <v>4238</v>
      </c>
      <c r="E164" s="84" t="b">
        <v>0</v>
      </c>
      <c r="F164" s="84" t="b">
        <v>1</v>
      </c>
      <c r="G164" s="84" t="b">
        <v>0</v>
      </c>
    </row>
    <row r="165" spans="1:7" ht="15">
      <c r="A165" s="84" t="s">
        <v>299</v>
      </c>
      <c r="B165" s="84">
        <v>4</v>
      </c>
      <c r="C165" s="124">
        <v>0.002759759466298255</v>
      </c>
      <c r="D165" s="84" t="s">
        <v>4238</v>
      </c>
      <c r="E165" s="84" t="b">
        <v>0</v>
      </c>
      <c r="F165" s="84" t="b">
        <v>0</v>
      </c>
      <c r="G165" s="84" t="b">
        <v>0</v>
      </c>
    </row>
    <row r="166" spans="1:7" ht="15">
      <c r="A166" s="84" t="s">
        <v>4016</v>
      </c>
      <c r="B166" s="84">
        <v>4</v>
      </c>
      <c r="C166" s="124">
        <v>0.002759759466298255</v>
      </c>
      <c r="D166" s="84" t="s">
        <v>4238</v>
      </c>
      <c r="E166" s="84" t="b">
        <v>0</v>
      </c>
      <c r="F166" s="84" t="b">
        <v>0</v>
      </c>
      <c r="G166" s="84" t="b">
        <v>0</v>
      </c>
    </row>
    <row r="167" spans="1:7" ht="15">
      <c r="A167" s="84" t="s">
        <v>4017</v>
      </c>
      <c r="B167" s="84">
        <v>4</v>
      </c>
      <c r="C167" s="124">
        <v>0.002759759466298255</v>
      </c>
      <c r="D167" s="84" t="s">
        <v>4238</v>
      </c>
      <c r="E167" s="84" t="b">
        <v>0</v>
      </c>
      <c r="F167" s="84" t="b">
        <v>0</v>
      </c>
      <c r="G167" s="84" t="b">
        <v>0</v>
      </c>
    </row>
    <row r="168" spans="1:7" ht="15">
      <c r="A168" s="84" t="s">
        <v>811</v>
      </c>
      <c r="B168" s="84">
        <v>4</v>
      </c>
      <c r="C168" s="124">
        <v>0.002759759466298255</v>
      </c>
      <c r="D168" s="84" t="s">
        <v>4238</v>
      </c>
      <c r="E168" s="84" t="b">
        <v>0</v>
      </c>
      <c r="F168" s="84" t="b">
        <v>0</v>
      </c>
      <c r="G168" s="84" t="b">
        <v>0</v>
      </c>
    </row>
    <row r="169" spans="1:7" ht="15">
      <c r="A169" s="84" t="s">
        <v>4018</v>
      </c>
      <c r="B169" s="84">
        <v>4</v>
      </c>
      <c r="C169" s="124">
        <v>0.002759759466298255</v>
      </c>
      <c r="D169" s="84" t="s">
        <v>4238</v>
      </c>
      <c r="E169" s="84" t="b">
        <v>0</v>
      </c>
      <c r="F169" s="84" t="b">
        <v>0</v>
      </c>
      <c r="G169" s="84" t="b">
        <v>0</v>
      </c>
    </row>
    <row r="170" spans="1:7" ht="15">
      <c r="A170" s="84" t="s">
        <v>260</v>
      </c>
      <c r="B170" s="84">
        <v>4</v>
      </c>
      <c r="C170" s="124">
        <v>0.002759759466298255</v>
      </c>
      <c r="D170" s="84" t="s">
        <v>4238</v>
      </c>
      <c r="E170" s="84" t="b">
        <v>0</v>
      </c>
      <c r="F170" s="84" t="b">
        <v>0</v>
      </c>
      <c r="G170" s="84" t="b">
        <v>0</v>
      </c>
    </row>
    <row r="171" spans="1:7" ht="15">
      <c r="A171" s="84" t="s">
        <v>370</v>
      </c>
      <c r="B171" s="84">
        <v>4</v>
      </c>
      <c r="C171" s="124">
        <v>0.002759759466298255</v>
      </c>
      <c r="D171" s="84" t="s">
        <v>4238</v>
      </c>
      <c r="E171" s="84" t="b">
        <v>0</v>
      </c>
      <c r="F171" s="84" t="b">
        <v>0</v>
      </c>
      <c r="G171" s="84" t="b">
        <v>0</v>
      </c>
    </row>
    <row r="172" spans="1:7" ht="15">
      <c r="A172" s="84" t="s">
        <v>4019</v>
      </c>
      <c r="B172" s="84">
        <v>4</v>
      </c>
      <c r="C172" s="124">
        <v>0.002759759466298255</v>
      </c>
      <c r="D172" s="84" t="s">
        <v>4238</v>
      </c>
      <c r="E172" s="84" t="b">
        <v>0</v>
      </c>
      <c r="F172" s="84" t="b">
        <v>0</v>
      </c>
      <c r="G172" s="84" t="b">
        <v>0</v>
      </c>
    </row>
    <row r="173" spans="1:7" ht="15">
      <c r="A173" s="84" t="s">
        <v>4020</v>
      </c>
      <c r="B173" s="84">
        <v>4</v>
      </c>
      <c r="C173" s="124">
        <v>0.002759759466298255</v>
      </c>
      <c r="D173" s="84" t="s">
        <v>4238</v>
      </c>
      <c r="E173" s="84" t="b">
        <v>0</v>
      </c>
      <c r="F173" s="84" t="b">
        <v>0</v>
      </c>
      <c r="G173" s="84" t="b">
        <v>0</v>
      </c>
    </row>
    <row r="174" spans="1:7" ht="15">
      <c r="A174" s="84" t="s">
        <v>375</v>
      </c>
      <c r="B174" s="84">
        <v>4</v>
      </c>
      <c r="C174" s="124">
        <v>0.002759759466298255</v>
      </c>
      <c r="D174" s="84" t="s">
        <v>4238</v>
      </c>
      <c r="E174" s="84" t="b">
        <v>0</v>
      </c>
      <c r="F174" s="84" t="b">
        <v>0</v>
      </c>
      <c r="G174" s="84" t="b">
        <v>0</v>
      </c>
    </row>
    <row r="175" spans="1:7" ht="15">
      <c r="A175" s="84" t="s">
        <v>374</v>
      </c>
      <c r="B175" s="84">
        <v>4</v>
      </c>
      <c r="C175" s="124">
        <v>0.002759759466298255</v>
      </c>
      <c r="D175" s="84" t="s">
        <v>4238</v>
      </c>
      <c r="E175" s="84" t="b">
        <v>0</v>
      </c>
      <c r="F175" s="84" t="b">
        <v>0</v>
      </c>
      <c r="G175" s="84" t="b">
        <v>0</v>
      </c>
    </row>
    <row r="176" spans="1:7" ht="15">
      <c r="A176" s="84" t="s">
        <v>373</v>
      </c>
      <c r="B176" s="84">
        <v>4</v>
      </c>
      <c r="C176" s="124">
        <v>0.002759759466298255</v>
      </c>
      <c r="D176" s="84" t="s">
        <v>4238</v>
      </c>
      <c r="E176" s="84" t="b">
        <v>0</v>
      </c>
      <c r="F176" s="84" t="b">
        <v>0</v>
      </c>
      <c r="G176" s="84" t="b">
        <v>0</v>
      </c>
    </row>
    <row r="177" spans="1:7" ht="15">
      <c r="A177" s="84" t="s">
        <v>4021</v>
      </c>
      <c r="B177" s="84">
        <v>4</v>
      </c>
      <c r="C177" s="124">
        <v>0.002759759466298255</v>
      </c>
      <c r="D177" s="84" t="s">
        <v>4238</v>
      </c>
      <c r="E177" s="84" t="b">
        <v>0</v>
      </c>
      <c r="F177" s="84" t="b">
        <v>0</v>
      </c>
      <c r="G177" s="84" t="b">
        <v>0</v>
      </c>
    </row>
    <row r="178" spans="1:7" ht="15">
      <c r="A178" s="84" t="s">
        <v>4022</v>
      </c>
      <c r="B178" s="84">
        <v>4</v>
      </c>
      <c r="C178" s="124">
        <v>0.002759759466298255</v>
      </c>
      <c r="D178" s="84" t="s">
        <v>4238</v>
      </c>
      <c r="E178" s="84" t="b">
        <v>0</v>
      </c>
      <c r="F178" s="84" t="b">
        <v>0</v>
      </c>
      <c r="G178" s="84" t="b">
        <v>0</v>
      </c>
    </row>
    <row r="179" spans="1:7" ht="15">
      <c r="A179" s="84" t="s">
        <v>4023</v>
      </c>
      <c r="B179" s="84">
        <v>4</v>
      </c>
      <c r="C179" s="124">
        <v>0.002759759466298255</v>
      </c>
      <c r="D179" s="84" t="s">
        <v>4238</v>
      </c>
      <c r="E179" s="84" t="b">
        <v>0</v>
      </c>
      <c r="F179" s="84" t="b">
        <v>0</v>
      </c>
      <c r="G179" s="84" t="b">
        <v>0</v>
      </c>
    </row>
    <row r="180" spans="1:7" ht="15">
      <c r="A180" s="84" t="s">
        <v>367</v>
      </c>
      <c r="B180" s="84">
        <v>4</v>
      </c>
      <c r="C180" s="124">
        <v>0.002759759466298255</v>
      </c>
      <c r="D180" s="84" t="s">
        <v>4238</v>
      </c>
      <c r="E180" s="84" t="b">
        <v>0</v>
      </c>
      <c r="F180" s="84" t="b">
        <v>0</v>
      </c>
      <c r="G180" s="84" t="b">
        <v>0</v>
      </c>
    </row>
    <row r="181" spans="1:7" ht="15">
      <c r="A181" s="84" t="s">
        <v>4024</v>
      </c>
      <c r="B181" s="84">
        <v>4</v>
      </c>
      <c r="C181" s="124">
        <v>0.002759759466298255</v>
      </c>
      <c r="D181" s="84" t="s">
        <v>4238</v>
      </c>
      <c r="E181" s="84" t="b">
        <v>0</v>
      </c>
      <c r="F181" s="84" t="b">
        <v>0</v>
      </c>
      <c r="G181" s="84" t="b">
        <v>0</v>
      </c>
    </row>
    <row r="182" spans="1:7" ht="15">
      <c r="A182" s="84" t="s">
        <v>4025</v>
      </c>
      <c r="B182" s="84">
        <v>4</v>
      </c>
      <c r="C182" s="124">
        <v>0.002759759466298255</v>
      </c>
      <c r="D182" s="84" t="s">
        <v>4238</v>
      </c>
      <c r="E182" s="84" t="b">
        <v>0</v>
      </c>
      <c r="F182" s="84" t="b">
        <v>0</v>
      </c>
      <c r="G182" s="84" t="b">
        <v>0</v>
      </c>
    </row>
    <row r="183" spans="1:7" ht="15">
      <c r="A183" s="84" t="s">
        <v>4026</v>
      </c>
      <c r="B183" s="84">
        <v>3</v>
      </c>
      <c r="C183" s="124">
        <v>0.0022083838177735615</v>
      </c>
      <c r="D183" s="84" t="s">
        <v>4238</v>
      </c>
      <c r="E183" s="84" t="b">
        <v>0</v>
      </c>
      <c r="F183" s="84" t="b">
        <v>0</v>
      </c>
      <c r="G183" s="84" t="b">
        <v>0</v>
      </c>
    </row>
    <row r="184" spans="1:7" ht="15">
      <c r="A184" s="84" t="s">
        <v>4027</v>
      </c>
      <c r="B184" s="84">
        <v>3</v>
      </c>
      <c r="C184" s="124">
        <v>0.0022083838177735615</v>
      </c>
      <c r="D184" s="84" t="s">
        <v>4238</v>
      </c>
      <c r="E184" s="84" t="b">
        <v>0</v>
      </c>
      <c r="F184" s="84" t="b">
        <v>0</v>
      </c>
      <c r="G184" s="84" t="b">
        <v>0</v>
      </c>
    </row>
    <row r="185" spans="1:7" ht="15">
      <c r="A185" s="84" t="s">
        <v>4028</v>
      </c>
      <c r="B185" s="84">
        <v>3</v>
      </c>
      <c r="C185" s="124">
        <v>0.0022083838177735615</v>
      </c>
      <c r="D185" s="84" t="s">
        <v>4238</v>
      </c>
      <c r="E185" s="84" t="b">
        <v>0</v>
      </c>
      <c r="F185" s="84" t="b">
        <v>0</v>
      </c>
      <c r="G185" s="84" t="b">
        <v>0</v>
      </c>
    </row>
    <row r="186" spans="1:7" ht="15">
      <c r="A186" s="84" t="s">
        <v>4029</v>
      </c>
      <c r="B186" s="84">
        <v>3</v>
      </c>
      <c r="C186" s="124">
        <v>0.0022083838177735615</v>
      </c>
      <c r="D186" s="84" t="s">
        <v>4238</v>
      </c>
      <c r="E186" s="84" t="b">
        <v>0</v>
      </c>
      <c r="F186" s="84" t="b">
        <v>0</v>
      </c>
      <c r="G186" s="84" t="b">
        <v>0</v>
      </c>
    </row>
    <row r="187" spans="1:7" ht="15">
      <c r="A187" s="84" t="s">
        <v>4030</v>
      </c>
      <c r="B187" s="84">
        <v>3</v>
      </c>
      <c r="C187" s="124">
        <v>0.0022083838177735615</v>
      </c>
      <c r="D187" s="84" t="s">
        <v>4238</v>
      </c>
      <c r="E187" s="84" t="b">
        <v>0</v>
      </c>
      <c r="F187" s="84" t="b">
        <v>0</v>
      </c>
      <c r="G187" s="84" t="b">
        <v>0</v>
      </c>
    </row>
    <row r="188" spans="1:7" ht="15">
      <c r="A188" s="84" t="s">
        <v>4031</v>
      </c>
      <c r="B188" s="84">
        <v>3</v>
      </c>
      <c r="C188" s="124">
        <v>0.0024036791143233005</v>
      </c>
      <c r="D188" s="84" t="s">
        <v>4238</v>
      </c>
      <c r="E188" s="84" t="b">
        <v>0</v>
      </c>
      <c r="F188" s="84" t="b">
        <v>0</v>
      </c>
      <c r="G188" s="84" t="b">
        <v>0</v>
      </c>
    </row>
    <row r="189" spans="1:7" ht="15">
      <c r="A189" s="84" t="s">
        <v>4032</v>
      </c>
      <c r="B189" s="84">
        <v>3</v>
      </c>
      <c r="C189" s="124">
        <v>0.0022083838177735615</v>
      </c>
      <c r="D189" s="84" t="s">
        <v>4238</v>
      </c>
      <c r="E189" s="84" t="b">
        <v>1</v>
      </c>
      <c r="F189" s="84" t="b">
        <v>0</v>
      </c>
      <c r="G189" s="84" t="b">
        <v>0</v>
      </c>
    </row>
    <row r="190" spans="1:7" ht="15">
      <c r="A190" s="84" t="s">
        <v>834</v>
      </c>
      <c r="B190" s="84">
        <v>3</v>
      </c>
      <c r="C190" s="124">
        <v>0.0022083838177735615</v>
      </c>
      <c r="D190" s="84" t="s">
        <v>4238</v>
      </c>
      <c r="E190" s="84" t="b">
        <v>0</v>
      </c>
      <c r="F190" s="84" t="b">
        <v>0</v>
      </c>
      <c r="G190" s="84" t="b">
        <v>0</v>
      </c>
    </row>
    <row r="191" spans="1:7" ht="15">
      <c r="A191" s="84" t="s">
        <v>4033</v>
      </c>
      <c r="B191" s="84">
        <v>3</v>
      </c>
      <c r="C191" s="124">
        <v>0.0022083838177735615</v>
      </c>
      <c r="D191" s="84" t="s">
        <v>4238</v>
      </c>
      <c r="E191" s="84" t="b">
        <v>0</v>
      </c>
      <c r="F191" s="84" t="b">
        <v>0</v>
      </c>
      <c r="G191" s="84" t="b">
        <v>0</v>
      </c>
    </row>
    <row r="192" spans="1:7" ht="15">
      <c r="A192" s="84" t="s">
        <v>4034</v>
      </c>
      <c r="B192" s="84">
        <v>3</v>
      </c>
      <c r="C192" s="124">
        <v>0.0022083838177735615</v>
      </c>
      <c r="D192" s="84" t="s">
        <v>4238</v>
      </c>
      <c r="E192" s="84" t="b">
        <v>0</v>
      </c>
      <c r="F192" s="84" t="b">
        <v>0</v>
      </c>
      <c r="G192" s="84" t="b">
        <v>0</v>
      </c>
    </row>
    <row r="193" spans="1:7" ht="15">
      <c r="A193" s="84" t="s">
        <v>4035</v>
      </c>
      <c r="B193" s="84">
        <v>3</v>
      </c>
      <c r="C193" s="124">
        <v>0.0022083838177735615</v>
      </c>
      <c r="D193" s="84" t="s">
        <v>4238</v>
      </c>
      <c r="E193" s="84" t="b">
        <v>0</v>
      </c>
      <c r="F193" s="84" t="b">
        <v>1</v>
      </c>
      <c r="G193" s="84" t="b">
        <v>0</v>
      </c>
    </row>
    <row r="194" spans="1:7" ht="15">
      <c r="A194" s="84" t="s">
        <v>4036</v>
      </c>
      <c r="B194" s="84">
        <v>3</v>
      </c>
      <c r="C194" s="124">
        <v>0.0022083838177735615</v>
      </c>
      <c r="D194" s="84" t="s">
        <v>4238</v>
      </c>
      <c r="E194" s="84" t="b">
        <v>0</v>
      </c>
      <c r="F194" s="84" t="b">
        <v>0</v>
      </c>
      <c r="G194" s="84" t="b">
        <v>0</v>
      </c>
    </row>
    <row r="195" spans="1:7" ht="15">
      <c r="A195" s="84" t="s">
        <v>4037</v>
      </c>
      <c r="B195" s="84">
        <v>3</v>
      </c>
      <c r="C195" s="124">
        <v>0.0022083838177735615</v>
      </c>
      <c r="D195" s="84" t="s">
        <v>4238</v>
      </c>
      <c r="E195" s="84" t="b">
        <v>0</v>
      </c>
      <c r="F195" s="84" t="b">
        <v>0</v>
      </c>
      <c r="G195" s="84" t="b">
        <v>0</v>
      </c>
    </row>
    <row r="196" spans="1:7" ht="15">
      <c r="A196" s="84" t="s">
        <v>4038</v>
      </c>
      <c r="B196" s="84">
        <v>3</v>
      </c>
      <c r="C196" s="124">
        <v>0.0022083838177735615</v>
      </c>
      <c r="D196" s="84" t="s">
        <v>4238</v>
      </c>
      <c r="E196" s="84" t="b">
        <v>0</v>
      </c>
      <c r="F196" s="84" t="b">
        <v>0</v>
      </c>
      <c r="G196" s="84" t="b">
        <v>0</v>
      </c>
    </row>
    <row r="197" spans="1:7" ht="15">
      <c r="A197" s="84" t="s">
        <v>4039</v>
      </c>
      <c r="B197" s="84">
        <v>3</v>
      </c>
      <c r="C197" s="124">
        <v>0.0022083838177735615</v>
      </c>
      <c r="D197" s="84" t="s">
        <v>4238</v>
      </c>
      <c r="E197" s="84" t="b">
        <v>0</v>
      </c>
      <c r="F197" s="84" t="b">
        <v>0</v>
      </c>
      <c r="G197" s="84" t="b">
        <v>0</v>
      </c>
    </row>
    <row r="198" spans="1:7" ht="15">
      <c r="A198" s="84" t="s">
        <v>4040</v>
      </c>
      <c r="B198" s="84">
        <v>3</v>
      </c>
      <c r="C198" s="124">
        <v>0.0022083838177735615</v>
      </c>
      <c r="D198" s="84" t="s">
        <v>4238</v>
      </c>
      <c r="E198" s="84" t="b">
        <v>0</v>
      </c>
      <c r="F198" s="84" t="b">
        <v>0</v>
      </c>
      <c r="G198" s="84" t="b">
        <v>0</v>
      </c>
    </row>
    <row r="199" spans="1:7" ht="15">
      <c r="A199" s="84" t="s">
        <v>4041</v>
      </c>
      <c r="B199" s="84">
        <v>3</v>
      </c>
      <c r="C199" s="124">
        <v>0.0022083838177735615</v>
      </c>
      <c r="D199" s="84" t="s">
        <v>4238</v>
      </c>
      <c r="E199" s="84" t="b">
        <v>1</v>
      </c>
      <c r="F199" s="84" t="b">
        <v>0</v>
      </c>
      <c r="G199" s="84" t="b">
        <v>0</v>
      </c>
    </row>
    <row r="200" spans="1:7" ht="15">
      <c r="A200" s="84" t="s">
        <v>4042</v>
      </c>
      <c r="B200" s="84">
        <v>3</v>
      </c>
      <c r="C200" s="124">
        <v>0.0022083838177735615</v>
      </c>
      <c r="D200" s="84" t="s">
        <v>4238</v>
      </c>
      <c r="E200" s="84" t="b">
        <v>1</v>
      </c>
      <c r="F200" s="84" t="b">
        <v>0</v>
      </c>
      <c r="G200" s="84" t="b">
        <v>0</v>
      </c>
    </row>
    <row r="201" spans="1:7" ht="15">
      <c r="A201" s="84" t="s">
        <v>4043</v>
      </c>
      <c r="B201" s="84">
        <v>3</v>
      </c>
      <c r="C201" s="124">
        <v>0.0022083838177735615</v>
      </c>
      <c r="D201" s="84" t="s">
        <v>4238</v>
      </c>
      <c r="E201" s="84" t="b">
        <v>0</v>
      </c>
      <c r="F201" s="84" t="b">
        <v>0</v>
      </c>
      <c r="G201" s="84" t="b">
        <v>0</v>
      </c>
    </row>
    <row r="202" spans="1:7" ht="15">
      <c r="A202" s="84" t="s">
        <v>4044</v>
      </c>
      <c r="B202" s="84">
        <v>3</v>
      </c>
      <c r="C202" s="124">
        <v>0.0022083838177735615</v>
      </c>
      <c r="D202" s="84" t="s">
        <v>4238</v>
      </c>
      <c r="E202" s="84" t="b">
        <v>0</v>
      </c>
      <c r="F202" s="84" t="b">
        <v>0</v>
      </c>
      <c r="G202" s="84" t="b">
        <v>0</v>
      </c>
    </row>
    <row r="203" spans="1:7" ht="15">
      <c r="A203" s="84" t="s">
        <v>809</v>
      </c>
      <c r="B203" s="84">
        <v>3</v>
      </c>
      <c r="C203" s="124">
        <v>0.0022083838177735615</v>
      </c>
      <c r="D203" s="84" t="s">
        <v>4238</v>
      </c>
      <c r="E203" s="84" t="b">
        <v>0</v>
      </c>
      <c r="F203" s="84" t="b">
        <v>0</v>
      </c>
      <c r="G203" s="84" t="b">
        <v>0</v>
      </c>
    </row>
    <row r="204" spans="1:7" ht="15">
      <c r="A204" s="84" t="s">
        <v>3285</v>
      </c>
      <c r="B204" s="84">
        <v>3</v>
      </c>
      <c r="C204" s="124">
        <v>0.0022083838177735615</v>
      </c>
      <c r="D204" s="84" t="s">
        <v>4238</v>
      </c>
      <c r="E204" s="84" t="b">
        <v>0</v>
      </c>
      <c r="F204" s="84" t="b">
        <v>0</v>
      </c>
      <c r="G204" s="84" t="b">
        <v>0</v>
      </c>
    </row>
    <row r="205" spans="1:7" ht="15">
      <c r="A205" s="84" t="s">
        <v>3286</v>
      </c>
      <c r="B205" s="84">
        <v>3</v>
      </c>
      <c r="C205" s="124">
        <v>0.0022083838177735615</v>
      </c>
      <c r="D205" s="84" t="s">
        <v>4238</v>
      </c>
      <c r="E205" s="84" t="b">
        <v>0</v>
      </c>
      <c r="F205" s="84" t="b">
        <v>0</v>
      </c>
      <c r="G205" s="84" t="b">
        <v>0</v>
      </c>
    </row>
    <row r="206" spans="1:7" ht="15">
      <c r="A206" s="84" t="s">
        <v>4045</v>
      </c>
      <c r="B206" s="84">
        <v>3</v>
      </c>
      <c r="C206" s="124">
        <v>0.0022083838177735615</v>
      </c>
      <c r="D206" s="84" t="s">
        <v>4238</v>
      </c>
      <c r="E206" s="84" t="b">
        <v>0</v>
      </c>
      <c r="F206" s="84" t="b">
        <v>0</v>
      </c>
      <c r="G206" s="84" t="b">
        <v>0</v>
      </c>
    </row>
    <row r="207" spans="1:7" ht="15">
      <c r="A207" s="84" t="s">
        <v>4046</v>
      </c>
      <c r="B207" s="84">
        <v>3</v>
      </c>
      <c r="C207" s="124">
        <v>0.0022083838177735615</v>
      </c>
      <c r="D207" s="84" t="s">
        <v>4238</v>
      </c>
      <c r="E207" s="84" t="b">
        <v>0</v>
      </c>
      <c r="F207" s="84" t="b">
        <v>0</v>
      </c>
      <c r="G207" s="84" t="b">
        <v>0</v>
      </c>
    </row>
    <row r="208" spans="1:7" ht="15">
      <c r="A208" s="84" t="s">
        <v>4047</v>
      </c>
      <c r="B208" s="84">
        <v>3</v>
      </c>
      <c r="C208" s="124">
        <v>0.0022083838177735615</v>
      </c>
      <c r="D208" s="84" t="s">
        <v>4238</v>
      </c>
      <c r="E208" s="84" t="b">
        <v>0</v>
      </c>
      <c r="F208" s="84" t="b">
        <v>0</v>
      </c>
      <c r="G208" s="84" t="b">
        <v>0</v>
      </c>
    </row>
    <row r="209" spans="1:7" ht="15">
      <c r="A209" s="84" t="s">
        <v>4048</v>
      </c>
      <c r="B209" s="84">
        <v>3</v>
      </c>
      <c r="C209" s="124">
        <v>0.0022083838177735615</v>
      </c>
      <c r="D209" s="84" t="s">
        <v>4238</v>
      </c>
      <c r="E209" s="84" t="b">
        <v>0</v>
      </c>
      <c r="F209" s="84" t="b">
        <v>0</v>
      </c>
      <c r="G209" s="84" t="b">
        <v>0</v>
      </c>
    </row>
    <row r="210" spans="1:7" ht="15">
      <c r="A210" s="84" t="s">
        <v>4049</v>
      </c>
      <c r="B210" s="84">
        <v>3</v>
      </c>
      <c r="C210" s="124">
        <v>0.0022083838177735615</v>
      </c>
      <c r="D210" s="84" t="s">
        <v>4238</v>
      </c>
      <c r="E210" s="84" t="b">
        <v>0</v>
      </c>
      <c r="F210" s="84" t="b">
        <v>0</v>
      </c>
      <c r="G210" s="84" t="b">
        <v>0</v>
      </c>
    </row>
    <row r="211" spans="1:7" ht="15">
      <c r="A211" s="84" t="s">
        <v>4050</v>
      </c>
      <c r="B211" s="84">
        <v>3</v>
      </c>
      <c r="C211" s="124">
        <v>0.0022083838177735615</v>
      </c>
      <c r="D211" s="84" t="s">
        <v>4238</v>
      </c>
      <c r="E211" s="84" t="b">
        <v>0</v>
      </c>
      <c r="F211" s="84" t="b">
        <v>0</v>
      </c>
      <c r="G211" s="84" t="b">
        <v>0</v>
      </c>
    </row>
    <row r="212" spans="1:7" ht="15">
      <c r="A212" s="84" t="s">
        <v>4051</v>
      </c>
      <c r="B212" s="84">
        <v>3</v>
      </c>
      <c r="C212" s="124">
        <v>0.0024036791143233005</v>
      </c>
      <c r="D212" s="84" t="s">
        <v>4238</v>
      </c>
      <c r="E212" s="84" t="b">
        <v>0</v>
      </c>
      <c r="F212" s="84" t="b">
        <v>0</v>
      </c>
      <c r="G212" s="84" t="b">
        <v>0</v>
      </c>
    </row>
    <row r="213" spans="1:7" ht="15">
      <c r="A213" s="84" t="s">
        <v>4052</v>
      </c>
      <c r="B213" s="84">
        <v>3</v>
      </c>
      <c r="C213" s="124">
        <v>0.0022083838177735615</v>
      </c>
      <c r="D213" s="84" t="s">
        <v>4238</v>
      </c>
      <c r="E213" s="84" t="b">
        <v>1</v>
      </c>
      <c r="F213" s="84" t="b">
        <v>0</v>
      </c>
      <c r="G213" s="84" t="b">
        <v>0</v>
      </c>
    </row>
    <row r="214" spans="1:7" ht="15">
      <c r="A214" s="84" t="s">
        <v>4053</v>
      </c>
      <c r="B214" s="84">
        <v>3</v>
      </c>
      <c r="C214" s="124">
        <v>0.0022083838177735615</v>
      </c>
      <c r="D214" s="84" t="s">
        <v>4238</v>
      </c>
      <c r="E214" s="84" t="b">
        <v>0</v>
      </c>
      <c r="F214" s="84" t="b">
        <v>0</v>
      </c>
      <c r="G214" s="84" t="b">
        <v>0</v>
      </c>
    </row>
    <row r="215" spans="1:7" ht="15">
      <c r="A215" s="84" t="s">
        <v>4054</v>
      </c>
      <c r="B215" s="84">
        <v>3</v>
      </c>
      <c r="C215" s="124">
        <v>0.0022083838177735615</v>
      </c>
      <c r="D215" s="84" t="s">
        <v>4238</v>
      </c>
      <c r="E215" s="84" t="b">
        <v>0</v>
      </c>
      <c r="F215" s="84" t="b">
        <v>0</v>
      </c>
      <c r="G215" s="84" t="b">
        <v>0</v>
      </c>
    </row>
    <row r="216" spans="1:7" ht="15">
      <c r="A216" s="84" t="s">
        <v>4055</v>
      </c>
      <c r="B216" s="84">
        <v>3</v>
      </c>
      <c r="C216" s="124">
        <v>0.0022083838177735615</v>
      </c>
      <c r="D216" s="84" t="s">
        <v>4238</v>
      </c>
      <c r="E216" s="84" t="b">
        <v>0</v>
      </c>
      <c r="F216" s="84" t="b">
        <v>0</v>
      </c>
      <c r="G216" s="84" t="b">
        <v>0</v>
      </c>
    </row>
    <row r="217" spans="1:7" ht="15">
      <c r="A217" s="84" t="s">
        <v>4056</v>
      </c>
      <c r="B217" s="84">
        <v>3</v>
      </c>
      <c r="C217" s="124">
        <v>0.0022083838177735615</v>
      </c>
      <c r="D217" s="84" t="s">
        <v>4238</v>
      </c>
      <c r="E217" s="84" t="b">
        <v>0</v>
      </c>
      <c r="F217" s="84" t="b">
        <v>0</v>
      </c>
      <c r="G217" s="84" t="b">
        <v>0</v>
      </c>
    </row>
    <row r="218" spans="1:7" ht="15">
      <c r="A218" s="84" t="s">
        <v>4057</v>
      </c>
      <c r="B218" s="84">
        <v>3</v>
      </c>
      <c r="C218" s="124">
        <v>0.0022083838177735615</v>
      </c>
      <c r="D218" s="84" t="s">
        <v>4238</v>
      </c>
      <c r="E218" s="84" t="b">
        <v>0</v>
      </c>
      <c r="F218" s="84" t="b">
        <v>0</v>
      </c>
      <c r="G218" s="84" t="b">
        <v>0</v>
      </c>
    </row>
    <row r="219" spans="1:7" ht="15">
      <c r="A219" s="84" t="s">
        <v>4058</v>
      </c>
      <c r="B219" s="84">
        <v>3</v>
      </c>
      <c r="C219" s="124">
        <v>0.0022083838177735615</v>
      </c>
      <c r="D219" s="84" t="s">
        <v>4238</v>
      </c>
      <c r="E219" s="84" t="b">
        <v>0</v>
      </c>
      <c r="F219" s="84" t="b">
        <v>0</v>
      </c>
      <c r="G219" s="84" t="b">
        <v>0</v>
      </c>
    </row>
    <row r="220" spans="1:7" ht="15">
      <c r="A220" s="84" t="s">
        <v>359</v>
      </c>
      <c r="B220" s="84">
        <v>3</v>
      </c>
      <c r="C220" s="124">
        <v>0.0022083838177735615</v>
      </c>
      <c r="D220" s="84" t="s">
        <v>4238</v>
      </c>
      <c r="E220" s="84" t="b">
        <v>0</v>
      </c>
      <c r="F220" s="84" t="b">
        <v>0</v>
      </c>
      <c r="G220" s="84" t="b">
        <v>0</v>
      </c>
    </row>
    <row r="221" spans="1:7" ht="15">
      <c r="A221" s="84" t="s">
        <v>319</v>
      </c>
      <c r="B221" s="84">
        <v>3</v>
      </c>
      <c r="C221" s="124">
        <v>0.0022083838177735615</v>
      </c>
      <c r="D221" s="84" t="s">
        <v>4238</v>
      </c>
      <c r="E221" s="84" t="b">
        <v>0</v>
      </c>
      <c r="F221" s="84" t="b">
        <v>0</v>
      </c>
      <c r="G221" s="84" t="b">
        <v>0</v>
      </c>
    </row>
    <row r="222" spans="1:7" ht="15">
      <c r="A222" s="84" t="s">
        <v>421</v>
      </c>
      <c r="B222" s="84">
        <v>3</v>
      </c>
      <c r="C222" s="124">
        <v>0.0022083838177735615</v>
      </c>
      <c r="D222" s="84" t="s">
        <v>4238</v>
      </c>
      <c r="E222" s="84" t="b">
        <v>0</v>
      </c>
      <c r="F222" s="84" t="b">
        <v>0</v>
      </c>
      <c r="G222" s="84" t="b">
        <v>0</v>
      </c>
    </row>
    <row r="223" spans="1:7" ht="15">
      <c r="A223" s="84" t="s">
        <v>817</v>
      </c>
      <c r="B223" s="84">
        <v>3</v>
      </c>
      <c r="C223" s="124">
        <v>0.0022083838177735615</v>
      </c>
      <c r="D223" s="84" t="s">
        <v>4238</v>
      </c>
      <c r="E223" s="84" t="b">
        <v>0</v>
      </c>
      <c r="F223" s="84" t="b">
        <v>0</v>
      </c>
      <c r="G223" s="84" t="b">
        <v>0</v>
      </c>
    </row>
    <row r="224" spans="1:7" ht="15">
      <c r="A224" s="84" t="s">
        <v>420</v>
      </c>
      <c r="B224" s="84">
        <v>3</v>
      </c>
      <c r="C224" s="124">
        <v>0.0024036791143233005</v>
      </c>
      <c r="D224" s="84" t="s">
        <v>4238</v>
      </c>
      <c r="E224" s="84" t="b">
        <v>0</v>
      </c>
      <c r="F224" s="84" t="b">
        <v>0</v>
      </c>
      <c r="G224" s="84" t="b">
        <v>0</v>
      </c>
    </row>
    <row r="225" spans="1:7" ht="15">
      <c r="A225" s="84" t="s">
        <v>4059</v>
      </c>
      <c r="B225" s="84">
        <v>3</v>
      </c>
      <c r="C225" s="124">
        <v>0.0022083838177735615</v>
      </c>
      <c r="D225" s="84" t="s">
        <v>4238</v>
      </c>
      <c r="E225" s="84" t="b">
        <v>0</v>
      </c>
      <c r="F225" s="84" t="b">
        <v>0</v>
      </c>
      <c r="G225" s="84" t="b">
        <v>0</v>
      </c>
    </row>
    <row r="226" spans="1:7" ht="15">
      <c r="A226" s="84" t="s">
        <v>4060</v>
      </c>
      <c r="B226" s="84">
        <v>3</v>
      </c>
      <c r="C226" s="124">
        <v>0.0024036791143233005</v>
      </c>
      <c r="D226" s="84" t="s">
        <v>4238</v>
      </c>
      <c r="E226" s="84" t="b">
        <v>0</v>
      </c>
      <c r="F226" s="84" t="b">
        <v>0</v>
      </c>
      <c r="G226" s="84" t="b">
        <v>0</v>
      </c>
    </row>
    <row r="227" spans="1:7" ht="15">
      <c r="A227" s="84" t="s">
        <v>4061</v>
      </c>
      <c r="B227" s="84">
        <v>3</v>
      </c>
      <c r="C227" s="124">
        <v>0.0022083838177735615</v>
      </c>
      <c r="D227" s="84" t="s">
        <v>4238</v>
      </c>
      <c r="E227" s="84" t="b">
        <v>0</v>
      </c>
      <c r="F227" s="84" t="b">
        <v>0</v>
      </c>
      <c r="G227" s="84" t="b">
        <v>0</v>
      </c>
    </row>
    <row r="228" spans="1:7" ht="15">
      <c r="A228" s="84" t="s">
        <v>4062</v>
      </c>
      <c r="B228" s="84">
        <v>3</v>
      </c>
      <c r="C228" s="124">
        <v>0.0022083838177735615</v>
      </c>
      <c r="D228" s="84" t="s">
        <v>4238</v>
      </c>
      <c r="E228" s="84" t="b">
        <v>0</v>
      </c>
      <c r="F228" s="84" t="b">
        <v>0</v>
      </c>
      <c r="G228" s="84" t="b">
        <v>0</v>
      </c>
    </row>
    <row r="229" spans="1:7" ht="15">
      <c r="A229" s="84" t="s">
        <v>4063</v>
      </c>
      <c r="B229" s="84">
        <v>3</v>
      </c>
      <c r="C229" s="124">
        <v>0.0022083838177735615</v>
      </c>
      <c r="D229" s="84" t="s">
        <v>4238</v>
      </c>
      <c r="E229" s="84" t="b">
        <v>0</v>
      </c>
      <c r="F229" s="84" t="b">
        <v>0</v>
      </c>
      <c r="G229" s="84" t="b">
        <v>0</v>
      </c>
    </row>
    <row r="230" spans="1:7" ht="15">
      <c r="A230" s="84" t="s">
        <v>416</v>
      </c>
      <c r="B230" s="84">
        <v>3</v>
      </c>
      <c r="C230" s="124">
        <v>0.0022083838177735615</v>
      </c>
      <c r="D230" s="84" t="s">
        <v>4238</v>
      </c>
      <c r="E230" s="84" t="b">
        <v>0</v>
      </c>
      <c r="F230" s="84" t="b">
        <v>0</v>
      </c>
      <c r="G230" s="84" t="b">
        <v>0</v>
      </c>
    </row>
    <row r="231" spans="1:7" ht="15">
      <c r="A231" s="84" t="s">
        <v>415</v>
      </c>
      <c r="B231" s="84">
        <v>3</v>
      </c>
      <c r="C231" s="124">
        <v>0.0022083838177735615</v>
      </c>
      <c r="D231" s="84" t="s">
        <v>4238</v>
      </c>
      <c r="E231" s="84" t="b">
        <v>0</v>
      </c>
      <c r="F231" s="84" t="b">
        <v>0</v>
      </c>
      <c r="G231" s="84" t="b">
        <v>0</v>
      </c>
    </row>
    <row r="232" spans="1:7" ht="15">
      <c r="A232" s="84" t="s">
        <v>414</v>
      </c>
      <c r="B232" s="84">
        <v>3</v>
      </c>
      <c r="C232" s="124">
        <v>0.0022083838177735615</v>
      </c>
      <c r="D232" s="84" t="s">
        <v>4238</v>
      </c>
      <c r="E232" s="84" t="b">
        <v>0</v>
      </c>
      <c r="F232" s="84" t="b">
        <v>0</v>
      </c>
      <c r="G232" s="84" t="b">
        <v>0</v>
      </c>
    </row>
    <row r="233" spans="1:7" ht="15">
      <c r="A233" s="84" t="s">
        <v>413</v>
      </c>
      <c r="B233" s="84">
        <v>3</v>
      </c>
      <c r="C233" s="124">
        <v>0.0022083838177735615</v>
      </c>
      <c r="D233" s="84" t="s">
        <v>4238</v>
      </c>
      <c r="E233" s="84" t="b">
        <v>0</v>
      </c>
      <c r="F233" s="84" t="b">
        <v>0</v>
      </c>
      <c r="G233" s="84" t="b">
        <v>0</v>
      </c>
    </row>
    <row r="234" spans="1:7" ht="15">
      <c r="A234" s="84" t="s">
        <v>412</v>
      </c>
      <c r="B234" s="84">
        <v>3</v>
      </c>
      <c r="C234" s="124">
        <v>0.0022083838177735615</v>
      </c>
      <c r="D234" s="84" t="s">
        <v>4238</v>
      </c>
      <c r="E234" s="84" t="b">
        <v>0</v>
      </c>
      <c r="F234" s="84" t="b">
        <v>0</v>
      </c>
      <c r="G234" s="84" t="b">
        <v>0</v>
      </c>
    </row>
    <row r="235" spans="1:7" ht="15">
      <c r="A235" s="84" t="s">
        <v>3312</v>
      </c>
      <c r="B235" s="84">
        <v>3</v>
      </c>
      <c r="C235" s="124">
        <v>0.0022083838177735615</v>
      </c>
      <c r="D235" s="84" t="s">
        <v>4238</v>
      </c>
      <c r="E235" s="84" t="b">
        <v>1</v>
      </c>
      <c r="F235" s="84" t="b">
        <v>0</v>
      </c>
      <c r="G235" s="84" t="b">
        <v>0</v>
      </c>
    </row>
    <row r="236" spans="1:7" ht="15">
      <c r="A236" s="84" t="s">
        <v>283</v>
      </c>
      <c r="B236" s="84">
        <v>3</v>
      </c>
      <c r="C236" s="124">
        <v>0.0022083838177735615</v>
      </c>
      <c r="D236" s="84" t="s">
        <v>4238</v>
      </c>
      <c r="E236" s="84" t="b">
        <v>0</v>
      </c>
      <c r="F236" s="84" t="b">
        <v>0</v>
      </c>
      <c r="G236" s="84" t="b">
        <v>0</v>
      </c>
    </row>
    <row r="237" spans="1:7" ht="15">
      <c r="A237" s="84" t="s">
        <v>4064</v>
      </c>
      <c r="B237" s="84">
        <v>3</v>
      </c>
      <c r="C237" s="124">
        <v>0.0022083838177735615</v>
      </c>
      <c r="D237" s="84" t="s">
        <v>4238</v>
      </c>
      <c r="E237" s="84" t="b">
        <v>0</v>
      </c>
      <c r="F237" s="84" t="b">
        <v>0</v>
      </c>
      <c r="G237" s="84" t="b">
        <v>0</v>
      </c>
    </row>
    <row r="238" spans="1:7" ht="15">
      <c r="A238" s="84" t="s">
        <v>4065</v>
      </c>
      <c r="B238" s="84">
        <v>3</v>
      </c>
      <c r="C238" s="124">
        <v>0.0022083838177735615</v>
      </c>
      <c r="D238" s="84" t="s">
        <v>4238</v>
      </c>
      <c r="E238" s="84" t="b">
        <v>0</v>
      </c>
      <c r="F238" s="84" t="b">
        <v>0</v>
      </c>
      <c r="G238" s="84" t="b">
        <v>0</v>
      </c>
    </row>
    <row r="239" spans="1:7" ht="15">
      <c r="A239" s="84" t="s">
        <v>4066</v>
      </c>
      <c r="B239" s="84">
        <v>3</v>
      </c>
      <c r="C239" s="124">
        <v>0.0022083838177735615</v>
      </c>
      <c r="D239" s="84" t="s">
        <v>4238</v>
      </c>
      <c r="E239" s="84" t="b">
        <v>0</v>
      </c>
      <c r="F239" s="84" t="b">
        <v>0</v>
      </c>
      <c r="G239" s="84" t="b">
        <v>0</v>
      </c>
    </row>
    <row r="240" spans="1:7" ht="15">
      <c r="A240" s="84" t="s">
        <v>4067</v>
      </c>
      <c r="B240" s="84">
        <v>3</v>
      </c>
      <c r="C240" s="124">
        <v>0.0022083838177735615</v>
      </c>
      <c r="D240" s="84" t="s">
        <v>4238</v>
      </c>
      <c r="E240" s="84" t="b">
        <v>0</v>
      </c>
      <c r="F240" s="84" t="b">
        <v>0</v>
      </c>
      <c r="G240" s="84" t="b">
        <v>0</v>
      </c>
    </row>
    <row r="241" spans="1:7" ht="15">
      <c r="A241" s="84" t="s">
        <v>4068</v>
      </c>
      <c r="B241" s="84">
        <v>3</v>
      </c>
      <c r="C241" s="124">
        <v>0.0022083838177735615</v>
      </c>
      <c r="D241" s="84" t="s">
        <v>4238</v>
      </c>
      <c r="E241" s="84" t="b">
        <v>0</v>
      </c>
      <c r="F241" s="84" t="b">
        <v>0</v>
      </c>
      <c r="G241" s="84" t="b">
        <v>0</v>
      </c>
    </row>
    <row r="242" spans="1:7" ht="15">
      <c r="A242" s="84" t="s">
        <v>4069</v>
      </c>
      <c r="B242" s="84">
        <v>3</v>
      </c>
      <c r="C242" s="124">
        <v>0.0024036791143233005</v>
      </c>
      <c r="D242" s="84" t="s">
        <v>4238</v>
      </c>
      <c r="E242" s="84" t="b">
        <v>0</v>
      </c>
      <c r="F242" s="84" t="b">
        <v>0</v>
      </c>
      <c r="G242" s="84" t="b">
        <v>0</v>
      </c>
    </row>
    <row r="243" spans="1:7" ht="15">
      <c r="A243" s="84" t="s">
        <v>4070</v>
      </c>
      <c r="B243" s="84">
        <v>3</v>
      </c>
      <c r="C243" s="124">
        <v>0.0022083838177735615</v>
      </c>
      <c r="D243" s="84" t="s">
        <v>4238</v>
      </c>
      <c r="E243" s="84" t="b">
        <v>0</v>
      </c>
      <c r="F243" s="84" t="b">
        <v>0</v>
      </c>
      <c r="G243" s="84" t="b">
        <v>0</v>
      </c>
    </row>
    <row r="244" spans="1:7" ht="15">
      <c r="A244" s="84" t="s">
        <v>279</v>
      </c>
      <c r="B244" s="84">
        <v>3</v>
      </c>
      <c r="C244" s="124">
        <v>0.0022083838177735615</v>
      </c>
      <c r="D244" s="84" t="s">
        <v>4238</v>
      </c>
      <c r="E244" s="84" t="b">
        <v>0</v>
      </c>
      <c r="F244" s="84" t="b">
        <v>0</v>
      </c>
      <c r="G244" s="84" t="b">
        <v>0</v>
      </c>
    </row>
    <row r="245" spans="1:7" ht="15">
      <c r="A245" s="84" t="s">
        <v>4071</v>
      </c>
      <c r="B245" s="84">
        <v>3</v>
      </c>
      <c r="C245" s="124">
        <v>0.0022083838177735615</v>
      </c>
      <c r="D245" s="84" t="s">
        <v>4238</v>
      </c>
      <c r="E245" s="84" t="b">
        <v>0</v>
      </c>
      <c r="F245" s="84" t="b">
        <v>0</v>
      </c>
      <c r="G245" s="84" t="b">
        <v>0</v>
      </c>
    </row>
    <row r="246" spans="1:7" ht="15">
      <c r="A246" s="84" t="s">
        <v>4072</v>
      </c>
      <c r="B246" s="84">
        <v>3</v>
      </c>
      <c r="C246" s="124">
        <v>0.0022083838177735615</v>
      </c>
      <c r="D246" s="84" t="s">
        <v>4238</v>
      </c>
      <c r="E246" s="84" t="b">
        <v>0</v>
      </c>
      <c r="F246" s="84" t="b">
        <v>0</v>
      </c>
      <c r="G246" s="84" t="b">
        <v>0</v>
      </c>
    </row>
    <row r="247" spans="1:7" ht="15">
      <c r="A247" s="84" t="s">
        <v>386</v>
      </c>
      <c r="B247" s="84">
        <v>3</v>
      </c>
      <c r="C247" s="124">
        <v>0.0022083838177735615</v>
      </c>
      <c r="D247" s="84" t="s">
        <v>4238</v>
      </c>
      <c r="E247" s="84" t="b">
        <v>0</v>
      </c>
      <c r="F247" s="84" t="b">
        <v>0</v>
      </c>
      <c r="G247" s="84" t="b">
        <v>0</v>
      </c>
    </row>
    <row r="248" spans="1:7" ht="15">
      <c r="A248" s="84" t="s">
        <v>4073</v>
      </c>
      <c r="B248" s="84">
        <v>3</v>
      </c>
      <c r="C248" s="124">
        <v>0.0022083838177735615</v>
      </c>
      <c r="D248" s="84" t="s">
        <v>4238</v>
      </c>
      <c r="E248" s="84" t="b">
        <v>0</v>
      </c>
      <c r="F248" s="84" t="b">
        <v>0</v>
      </c>
      <c r="G248" s="84" t="b">
        <v>0</v>
      </c>
    </row>
    <row r="249" spans="1:7" ht="15">
      <c r="A249" s="84" t="s">
        <v>4074</v>
      </c>
      <c r="B249" s="84">
        <v>3</v>
      </c>
      <c r="C249" s="124">
        <v>0.0022083838177735615</v>
      </c>
      <c r="D249" s="84" t="s">
        <v>4238</v>
      </c>
      <c r="E249" s="84" t="b">
        <v>0</v>
      </c>
      <c r="F249" s="84" t="b">
        <v>0</v>
      </c>
      <c r="G249" s="84" t="b">
        <v>0</v>
      </c>
    </row>
    <row r="250" spans="1:7" ht="15">
      <c r="A250" s="84" t="s">
        <v>3351</v>
      </c>
      <c r="B250" s="84">
        <v>3</v>
      </c>
      <c r="C250" s="124">
        <v>0.0022083838177735615</v>
      </c>
      <c r="D250" s="84" t="s">
        <v>4238</v>
      </c>
      <c r="E250" s="84" t="b">
        <v>1</v>
      </c>
      <c r="F250" s="84" t="b">
        <v>0</v>
      </c>
      <c r="G250" s="84" t="b">
        <v>0</v>
      </c>
    </row>
    <row r="251" spans="1:7" ht="15">
      <c r="A251" s="84" t="s">
        <v>3352</v>
      </c>
      <c r="B251" s="84">
        <v>3</v>
      </c>
      <c r="C251" s="124">
        <v>0.0022083838177735615</v>
      </c>
      <c r="D251" s="84" t="s">
        <v>4238</v>
      </c>
      <c r="E251" s="84" t="b">
        <v>0</v>
      </c>
      <c r="F251" s="84" t="b">
        <v>0</v>
      </c>
      <c r="G251" s="84" t="b">
        <v>0</v>
      </c>
    </row>
    <row r="252" spans="1:7" ht="15">
      <c r="A252" s="84" t="s">
        <v>391</v>
      </c>
      <c r="B252" s="84">
        <v>3</v>
      </c>
      <c r="C252" s="124">
        <v>0.0022083838177735615</v>
      </c>
      <c r="D252" s="84" t="s">
        <v>4238</v>
      </c>
      <c r="E252" s="84" t="b">
        <v>0</v>
      </c>
      <c r="F252" s="84" t="b">
        <v>0</v>
      </c>
      <c r="G252" s="84" t="b">
        <v>0</v>
      </c>
    </row>
    <row r="253" spans="1:7" ht="15">
      <c r="A253" s="84" t="s">
        <v>3355</v>
      </c>
      <c r="B253" s="84">
        <v>3</v>
      </c>
      <c r="C253" s="124">
        <v>0.0022083838177735615</v>
      </c>
      <c r="D253" s="84" t="s">
        <v>4238</v>
      </c>
      <c r="E253" s="84" t="b">
        <v>0</v>
      </c>
      <c r="F253" s="84" t="b">
        <v>1</v>
      </c>
      <c r="G253" s="84" t="b">
        <v>0</v>
      </c>
    </row>
    <row r="254" spans="1:7" ht="15">
      <c r="A254" s="84" t="s">
        <v>4075</v>
      </c>
      <c r="B254" s="84">
        <v>3</v>
      </c>
      <c r="C254" s="124">
        <v>0.0022083838177735615</v>
      </c>
      <c r="D254" s="84" t="s">
        <v>4238</v>
      </c>
      <c r="E254" s="84" t="b">
        <v>0</v>
      </c>
      <c r="F254" s="84" t="b">
        <v>0</v>
      </c>
      <c r="G254" s="84" t="b">
        <v>0</v>
      </c>
    </row>
    <row r="255" spans="1:7" ht="15">
      <c r="A255" s="84" t="s">
        <v>390</v>
      </c>
      <c r="B255" s="84">
        <v>3</v>
      </c>
      <c r="C255" s="124">
        <v>0.0022083838177735615</v>
      </c>
      <c r="D255" s="84" t="s">
        <v>4238</v>
      </c>
      <c r="E255" s="84" t="b">
        <v>0</v>
      </c>
      <c r="F255" s="84" t="b">
        <v>0</v>
      </c>
      <c r="G255" s="84" t="b">
        <v>0</v>
      </c>
    </row>
    <row r="256" spans="1:7" ht="15">
      <c r="A256" s="84" t="s">
        <v>4076</v>
      </c>
      <c r="B256" s="84">
        <v>3</v>
      </c>
      <c r="C256" s="124">
        <v>0.0027375386289229097</v>
      </c>
      <c r="D256" s="84" t="s">
        <v>4238</v>
      </c>
      <c r="E256" s="84" t="b">
        <v>0</v>
      </c>
      <c r="F256" s="84" t="b">
        <v>0</v>
      </c>
      <c r="G256" s="84" t="b">
        <v>0</v>
      </c>
    </row>
    <row r="257" spans="1:7" ht="15">
      <c r="A257" s="84" t="s">
        <v>4077</v>
      </c>
      <c r="B257" s="84">
        <v>3</v>
      </c>
      <c r="C257" s="124">
        <v>0.0022083838177735615</v>
      </c>
      <c r="D257" s="84" t="s">
        <v>4238</v>
      </c>
      <c r="E257" s="84" t="b">
        <v>0</v>
      </c>
      <c r="F257" s="84" t="b">
        <v>0</v>
      </c>
      <c r="G257" s="84" t="b">
        <v>0</v>
      </c>
    </row>
    <row r="258" spans="1:7" ht="15">
      <c r="A258" s="84" t="s">
        <v>4078</v>
      </c>
      <c r="B258" s="84">
        <v>3</v>
      </c>
      <c r="C258" s="124">
        <v>0.0022083838177735615</v>
      </c>
      <c r="D258" s="84" t="s">
        <v>4238</v>
      </c>
      <c r="E258" s="84" t="b">
        <v>0</v>
      </c>
      <c r="F258" s="84" t="b">
        <v>0</v>
      </c>
      <c r="G258" s="84" t="b">
        <v>0</v>
      </c>
    </row>
    <row r="259" spans="1:7" ht="15">
      <c r="A259" s="84" t="s">
        <v>4079</v>
      </c>
      <c r="B259" s="84">
        <v>3</v>
      </c>
      <c r="C259" s="124">
        <v>0.0022083838177735615</v>
      </c>
      <c r="D259" s="84" t="s">
        <v>4238</v>
      </c>
      <c r="E259" s="84" t="b">
        <v>0</v>
      </c>
      <c r="F259" s="84" t="b">
        <v>0</v>
      </c>
      <c r="G259" s="84" t="b">
        <v>0</v>
      </c>
    </row>
    <row r="260" spans="1:7" ht="15">
      <c r="A260" s="84" t="s">
        <v>4080</v>
      </c>
      <c r="B260" s="84">
        <v>3</v>
      </c>
      <c r="C260" s="124">
        <v>0.0022083838177735615</v>
      </c>
      <c r="D260" s="84" t="s">
        <v>4238</v>
      </c>
      <c r="E260" s="84" t="b">
        <v>0</v>
      </c>
      <c r="F260" s="84" t="b">
        <v>0</v>
      </c>
      <c r="G260" s="84" t="b">
        <v>0</v>
      </c>
    </row>
    <row r="261" spans="1:7" ht="15">
      <c r="A261" s="84" t="s">
        <v>4081</v>
      </c>
      <c r="B261" s="84">
        <v>3</v>
      </c>
      <c r="C261" s="124">
        <v>0.0022083838177735615</v>
      </c>
      <c r="D261" s="84" t="s">
        <v>4238</v>
      </c>
      <c r="E261" s="84" t="b">
        <v>0</v>
      </c>
      <c r="F261" s="84" t="b">
        <v>0</v>
      </c>
      <c r="G261" s="84" t="b">
        <v>0</v>
      </c>
    </row>
    <row r="262" spans="1:7" ht="15">
      <c r="A262" s="84" t="s">
        <v>4082</v>
      </c>
      <c r="B262" s="84">
        <v>3</v>
      </c>
      <c r="C262" s="124">
        <v>0.0022083838177735615</v>
      </c>
      <c r="D262" s="84" t="s">
        <v>4238</v>
      </c>
      <c r="E262" s="84" t="b">
        <v>0</v>
      </c>
      <c r="F262" s="84" t="b">
        <v>0</v>
      </c>
      <c r="G262" s="84" t="b">
        <v>0</v>
      </c>
    </row>
    <row r="263" spans="1:7" ht="15">
      <c r="A263" s="84" t="s">
        <v>4083</v>
      </c>
      <c r="B263" s="84">
        <v>3</v>
      </c>
      <c r="C263" s="124">
        <v>0.0022083838177735615</v>
      </c>
      <c r="D263" s="84" t="s">
        <v>4238</v>
      </c>
      <c r="E263" s="84" t="b">
        <v>0</v>
      </c>
      <c r="F263" s="84" t="b">
        <v>0</v>
      </c>
      <c r="G263" s="84" t="b">
        <v>0</v>
      </c>
    </row>
    <row r="264" spans="1:7" ht="15">
      <c r="A264" s="84" t="s">
        <v>4084</v>
      </c>
      <c r="B264" s="84">
        <v>3</v>
      </c>
      <c r="C264" s="124">
        <v>0.0022083838177735615</v>
      </c>
      <c r="D264" s="84" t="s">
        <v>4238</v>
      </c>
      <c r="E264" s="84" t="b">
        <v>0</v>
      </c>
      <c r="F264" s="84" t="b">
        <v>0</v>
      </c>
      <c r="G264" s="84" t="b">
        <v>0</v>
      </c>
    </row>
    <row r="265" spans="1:7" ht="15">
      <c r="A265" s="84" t="s">
        <v>4085</v>
      </c>
      <c r="B265" s="84">
        <v>3</v>
      </c>
      <c r="C265" s="124">
        <v>0.0022083838177735615</v>
      </c>
      <c r="D265" s="84" t="s">
        <v>4238</v>
      </c>
      <c r="E265" s="84" t="b">
        <v>0</v>
      </c>
      <c r="F265" s="84" t="b">
        <v>1</v>
      </c>
      <c r="G265" s="84" t="b">
        <v>0</v>
      </c>
    </row>
    <row r="266" spans="1:7" ht="15">
      <c r="A266" s="84" t="s">
        <v>4086</v>
      </c>
      <c r="B266" s="84">
        <v>3</v>
      </c>
      <c r="C266" s="124">
        <v>0.0022083838177735615</v>
      </c>
      <c r="D266" s="84" t="s">
        <v>4238</v>
      </c>
      <c r="E266" s="84" t="b">
        <v>0</v>
      </c>
      <c r="F266" s="84" t="b">
        <v>0</v>
      </c>
      <c r="G266" s="84" t="b">
        <v>0</v>
      </c>
    </row>
    <row r="267" spans="1:7" ht="15">
      <c r="A267" s="84" t="s">
        <v>4087</v>
      </c>
      <c r="B267" s="84">
        <v>3</v>
      </c>
      <c r="C267" s="124">
        <v>0.0022083838177735615</v>
      </c>
      <c r="D267" s="84" t="s">
        <v>4238</v>
      </c>
      <c r="E267" s="84" t="b">
        <v>0</v>
      </c>
      <c r="F267" s="84" t="b">
        <v>0</v>
      </c>
      <c r="G267" s="84" t="b">
        <v>0</v>
      </c>
    </row>
    <row r="268" spans="1:7" ht="15">
      <c r="A268" s="84" t="s">
        <v>371</v>
      </c>
      <c r="B268" s="84">
        <v>3</v>
      </c>
      <c r="C268" s="124">
        <v>0.0022083838177735615</v>
      </c>
      <c r="D268" s="84" t="s">
        <v>4238</v>
      </c>
      <c r="E268" s="84" t="b">
        <v>0</v>
      </c>
      <c r="F268" s="84" t="b">
        <v>0</v>
      </c>
      <c r="G268" s="84" t="b">
        <v>0</v>
      </c>
    </row>
    <row r="269" spans="1:7" ht="15">
      <c r="A269" s="84" t="s">
        <v>4088</v>
      </c>
      <c r="B269" s="84">
        <v>3</v>
      </c>
      <c r="C269" s="124">
        <v>0.0022083838177735615</v>
      </c>
      <c r="D269" s="84" t="s">
        <v>4238</v>
      </c>
      <c r="E269" s="84" t="b">
        <v>0</v>
      </c>
      <c r="F269" s="84" t="b">
        <v>0</v>
      </c>
      <c r="G269" s="84" t="b">
        <v>0</v>
      </c>
    </row>
    <row r="270" spans="1:7" ht="15">
      <c r="A270" s="84" t="s">
        <v>4089</v>
      </c>
      <c r="B270" s="84">
        <v>3</v>
      </c>
      <c r="C270" s="124">
        <v>0.0022083838177735615</v>
      </c>
      <c r="D270" s="84" t="s">
        <v>4238</v>
      </c>
      <c r="E270" s="84" t="b">
        <v>0</v>
      </c>
      <c r="F270" s="84" t="b">
        <v>0</v>
      </c>
      <c r="G270" s="84" t="b">
        <v>0</v>
      </c>
    </row>
    <row r="271" spans="1:7" ht="15">
      <c r="A271" s="84" t="s">
        <v>4090</v>
      </c>
      <c r="B271" s="84">
        <v>3</v>
      </c>
      <c r="C271" s="124">
        <v>0.0022083838177735615</v>
      </c>
      <c r="D271" s="84" t="s">
        <v>4238</v>
      </c>
      <c r="E271" s="84" t="b">
        <v>0</v>
      </c>
      <c r="F271" s="84" t="b">
        <v>0</v>
      </c>
      <c r="G271" s="84" t="b">
        <v>0</v>
      </c>
    </row>
    <row r="272" spans="1:7" ht="15">
      <c r="A272" s="84" t="s">
        <v>3476</v>
      </c>
      <c r="B272" s="84">
        <v>3</v>
      </c>
      <c r="C272" s="124">
        <v>0.0022083838177735615</v>
      </c>
      <c r="D272" s="84" t="s">
        <v>4238</v>
      </c>
      <c r="E272" s="84" t="b">
        <v>0</v>
      </c>
      <c r="F272" s="84" t="b">
        <v>0</v>
      </c>
      <c r="G272" s="84" t="b">
        <v>0</v>
      </c>
    </row>
    <row r="273" spans="1:7" ht="15">
      <c r="A273" s="84" t="s">
        <v>806</v>
      </c>
      <c r="B273" s="84">
        <v>3</v>
      </c>
      <c r="C273" s="124">
        <v>0.0022083838177735615</v>
      </c>
      <c r="D273" s="84" t="s">
        <v>4238</v>
      </c>
      <c r="E273" s="84" t="b">
        <v>0</v>
      </c>
      <c r="F273" s="84" t="b">
        <v>0</v>
      </c>
      <c r="G273" s="84" t="b">
        <v>0</v>
      </c>
    </row>
    <row r="274" spans="1:7" ht="15">
      <c r="A274" s="84" t="s">
        <v>4091</v>
      </c>
      <c r="B274" s="84">
        <v>3</v>
      </c>
      <c r="C274" s="124">
        <v>0.0022083838177735615</v>
      </c>
      <c r="D274" s="84" t="s">
        <v>4238</v>
      </c>
      <c r="E274" s="84" t="b">
        <v>0</v>
      </c>
      <c r="F274" s="84" t="b">
        <v>0</v>
      </c>
      <c r="G274" s="84" t="b">
        <v>0</v>
      </c>
    </row>
    <row r="275" spans="1:7" ht="15">
      <c r="A275" s="84" t="s">
        <v>4092</v>
      </c>
      <c r="B275" s="84">
        <v>3</v>
      </c>
      <c r="C275" s="124">
        <v>0.0022083838177735615</v>
      </c>
      <c r="D275" s="84" t="s">
        <v>4238</v>
      </c>
      <c r="E275" s="84" t="b">
        <v>0</v>
      </c>
      <c r="F275" s="84" t="b">
        <v>0</v>
      </c>
      <c r="G275" s="84" t="b">
        <v>0</v>
      </c>
    </row>
    <row r="276" spans="1:7" ht="15">
      <c r="A276" s="84" t="s">
        <v>4093</v>
      </c>
      <c r="B276" s="84">
        <v>3</v>
      </c>
      <c r="C276" s="124">
        <v>0.0022083838177735615</v>
      </c>
      <c r="D276" s="84" t="s">
        <v>4238</v>
      </c>
      <c r="E276" s="84" t="b">
        <v>0</v>
      </c>
      <c r="F276" s="84" t="b">
        <v>0</v>
      </c>
      <c r="G276" s="84" t="b">
        <v>0</v>
      </c>
    </row>
    <row r="277" spans="1:7" ht="15">
      <c r="A277" s="84" t="s">
        <v>4094</v>
      </c>
      <c r="B277" s="84">
        <v>3</v>
      </c>
      <c r="C277" s="124">
        <v>0.0022083838177735615</v>
      </c>
      <c r="D277" s="84" t="s">
        <v>4238</v>
      </c>
      <c r="E277" s="84" t="b">
        <v>0</v>
      </c>
      <c r="F277" s="84" t="b">
        <v>0</v>
      </c>
      <c r="G277" s="84" t="b">
        <v>0</v>
      </c>
    </row>
    <row r="278" spans="1:7" ht="15">
      <c r="A278" s="84" t="s">
        <v>4095</v>
      </c>
      <c r="B278" s="84">
        <v>3</v>
      </c>
      <c r="C278" s="124">
        <v>0.0027375386289229097</v>
      </c>
      <c r="D278" s="84" t="s">
        <v>4238</v>
      </c>
      <c r="E278" s="84" t="b">
        <v>0</v>
      </c>
      <c r="F278" s="84" t="b">
        <v>0</v>
      </c>
      <c r="G278" s="84" t="b">
        <v>0</v>
      </c>
    </row>
    <row r="279" spans="1:7" ht="15">
      <c r="A279" s="84" t="s">
        <v>4096</v>
      </c>
      <c r="B279" s="84">
        <v>3</v>
      </c>
      <c r="C279" s="124">
        <v>0.0022083838177735615</v>
      </c>
      <c r="D279" s="84" t="s">
        <v>4238</v>
      </c>
      <c r="E279" s="84" t="b">
        <v>0</v>
      </c>
      <c r="F279" s="84" t="b">
        <v>0</v>
      </c>
      <c r="G279" s="84" t="b">
        <v>0</v>
      </c>
    </row>
    <row r="280" spans="1:7" ht="15">
      <c r="A280" s="84" t="s">
        <v>4097</v>
      </c>
      <c r="B280" s="84">
        <v>3</v>
      </c>
      <c r="C280" s="124">
        <v>0.0022083838177735615</v>
      </c>
      <c r="D280" s="84" t="s">
        <v>4238</v>
      </c>
      <c r="E280" s="84" t="b">
        <v>0</v>
      </c>
      <c r="F280" s="84" t="b">
        <v>0</v>
      </c>
      <c r="G280" s="84" t="b">
        <v>0</v>
      </c>
    </row>
    <row r="281" spans="1:7" ht="15">
      <c r="A281" s="84" t="s">
        <v>4098</v>
      </c>
      <c r="B281" s="84">
        <v>2</v>
      </c>
      <c r="C281" s="124">
        <v>0.0016024527428822003</v>
      </c>
      <c r="D281" s="84" t="s">
        <v>4238</v>
      </c>
      <c r="E281" s="84" t="b">
        <v>0</v>
      </c>
      <c r="F281" s="84" t="b">
        <v>0</v>
      </c>
      <c r="G281" s="84" t="b">
        <v>0</v>
      </c>
    </row>
    <row r="282" spans="1:7" ht="15">
      <c r="A282" s="84" t="s">
        <v>4099</v>
      </c>
      <c r="B282" s="84">
        <v>2</v>
      </c>
      <c r="C282" s="124">
        <v>0.0016024527428822003</v>
      </c>
      <c r="D282" s="84" t="s">
        <v>4238</v>
      </c>
      <c r="E282" s="84" t="b">
        <v>0</v>
      </c>
      <c r="F282" s="84" t="b">
        <v>0</v>
      </c>
      <c r="G282" s="84" t="b">
        <v>0</v>
      </c>
    </row>
    <row r="283" spans="1:7" ht="15">
      <c r="A283" s="84" t="s">
        <v>4100</v>
      </c>
      <c r="B283" s="84">
        <v>2</v>
      </c>
      <c r="C283" s="124">
        <v>0.0016024527428822003</v>
      </c>
      <c r="D283" s="84" t="s">
        <v>4238</v>
      </c>
      <c r="E283" s="84" t="b">
        <v>0</v>
      </c>
      <c r="F283" s="84" t="b">
        <v>0</v>
      </c>
      <c r="G283" s="84" t="b">
        <v>0</v>
      </c>
    </row>
    <row r="284" spans="1:7" ht="15">
      <c r="A284" s="84" t="s">
        <v>4101</v>
      </c>
      <c r="B284" s="84">
        <v>2</v>
      </c>
      <c r="C284" s="124">
        <v>0.0016024527428822003</v>
      </c>
      <c r="D284" s="84" t="s">
        <v>4238</v>
      </c>
      <c r="E284" s="84" t="b">
        <v>0</v>
      </c>
      <c r="F284" s="84" t="b">
        <v>0</v>
      </c>
      <c r="G284" s="84" t="b">
        <v>0</v>
      </c>
    </row>
    <row r="285" spans="1:7" ht="15">
      <c r="A285" s="84" t="s">
        <v>4102</v>
      </c>
      <c r="B285" s="84">
        <v>2</v>
      </c>
      <c r="C285" s="124">
        <v>0.0016024527428822003</v>
      </c>
      <c r="D285" s="84" t="s">
        <v>4238</v>
      </c>
      <c r="E285" s="84" t="b">
        <v>0</v>
      </c>
      <c r="F285" s="84" t="b">
        <v>1</v>
      </c>
      <c r="G285" s="84" t="b">
        <v>0</v>
      </c>
    </row>
    <row r="286" spans="1:7" ht="15">
      <c r="A286" s="84" t="s">
        <v>4103</v>
      </c>
      <c r="B286" s="84">
        <v>2</v>
      </c>
      <c r="C286" s="124">
        <v>0.0016024527428822003</v>
      </c>
      <c r="D286" s="84" t="s">
        <v>4238</v>
      </c>
      <c r="E286" s="84" t="b">
        <v>0</v>
      </c>
      <c r="F286" s="84" t="b">
        <v>0</v>
      </c>
      <c r="G286" s="84" t="b">
        <v>0</v>
      </c>
    </row>
    <row r="287" spans="1:7" ht="15">
      <c r="A287" s="84" t="s">
        <v>4104</v>
      </c>
      <c r="B287" s="84">
        <v>2</v>
      </c>
      <c r="C287" s="124">
        <v>0.0018250257526152734</v>
      </c>
      <c r="D287" s="84" t="s">
        <v>4238</v>
      </c>
      <c r="E287" s="84" t="b">
        <v>1</v>
      </c>
      <c r="F287" s="84" t="b">
        <v>0</v>
      </c>
      <c r="G287" s="84" t="b">
        <v>0</v>
      </c>
    </row>
    <row r="288" spans="1:7" ht="15">
      <c r="A288" s="84" t="s">
        <v>4105</v>
      </c>
      <c r="B288" s="84">
        <v>2</v>
      </c>
      <c r="C288" s="124">
        <v>0.0016024527428822003</v>
      </c>
      <c r="D288" s="84" t="s">
        <v>4238</v>
      </c>
      <c r="E288" s="84" t="b">
        <v>1</v>
      </c>
      <c r="F288" s="84" t="b">
        <v>0</v>
      </c>
      <c r="G288" s="84" t="b">
        <v>0</v>
      </c>
    </row>
    <row r="289" spans="1:7" ht="15">
      <c r="A289" s="84" t="s">
        <v>4106</v>
      </c>
      <c r="B289" s="84">
        <v>2</v>
      </c>
      <c r="C289" s="124">
        <v>0.0016024527428822003</v>
      </c>
      <c r="D289" s="84" t="s">
        <v>4238</v>
      </c>
      <c r="E289" s="84" t="b">
        <v>0</v>
      </c>
      <c r="F289" s="84" t="b">
        <v>0</v>
      </c>
      <c r="G289" s="84" t="b">
        <v>0</v>
      </c>
    </row>
    <row r="290" spans="1:7" ht="15">
      <c r="A290" s="84" t="s">
        <v>4107</v>
      </c>
      <c r="B290" s="84">
        <v>2</v>
      </c>
      <c r="C290" s="124">
        <v>0.0016024527428822003</v>
      </c>
      <c r="D290" s="84" t="s">
        <v>4238</v>
      </c>
      <c r="E290" s="84" t="b">
        <v>0</v>
      </c>
      <c r="F290" s="84" t="b">
        <v>0</v>
      </c>
      <c r="G290" s="84" t="b">
        <v>0</v>
      </c>
    </row>
    <row r="291" spans="1:7" ht="15">
      <c r="A291" s="84" t="s">
        <v>4108</v>
      </c>
      <c r="B291" s="84">
        <v>2</v>
      </c>
      <c r="C291" s="124">
        <v>0.0016024527428822003</v>
      </c>
      <c r="D291" s="84" t="s">
        <v>4238</v>
      </c>
      <c r="E291" s="84" t="b">
        <v>0</v>
      </c>
      <c r="F291" s="84" t="b">
        <v>0</v>
      </c>
      <c r="G291" s="84" t="b">
        <v>0</v>
      </c>
    </row>
    <row r="292" spans="1:7" ht="15">
      <c r="A292" s="84" t="s">
        <v>355</v>
      </c>
      <c r="B292" s="84">
        <v>2</v>
      </c>
      <c r="C292" s="124">
        <v>0.0016024527428822003</v>
      </c>
      <c r="D292" s="84" t="s">
        <v>4238</v>
      </c>
      <c r="E292" s="84" t="b">
        <v>0</v>
      </c>
      <c r="F292" s="84" t="b">
        <v>0</v>
      </c>
      <c r="G292" s="84" t="b">
        <v>0</v>
      </c>
    </row>
    <row r="293" spans="1:7" ht="15">
      <c r="A293" s="84" t="s">
        <v>4109</v>
      </c>
      <c r="B293" s="84">
        <v>2</v>
      </c>
      <c r="C293" s="124">
        <v>0.0016024527428822003</v>
      </c>
      <c r="D293" s="84" t="s">
        <v>4238</v>
      </c>
      <c r="E293" s="84" t="b">
        <v>0</v>
      </c>
      <c r="F293" s="84" t="b">
        <v>0</v>
      </c>
      <c r="G293" s="84" t="b">
        <v>0</v>
      </c>
    </row>
    <row r="294" spans="1:7" ht="15">
      <c r="A294" s="84" t="s">
        <v>4110</v>
      </c>
      <c r="B294" s="84">
        <v>2</v>
      </c>
      <c r="C294" s="124">
        <v>0.0016024527428822003</v>
      </c>
      <c r="D294" s="84" t="s">
        <v>4238</v>
      </c>
      <c r="E294" s="84" t="b">
        <v>1</v>
      </c>
      <c r="F294" s="84" t="b">
        <v>0</v>
      </c>
      <c r="G294" s="84" t="b">
        <v>0</v>
      </c>
    </row>
    <row r="295" spans="1:7" ht="15">
      <c r="A295" s="84" t="s">
        <v>4111</v>
      </c>
      <c r="B295" s="84">
        <v>2</v>
      </c>
      <c r="C295" s="124">
        <v>0.0016024527428822003</v>
      </c>
      <c r="D295" s="84" t="s">
        <v>4238</v>
      </c>
      <c r="E295" s="84" t="b">
        <v>0</v>
      </c>
      <c r="F295" s="84" t="b">
        <v>0</v>
      </c>
      <c r="G295" s="84" t="b">
        <v>0</v>
      </c>
    </row>
    <row r="296" spans="1:7" ht="15">
      <c r="A296" s="84" t="s">
        <v>4112</v>
      </c>
      <c r="B296" s="84">
        <v>2</v>
      </c>
      <c r="C296" s="124">
        <v>0.0016024527428822003</v>
      </c>
      <c r="D296" s="84" t="s">
        <v>4238</v>
      </c>
      <c r="E296" s="84" t="b">
        <v>0</v>
      </c>
      <c r="F296" s="84" t="b">
        <v>0</v>
      </c>
      <c r="G296" s="84" t="b">
        <v>0</v>
      </c>
    </row>
    <row r="297" spans="1:7" ht="15">
      <c r="A297" s="84" t="s">
        <v>4113</v>
      </c>
      <c r="B297" s="84">
        <v>2</v>
      </c>
      <c r="C297" s="124">
        <v>0.0016024527428822003</v>
      </c>
      <c r="D297" s="84" t="s">
        <v>4238</v>
      </c>
      <c r="E297" s="84" t="b">
        <v>0</v>
      </c>
      <c r="F297" s="84" t="b">
        <v>0</v>
      </c>
      <c r="G297" s="84" t="b">
        <v>0</v>
      </c>
    </row>
    <row r="298" spans="1:7" ht="15">
      <c r="A298" s="84" t="s">
        <v>4114</v>
      </c>
      <c r="B298" s="84">
        <v>2</v>
      </c>
      <c r="C298" s="124">
        <v>0.0016024527428822003</v>
      </c>
      <c r="D298" s="84" t="s">
        <v>4238</v>
      </c>
      <c r="E298" s="84" t="b">
        <v>0</v>
      </c>
      <c r="F298" s="84" t="b">
        <v>0</v>
      </c>
      <c r="G298" s="84" t="b">
        <v>0</v>
      </c>
    </row>
    <row r="299" spans="1:7" ht="15">
      <c r="A299" s="84" t="s">
        <v>4115</v>
      </c>
      <c r="B299" s="84">
        <v>2</v>
      </c>
      <c r="C299" s="124">
        <v>0.0016024527428822003</v>
      </c>
      <c r="D299" s="84" t="s">
        <v>4238</v>
      </c>
      <c r="E299" s="84" t="b">
        <v>0</v>
      </c>
      <c r="F299" s="84" t="b">
        <v>0</v>
      </c>
      <c r="G299" s="84" t="b">
        <v>0</v>
      </c>
    </row>
    <row r="300" spans="1:7" ht="15">
      <c r="A300" s="84" t="s">
        <v>4116</v>
      </c>
      <c r="B300" s="84">
        <v>2</v>
      </c>
      <c r="C300" s="124">
        <v>0.0016024527428822003</v>
      </c>
      <c r="D300" s="84" t="s">
        <v>4238</v>
      </c>
      <c r="E300" s="84" t="b">
        <v>0</v>
      </c>
      <c r="F300" s="84" t="b">
        <v>0</v>
      </c>
      <c r="G300" s="84" t="b">
        <v>0</v>
      </c>
    </row>
    <row r="301" spans="1:7" ht="15">
      <c r="A301" s="84" t="s">
        <v>351</v>
      </c>
      <c r="B301" s="84">
        <v>2</v>
      </c>
      <c r="C301" s="124">
        <v>0.0016024527428822003</v>
      </c>
      <c r="D301" s="84" t="s">
        <v>4238</v>
      </c>
      <c r="E301" s="84" t="b">
        <v>0</v>
      </c>
      <c r="F301" s="84" t="b">
        <v>0</v>
      </c>
      <c r="G301" s="84" t="b">
        <v>0</v>
      </c>
    </row>
    <row r="302" spans="1:7" ht="15">
      <c r="A302" s="84" t="s">
        <v>4117</v>
      </c>
      <c r="B302" s="84">
        <v>2</v>
      </c>
      <c r="C302" s="124">
        <v>0.0016024527428822003</v>
      </c>
      <c r="D302" s="84" t="s">
        <v>4238</v>
      </c>
      <c r="E302" s="84" t="b">
        <v>0</v>
      </c>
      <c r="F302" s="84" t="b">
        <v>0</v>
      </c>
      <c r="G302" s="84" t="b">
        <v>0</v>
      </c>
    </row>
    <row r="303" spans="1:7" ht="15">
      <c r="A303" s="84" t="s">
        <v>4118</v>
      </c>
      <c r="B303" s="84">
        <v>2</v>
      </c>
      <c r="C303" s="124">
        <v>0.0016024527428822003</v>
      </c>
      <c r="D303" s="84" t="s">
        <v>4238</v>
      </c>
      <c r="E303" s="84" t="b">
        <v>0</v>
      </c>
      <c r="F303" s="84" t="b">
        <v>0</v>
      </c>
      <c r="G303" s="84" t="b">
        <v>0</v>
      </c>
    </row>
    <row r="304" spans="1:7" ht="15">
      <c r="A304" s="84" t="s">
        <v>4119</v>
      </c>
      <c r="B304" s="84">
        <v>2</v>
      </c>
      <c r="C304" s="124">
        <v>0.0016024527428822003</v>
      </c>
      <c r="D304" s="84" t="s">
        <v>4238</v>
      </c>
      <c r="E304" s="84" t="b">
        <v>0</v>
      </c>
      <c r="F304" s="84" t="b">
        <v>0</v>
      </c>
      <c r="G304" s="84" t="b">
        <v>0</v>
      </c>
    </row>
    <row r="305" spans="1:7" ht="15">
      <c r="A305" s="84" t="s">
        <v>4120</v>
      </c>
      <c r="B305" s="84">
        <v>2</v>
      </c>
      <c r="C305" s="124">
        <v>0.0016024527428822003</v>
      </c>
      <c r="D305" s="84" t="s">
        <v>4238</v>
      </c>
      <c r="E305" s="84" t="b">
        <v>0</v>
      </c>
      <c r="F305" s="84" t="b">
        <v>0</v>
      </c>
      <c r="G305" s="84" t="b">
        <v>0</v>
      </c>
    </row>
    <row r="306" spans="1:7" ht="15">
      <c r="A306" s="84" t="s">
        <v>4121</v>
      </c>
      <c r="B306" s="84">
        <v>2</v>
      </c>
      <c r="C306" s="124">
        <v>0.0016024527428822003</v>
      </c>
      <c r="D306" s="84" t="s">
        <v>4238</v>
      </c>
      <c r="E306" s="84" t="b">
        <v>0</v>
      </c>
      <c r="F306" s="84" t="b">
        <v>0</v>
      </c>
      <c r="G306" s="84" t="b">
        <v>0</v>
      </c>
    </row>
    <row r="307" spans="1:7" ht="15">
      <c r="A307" s="84" t="s">
        <v>4122</v>
      </c>
      <c r="B307" s="84">
        <v>2</v>
      </c>
      <c r="C307" s="124">
        <v>0.0016024527428822003</v>
      </c>
      <c r="D307" s="84" t="s">
        <v>4238</v>
      </c>
      <c r="E307" s="84" t="b">
        <v>0</v>
      </c>
      <c r="F307" s="84" t="b">
        <v>0</v>
      </c>
      <c r="G307" s="84" t="b">
        <v>0</v>
      </c>
    </row>
    <row r="308" spans="1:7" ht="15">
      <c r="A308" s="84" t="s">
        <v>4123</v>
      </c>
      <c r="B308" s="84">
        <v>2</v>
      </c>
      <c r="C308" s="124">
        <v>0.0016024527428822003</v>
      </c>
      <c r="D308" s="84" t="s">
        <v>4238</v>
      </c>
      <c r="E308" s="84" t="b">
        <v>0</v>
      </c>
      <c r="F308" s="84" t="b">
        <v>0</v>
      </c>
      <c r="G308" s="84" t="b">
        <v>0</v>
      </c>
    </row>
    <row r="309" spans="1:7" ht="15">
      <c r="A309" s="84" t="s">
        <v>4124</v>
      </c>
      <c r="B309" s="84">
        <v>2</v>
      </c>
      <c r="C309" s="124">
        <v>0.0016024527428822003</v>
      </c>
      <c r="D309" s="84" t="s">
        <v>4238</v>
      </c>
      <c r="E309" s="84" t="b">
        <v>0</v>
      </c>
      <c r="F309" s="84" t="b">
        <v>0</v>
      </c>
      <c r="G309" s="84" t="b">
        <v>0</v>
      </c>
    </row>
    <row r="310" spans="1:7" ht="15">
      <c r="A310" s="84" t="s">
        <v>4125</v>
      </c>
      <c r="B310" s="84">
        <v>2</v>
      </c>
      <c r="C310" s="124">
        <v>0.0016024527428822003</v>
      </c>
      <c r="D310" s="84" t="s">
        <v>4238</v>
      </c>
      <c r="E310" s="84" t="b">
        <v>0</v>
      </c>
      <c r="F310" s="84" t="b">
        <v>0</v>
      </c>
      <c r="G310" s="84" t="b">
        <v>0</v>
      </c>
    </row>
    <row r="311" spans="1:7" ht="15">
      <c r="A311" s="84" t="s">
        <v>4126</v>
      </c>
      <c r="B311" s="84">
        <v>2</v>
      </c>
      <c r="C311" s="124">
        <v>0.0016024527428822003</v>
      </c>
      <c r="D311" s="84" t="s">
        <v>4238</v>
      </c>
      <c r="E311" s="84" t="b">
        <v>0</v>
      </c>
      <c r="F311" s="84" t="b">
        <v>0</v>
      </c>
      <c r="G311" s="84" t="b">
        <v>0</v>
      </c>
    </row>
    <row r="312" spans="1:7" ht="15">
      <c r="A312" s="84" t="s">
        <v>4127</v>
      </c>
      <c r="B312" s="84">
        <v>2</v>
      </c>
      <c r="C312" s="124">
        <v>0.0018250257526152734</v>
      </c>
      <c r="D312" s="84" t="s">
        <v>4238</v>
      </c>
      <c r="E312" s="84" t="b">
        <v>0</v>
      </c>
      <c r="F312" s="84" t="b">
        <v>0</v>
      </c>
      <c r="G312" s="84" t="b">
        <v>0</v>
      </c>
    </row>
    <row r="313" spans="1:7" ht="15">
      <c r="A313" s="84" t="s">
        <v>4128</v>
      </c>
      <c r="B313" s="84">
        <v>2</v>
      </c>
      <c r="C313" s="124">
        <v>0.0016024527428822003</v>
      </c>
      <c r="D313" s="84" t="s">
        <v>4238</v>
      </c>
      <c r="E313" s="84" t="b">
        <v>0</v>
      </c>
      <c r="F313" s="84" t="b">
        <v>0</v>
      </c>
      <c r="G313" s="84" t="b">
        <v>0</v>
      </c>
    </row>
    <row r="314" spans="1:7" ht="15">
      <c r="A314" s="84" t="s">
        <v>4129</v>
      </c>
      <c r="B314" s="84">
        <v>2</v>
      </c>
      <c r="C314" s="124">
        <v>0.0016024527428822003</v>
      </c>
      <c r="D314" s="84" t="s">
        <v>4238</v>
      </c>
      <c r="E314" s="84" t="b">
        <v>0</v>
      </c>
      <c r="F314" s="84" t="b">
        <v>0</v>
      </c>
      <c r="G314" s="84" t="b">
        <v>0</v>
      </c>
    </row>
    <row r="315" spans="1:7" ht="15">
      <c r="A315" s="84" t="s">
        <v>343</v>
      </c>
      <c r="B315" s="84">
        <v>2</v>
      </c>
      <c r="C315" s="124">
        <v>0.0016024527428822003</v>
      </c>
      <c r="D315" s="84" t="s">
        <v>4238</v>
      </c>
      <c r="E315" s="84" t="b">
        <v>0</v>
      </c>
      <c r="F315" s="84" t="b">
        <v>0</v>
      </c>
      <c r="G315" s="84" t="b">
        <v>0</v>
      </c>
    </row>
    <row r="316" spans="1:7" ht="15">
      <c r="A316" s="84" t="s">
        <v>4130</v>
      </c>
      <c r="B316" s="84">
        <v>2</v>
      </c>
      <c r="C316" s="124">
        <v>0.0016024527428822003</v>
      </c>
      <c r="D316" s="84" t="s">
        <v>4238</v>
      </c>
      <c r="E316" s="84" t="b">
        <v>0</v>
      </c>
      <c r="F316" s="84" t="b">
        <v>0</v>
      </c>
      <c r="G316" s="84" t="b">
        <v>0</v>
      </c>
    </row>
    <row r="317" spans="1:7" ht="15">
      <c r="A317" s="84" t="s">
        <v>4131</v>
      </c>
      <c r="B317" s="84">
        <v>2</v>
      </c>
      <c r="C317" s="124">
        <v>0.0016024527428822003</v>
      </c>
      <c r="D317" s="84" t="s">
        <v>4238</v>
      </c>
      <c r="E317" s="84" t="b">
        <v>0</v>
      </c>
      <c r="F317" s="84" t="b">
        <v>0</v>
      </c>
      <c r="G317" s="84" t="b">
        <v>0</v>
      </c>
    </row>
    <row r="318" spans="1:7" ht="15">
      <c r="A318" s="84" t="s">
        <v>342</v>
      </c>
      <c r="B318" s="84">
        <v>2</v>
      </c>
      <c r="C318" s="124">
        <v>0.0016024527428822003</v>
      </c>
      <c r="D318" s="84" t="s">
        <v>4238</v>
      </c>
      <c r="E318" s="84" t="b">
        <v>0</v>
      </c>
      <c r="F318" s="84" t="b">
        <v>0</v>
      </c>
      <c r="G318" s="84" t="b">
        <v>0</v>
      </c>
    </row>
    <row r="319" spans="1:7" ht="15">
      <c r="A319" s="84" t="s">
        <v>4132</v>
      </c>
      <c r="B319" s="84">
        <v>2</v>
      </c>
      <c r="C319" s="124">
        <v>0.0016024527428822003</v>
      </c>
      <c r="D319" s="84" t="s">
        <v>4238</v>
      </c>
      <c r="E319" s="84" t="b">
        <v>0</v>
      </c>
      <c r="F319" s="84" t="b">
        <v>0</v>
      </c>
      <c r="G319" s="84" t="b">
        <v>0</v>
      </c>
    </row>
    <row r="320" spans="1:7" ht="15">
      <c r="A320" s="84" t="s">
        <v>4133</v>
      </c>
      <c r="B320" s="84">
        <v>2</v>
      </c>
      <c r="C320" s="124">
        <v>0.0016024527428822003</v>
      </c>
      <c r="D320" s="84" t="s">
        <v>4238</v>
      </c>
      <c r="E320" s="84" t="b">
        <v>0</v>
      </c>
      <c r="F320" s="84" t="b">
        <v>0</v>
      </c>
      <c r="G320" s="84" t="b">
        <v>0</v>
      </c>
    </row>
    <row r="321" spans="1:7" ht="15">
      <c r="A321" s="84" t="s">
        <v>4134</v>
      </c>
      <c r="B321" s="84">
        <v>2</v>
      </c>
      <c r="C321" s="124">
        <v>0.0016024527428822003</v>
      </c>
      <c r="D321" s="84" t="s">
        <v>4238</v>
      </c>
      <c r="E321" s="84" t="b">
        <v>0</v>
      </c>
      <c r="F321" s="84" t="b">
        <v>0</v>
      </c>
      <c r="G321" s="84" t="b">
        <v>0</v>
      </c>
    </row>
    <row r="322" spans="1:7" ht="15">
      <c r="A322" s="84" t="s">
        <v>4135</v>
      </c>
      <c r="B322" s="84">
        <v>2</v>
      </c>
      <c r="C322" s="124">
        <v>0.0016024527428822003</v>
      </c>
      <c r="D322" s="84" t="s">
        <v>4238</v>
      </c>
      <c r="E322" s="84" t="b">
        <v>0</v>
      </c>
      <c r="F322" s="84" t="b">
        <v>0</v>
      </c>
      <c r="G322" s="84" t="b">
        <v>0</v>
      </c>
    </row>
    <row r="323" spans="1:7" ht="15">
      <c r="A323" s="84" t="s">
        <v>4136</v>
      </c>
      <c r="B323" s="84">
        <v>2</v>
      </c>
      <c r="C323" s="124">
        <v>0.0016024527428822003</v>
      </c>
      <c r="D323" s="84" t="s">
        <v>4238</v>
      </c>
      <c r="E323" s="84" t="b">
        <v>0</v>
      </c>
      <c r="F323" s="84" t="b">
        <v>1</v>
      </c>
      <c r="G323" s="84" t="b">
        <v>0</v>
      </c>
    </row>
    <row r="324" spans="1:7" ht="15">
      <c r="A324" s="84" t="s">
        <v>338</v>
      </c>
      <c r="B324" s="84">
        <v>2</v>
      </c>
      <c r="C324" s="124">
        <v>0.0016024527428822003</v>
      </c>
      <c r="D324" s="84" t="s">
        <v>4238</v>
      </c>
      <c r="E324" s="84" t="b">
        <v>0</v>
      </c>
      <c r="F324" s="84" t="b">
        <v>0</v>
      </c>
      <c r="G324" s="84" t="b">
        <v>0</v>
      </c>
    </row>
    <row r="325" spans="1:7" ht="15">
      <c r="A325" s="84" t="s">
        <v>4137</v>
      </c>
      <c r="B325" s="84">
        <v>2</v>
      </c>
      <c r="C325" s="124">
        <v>0.0018250257526152734</v>
      </c>
      <c r="D325" s="84" t="s">
        <v>4238</v>
      </c>
      <c r="E325" s="84" t="b">
        <v>0</v>
      </c>
      <c r="F325" s="84" t="b">
        <v>0</v>
      </c>
      <c r="G325" s="84" t="b">
        <v>0</v>
      </c>
    </row>
    <row r="326" spans="1:7" ht="15">
      <c r="A326" s="84" t="s">
        <v>4138</v>
      </c>
      <c r="B326" s="84">
        <v>2</v>
      </c>
      <c r="C326" s="124">
        <v>0.0016024527428822003</v>
      </c>
      <c r="D326" s="84" t="s">
        <v>4238</v>
      </c>
      <c r="E326" s="84" t="b">
        <v>0</v>
      </c>
      <c r="F326" s="84" t="b">
        <v>0</v>
      </c>
      <c r="G326" s="84" t="b">
        <v>0</v>
      </c>
    </row>
    <row r="327" spans="1:7" ht="15">
      <c r="A327" s="84" t="s">
        <v>4139</v>
      </c>
      <c r="B327" s="84">
        <v>2</v>
      </c>
      <c r="C327" s="124">
        <v>0.0016024527428822003</v>
      </c>
      <c r="D327" s="84" t="s">
        <v>4238</v>
      </c>
      <c r="E327" s="84" t="b">
        <v>0</v>
      </c>
      <c r="F327" s="84" t="b">
        <v>0</v>
      </c>
      <c r="G327" s="84" t="b">
        <v>0</v>
      </c>
    </row>
    <row r="328" spans="1:7" ht="15">
      <c r="A328" s="84" t="s">
        <v>4140</v>
      </c>
      <c r="B328" s="84">
        <v>2</v>
      </c>
      <c r="C328" s="124">
        <v>0.0016024527428822003</v>
      </c>
      <c r="D328" s="84" t="s">
        <v>4238</v>
      </c>
      <c r="E328" s="84" t="b">
        <v>0</v>
      </c>
      <c r="F328" s="84" t="b">
        <v>0</v>
      </c>
      <c r="G328" s="84" t="b">
        <v>0</v>
      </c>
    </row>
    <row r="329" spans="1:7" ht="15">
      <c r="A329" s="84" t="s">
        <v>4141</v>
      </c>
      <c r="B329" s="84">
        <v>2</v>
      </c>
      <c r="C329" s="124">
        <v>0.0016024527428822003</v>
      </c>
      <c r="D329" s="84" t="s">
        <v>4238</v>
      </c>
      <c r="E329" s="84" t="b">
        <v>0</v>
      </c>
      <c r="F329" s="84" t="b">
        <v>1</v>
      </c>
      <c r="G329" s="84" t="b">
        <v>0</v>
      </c>
    </row>
    <row r="330" spans="1:7" ht="15">
      <c r="A330" s="84" t="s">
        <v>4142</v>
      </c>
      <c r="B330" s="84">
        <v>2</v>
      </c>
      <c r="C330" s="124">
        <v>0.0016024527428822003</v>
      </c>
      <c r="D330" s="84" t="s">
        <v>4238</v>
      </c>
      <c r="E330" s="84" t="b">
        <v>0</v>
      </c>
      <c r="F330" s="84" t="b">
        <v>0</v>
      </c>
      <c r="G330" s="84" t="b">
        <v>0</v>
      </c>
    </row>
    <row r="331" spans="1:7" ht="15">
      <c r="A331" s="84" t="s">
        <v>4143</v>
      </c>
      <c r="B331" s="84">
        <v>2</v>
      </c>
      <c r="C331" s="124">
        <v>0.0016024527428822003</v>
      </c>
      <c r="D331" s="84" t="s">
        <v>4238</v>
      </c>
      <c r="E331" s="84" t="b">
        <v>0</v>
      </c>
      <c r="F331" s="84" t="b">
        <v>0</v>
      </c>
      <c r="G331" s="84" t="b">
        <v>0</v>
      </c>
    </row>
    <row r="332" spans="1:7" ht="15">
      <c r="A332" s="84" t="s">
        <v>4144</v>
      </c>
      <c r="B332" s="84">
        <v>2</v>
      </c>
      <c r="C332" s="124">
        <v>0.0016024527428822003</v>
      </c>
      <c r="D332" s="84" t="s">
        <v>4238</v>
      </c>
      <c r="E332" s="84" t="b">
        <v>0</v>
      </c>
      <c r="F332" s="84" t="b">
        <v>0</v>
      </c>
      <c r="G332" s="84" t="b">
        <v>0</v>
      </c>
    </row>
    <row r="333" spans="1:7" ht="15">
      <c r="A333" s="84" t="s">
        <v>4145</v>
      </c>
      <c r="B333" s="84">
        <v>2</v>
      </c>
      <c r="C333" s="124">
        <v>0.0016024527428822003</v>
      </c>
      <c r="D333" s="84" t="s">
        <v>4238</v>
      </c>
      <c r="E333" s="84" t="b">
        <v>0</v>
      </c>
      <c r="F333" s="84" t="b">
        <v>0</v>
      </c>
      <c r="G333" s="84" t="b">
        <v>0</v>
      </c>
    </row>
    <row r="334" spans="1:7" ht="15">
      <c r="A334" s="84" t="s">
        <v>4146</v>
      </c>
      <c r="B334" s="84">
        <v>2</v>
      </c>
      <c r="C334" s="124">
        <v>0.0016024527428822003</v>
      </c>
      <c r="D334" s="84" t="s">
        <v>4238</v>
      </c>
      <c r="E334" s="84" t="b">
        <v>0</v>
      </c>
      <c r="F334" s="84" t="b">
        <v>0</v>
      </c>
      <c r="G334" s="84" t="b">
        <v>0</v>
      </c>
    </row>
    <row r="335" spans="1:7" ht="15">
      <c r="A335" s="84" t="s">
        <v>4147</v>
      </c>
      <c r="B335" s="84">
        <v>2</v>
      </c>
      <c r="C335" s="124">
        <v>0.0016024527428822003</v>
      </c>
      <c r="D335" s="84" t="s">
        <v>4238</v>
      </c>
      <c r="E335" s="84" t="b">
        <v>0</v>
      </c>
      <c r="F335" s="84" t="b">
        <v>0</v>
      </c>
      <c r="G335" s="84" t="b">
        <v>0</v>
      </c>
    </row>
    <row r="336" spans="1:7" ht="15">
      <c r="A336" s="84" t="s">
        <v>4148</v>
      </c>
      <c r="B336" s="84">
        <v>2</v>
      </c>
      <c r="C336" s="124">
        <v>0.0016024527428822003</v>
      </c>
      <c r="D336" s="84" t="s">
        <v>4238</v>
      </c>
      <c r="E336" s="84" t="b">
        <v>0</v>
      </c>
      <c r="F336" s="84" t="b">
        <v>0</v>
      </c>
      <c r="G336" s="84" t="b">
        <v>0</v>
      </c>
    </row>
    <row r="337" spans="1:7" ht="15">
      <c r="A337" s="84" t="s">
        <v>4149</v>
      </c>
      <c r="B337" s="84">
        <v>2</v>
      </c>
      <c r="C337" s="124">
        <v>0.0016024527428822003</v>
      </c>
      <c r="D337" s="84" t="s">
        <v>4238</v>
      </c>
      <c r="E337" s="84" t="b">
        <v>0</v>
      </c>
      <c r="F337" s="84" t="b">
        <v>1</v>
      </c>
      <c r="G337" s="84" t="b">
        <v>0</v>
      </c>
    </row>
    <row r="338" spans="1:7" ht="15">
      <c r="A338" s="84" t="s">
        <v>3368</v>
      </c>
      <c r="B338" s="84">
        <v>2</v>
      </c>
      <c r="C338" s="124">
        <v>0.0016024527428822003</v>
      </c>
      <c r="D338" s="84" t="s">
        <v>4238</v>
      </c>
      <c r="E338" s="84" t="b">
        <v>0</v>
      </c>
      <c r="F338" s="84" t="b">
        <v>0</v>
      </c>
      <c r="G338" s="84" t="b">
        <v>0</v>
      </c>
    </row>
    <row r="339" spans="1:7" ht="15">
      <c r="A339" s="84" t="s">
        <v>4150</v>
      </c>
      <c r="B339" s="84">
        <v>2</v>
      </c>
      <c r="C339" s="124">
        <v>0.0016024527428822003</v>
      </c>
      <c r="D339" s="84" t="s">
        <v>4238</v>
      </c>
      <c r="E339" s="84" t="b">
        <v>0</v>
      </c>
      <c r="F339" s="84" t="b">
        <v>0</v>
      </c>
      <c r="G339" s="84" t="b">
        <v>0</v>
      </c>
    </row>
    <row r="340" spans="1:7" ht="15">
      <c r="A340" s="84" t="s">
        <v>4151</v>
      </c>
      <c r="B340" s="84">
        <v>2</v>
      </c>
      <c r="C340" s="124">
        <v>0.0016024527428822003</v>
      </c>
      <c r="D340" s="84" t="s">
        <v>4238</v>
      </c>
      <c r="E340" s="84" t="b">
        <v>0</v>
      </c>
      <c r="F340" s="84" t="b">
        <v>0</v>
      </c>
      <c r="G340" s="84" t="b">
        <v>0</v>
      </c>
    </row>
    <row r="341" spans="1:7" ht="15">
      <c r="A341" s="84" t="s">
        <v>3365</v>
      </c>
      <c r="B341" s="84">
        <v>2</v>
      </c>
      <c r="C341" s="124">
        <v>0.0016024527428822003</v>
      </c>
      <c r="D341" s="84" t="s">
        <v>4238</v>
      </c>
      <c r="E341" s="84" t="b">
        <v>0</v>
      </c>
      <c r="F341" s="84" t="b">
        <v>0</v>
      </c>
      <c r="G341" s="84" t="b">
        <v>0</v>
      </c>
    </row>
    <row r="342" spans="1:7" ht="15">
      <c r="A342" s="84" t="s">
        <v>3366</v>
      </c>
      <c r="B342" s="84">
        <v>2</v>
      </c>
      <c r="C342" s="124">
        <v>0.0016024527428822003</v>
      </c>
      <c r="D342" s="84" t="s">
        <v>4238</v>
      </c>
      <c r="E342" s="84" t="b">
        <v>0</v>
      </c>
      <c r="F342" s="84" t="b">
        <v>0</v>
      </c>
      <c r="G342" s="84" t="b">
        <v>0</v>
      </c>
    </row>
    <row r="343" spans="1:7" ht="15">
      <c r="A343" s="84" t="s">
        <v>3367</v>
      </c>
      <c r="B343" s="84">
        <v>2</v>
      </c>
      <c r="C343" s="124">
        <v>0.0016024527428822003</v>
      </c>
      <c r="D343" s="84" t="s">
        <v>4238</v>
      </c>
      <c r="E343" s="84" t="b">
        <v>0</v>
      </c>
      <c r="F343" s="84" t="b">
        <v>0</v>
      </c>
      <c r="G343" s="84" t="b">
        <v>0</v>
      </c>
    </row>
    <row r="344" spans="1:7" ht="15">
      <c r="A344" s="84" t="s">
        <v>4152</v>
      </c>
      <c r="B344" s="84">
        <v>2</v>
      </c>
      <c r="C344" s="124">
        <v>0.0016024527428822003</v>
      </c>
      <c r="D344" s="84" t="s">
        <v>4238</v>
      </c>
      <c r="E344" s="84" t="b">
        <v>0</v>
      </c>
      <c r="F344" s="84" t="b">
        <v>0</v>
      </c>
      <c r="G344" s="84" t="b">
        <v>0</v>
      </c>
    </row>
    <row r="345" spans="1:7" ht="15">
      <c r="A345" s="84" t="s">
        <v>4153</v>
      </c>
      <c r="B345" s="84">
        <v>2</v>
      </c>
      <c r="C345" s="124">
        <v>0.0016024527428822003</v>
      </c>
      <c r="D345" s="84" t="s">
        <v>4238</v>
      </c>
      <c r="E345" s="84" t="b">
        <v>0</v>
      </c>
      <c r="F345" s="84" t="b">
        <v>0</v>
      </c>
      <c r="G345" s="84" t="b">
        <v>0</v>
      </c>
    </row>
    <row r="346" spans="1:7" ht="15">
      <c r="A346" s="84" t="s">
        <v>4154</v>
      </c>
      <c r="B346" s="84">
        <v>2</v>
      </c>
      <c r="C346" s="124">
        <v>0.0016024527428822003</v>
      </c>
      <c r="D346" s="84" t="s">
        <v>4238</v>
      </c>
      <c r="E346" s="84" t="b">
        <v>0</v>
      </c>
      <c r="F346" s="84" t="b">
        <v>0</v>
      </c>
      <c r="G346" s="84" t="b">
        <v>0</v>
      </c>
    </row>
    <row r="347" spans="1:7" ht="15">
      <c r="A347" s="84" t="s">
        <v>4155</v>
      </c>
      <c r="B347" s="84">
        <v>2</v>
      </c>
      <c r="C347" s="124">
        <v>0.0016024527428822003</v>
      </c>
      <c r="D347" s="84" t="s">
        <v>4238</v>
      </c>
      <c r="E347" s="84" t="b">
        <v>0</v>
      </c>
      <c r="F347" s="84" t="b">
        <v>0</v>
      </c>
      <c r="G347" s="84" t="b">
        <v>0</v>
      </c>
    </row>
    <row r="348" spans="1:7" ht="15">
      <c r="A348" s="84" t="s">
        <v>4156</v>
      </c>
      <c r="B348" s="84">
        <v>2</v>
      </c>
      <c r="C348" s="124">
        <v>0.0016024527428822003</v>
      </c>
      <c r="D348" s="84" t="s">
        <v>4238</v>
      </c>
      <c r="E348" s="84" t="b">
        <v>0</v>
      </c>
      <c r="F348" s="84" t="b">
        <v>0</v>
      </c>
      <c r="G348" s="84" t="b">
        <v>0</v>
      </c>
    </row>
    <row r="349" spans="1:7" ht="15">
      <c r="A349" s="84" t="s">
        <v>4157</v>
      </c>
      <c r="B349" s="84">
        <v>2</v>
      </c>
      <c r="C349" s="124">
        <v>0.0016024527428822003</v>
      </c>
      <c r="D349" s="84" t="s">
        <v>4238</v>
      </c>
      <c r="E349" s="84" t="b">
        <v>0</v>
      </c>
      <c r="F349" s="84" t="b">
        <v>0</v>
      </c>
      <c r="G349" s="84" t="b">
        <v>0</v>
      </c>
    </row>
    <row r="350" spans="1:7" ht="15">
      <c r="A350" s="84" t="s">
        <v>4158</v>
      </c>
      <c r="B350" s="84">
        <v>2</v>
      </c>
      <c r="C350" s="124">
        <v>0.0016024527428822003</v>
      </c>
      <c r="D350" s="84" t="s">
        <v>4238</v>
      </c>
      <c r="E350" s="84" t="b">
        <v>0</v>
      </c>
      <c r="F350" s="84" t="b">
        <v>0</v>
      </c>
      <c r="G350" s="84" t="b">
        <v>0</v>
      </c>
    </row>
    <row r="351" spans="1:7" ht="15">
      <c r="A351" s="84" t="s">
        <v>4159</v>
      </c>
      <c r="B351" s="84">
        <v>2</v>
      </c>
      <c r="C351" s="124">
        <v>0.0016024527428822003</v>
      </c>
      <c r="D351" s="84" t="s">
        <v>4238</v>
      </c>
      <c r="E351" s="84" t="b">
        <v>0</v>
      </c>
      <c r="F351" s="84" t="b">
        <v>0</v>
      </c>
      <c r="G351" s="84" t="b">
        <v>0</v>
      </c>
    </row>
    <row r="352" spans="1:7" ht="15">
      <c r="A352" s="84" t="s">
        <v>4160</v>
      </c>
      <c r="B352" s="84">
        <v>2</v>
      </c>
      <c r="C352" s="124">
        <v>0.0016024527428822003</v>
      </c>
      <c r="D352" s="84" t="s">
        <v>4238</v>
      </c>
      <c r="E352" s="84" t="b">
        <v>0</v>
      </c>
      <c r="F352" s="84" t="b">
        <v>0</v>
      </c>
      <c r="G352" s="84" t="b">
        <v>0</v>
      </c>
    </row>
    <row r="353" spans="1:7" ht="15">
      <c r="A353" s="84" t="s">
        <v>4161</v>
      </c>
      <c r="B353" s="84">
        <v>2</v>
      </c>
      <c r="C353" s="124">
        <v>0.0016024527428822003</v>
      </c>
      <c r="D353" s="84" t="s">
        <v>4238</v>
      </c>
      <c r="E353" s="84" t="b">
        <v>0</v>
      </c>
      <c r="F353" s="84" t="b">
        <v>0</v>
      </c>
      <c r="G353" s="84" t="b">
        <v>0</v>
      </c>
    </row>
    <row r="354" spans="1:7" ht="15">
      <c r="A354" s="84" t="s">
        <v>4162</v>
      </c>
      <c r="B354" s="84">
        <v>2</v>
      </c>
      <c r="C354" s="124">
        <v>0.0016024527428822003</v>
      </c>
      <c r="D354" s="84" t="s">
        <v>4238</v>
      </c>
      <c r="E354" s="84" t="b">
        <v>1</v>
      </c>
      <c r="F354" s="84" t="b">
        <v>0</v>
      </c>
      <c r="G354" s="84" t="b">
        <v>0</v>
      </c>
    </row>
    <row r="355" spans="1:7" ht="15">
      <c r="A355" s="84" t="s">
        <v>417</v>
      </c>
      <c r="B355" s="84">
        <v>2</v>
      </c>
      <c r="C355" s="124">
        <v>0.0016024527428822003</v>
      </c>
      <c r="D355" s="84" t="s">
        <v>4238</v>
      </c>
      <c r="E355" s="84" t="b">
        <v>0</v>
      </c>
      <c r="F355" s="84" t="b">
        <v>0</v>
      </c>
      <c r="G355" s="84" t="b">
        <v>0</v>
      </c>
    </row>
    <row r="356" spans="1:7" ht="15">
      <c r="A356" s="84" t="s">
        <v>4163</v>
      </c>
      <c r="B356" s="84">
        <v>2</v>
      </c>
      <c r="C356" s="124">
        <v>0.0016024527428822003</v>
      </c>
      <c r="D356" s="84" t="s">
        <v>4238</v>
      </c>
      <c r="E356" s="84" t="b">
        <v>0</v>
      </c>
      <c r="F356" s="84" t="b">
        <v>0</v>
      </c>
      <c r="G356" s="84" t="b">
        <v>0</v>
      </c>
    </row>
    <row r="357" spans="1:7" ht="15">
      <c r="A357" s="84" t="s">
        <v>816</v>
      </c>
      <c r="B357" s="84">
        <v>2</v>
      </c>
      <c r="C357" s="124">
        <v>0.0016024527428822003</v>
      </c>
      <c r="D357" s="84" t="s">
        <v>4238</v>
      </c>
      <c r="E357" s="84" t="b">
        <v>0</v>
      </c>
      <c r="F357" s="84" t="b">
        <v>0</v>
      </c>
      <c r="G357" s="84" t="b">
        <v>0</v>
      </c>
    </row>
    <row r="358" spans="1:7" ht="15">
      <c r="A358" s="84" t="s">
        <v>4164</v>
      </c>
      <c r="B358" s="84">
        <v>2</v>
      </c>
      <c r="C358" s="124">
        <v>0.0016024527428822003</v>
      </c>
      <c r="D358" s="84" t="s">
        <v>4238</v>
      </c>
      <c r="E358" s="84" t="b">
        <v>0</v>
      </c>
      <c r="F358" s="84" t="b">
        <v>0</v>
      </c>
      <c r="G358" s="84" t="b">
        <v>0</v>
      </c>
    </row>
    <row r="359" spans="1:7" ht="15">
      <c r="A359" s="84" t="s">
        <v>4165</v>
      </c>
      <c r="B359" s="84">
        <v>2</v>
      </c>
      <c r="C359" s="124">
        <v>0.0016024527428822003</v>
      </c>
      <c r="D359" s="84" t="s">
        <v>4238</v>
      </c>
      <c r="E359" s="84" t="b">
        <v>0</v>
      </c>
      <c r="F359" s="84" t="b">
        <v>0</v>
      </c>
      <c r="G359" s="84" t="b">
        <v>0</v>
      </c>
    </row>
    <row r="360" spans="1:7" ht="15">
      <c r="A360" s="84" t="s">
        <v>4166</v>
      </c>
      <c r="B360" s="84">
        <v>2</v>
      </c>
      <c r="C360" s="124">
        <v>0.0016024527428822003</v>
      </c>
      <c r="D360" s="84" t="s">
        <v>4238</v>
      </c>
      <c r="E360" s="84" t="b">
        <v>0</v>
      </c>
      <c r="F360" s="84" t="b">
        <v>0</v>
      </c>
      <c r="G360" s="84" t="b">
        <v>0</v>
      </c>
    </row>
    <row r="361" spans="1:7" ht="15">
      <c r="A361" s="84" t="s">
        <v>4167</v>
      </c>
      <c r="B361" s="84">
        <v>2</v>
      </c>
      <c r="C361" s="124">
        <v>0.0018250257526152734</v>
      </c>
      <c r="D361" s="84" t="s">
        <v>4238</v>
      </c>
      <c r="E361" s="84" t="b">
        <v>0</v>
      </c>
      <c r="F361" s="84" t="b">
        <v>0</v>
      </c>
      <c r="G361" s="84" t="b">
        <v>0</v>
      </c>
    </row>
    <row r="362" spans="1:7" ht="15">
      <c r="A362" s="84" t="s">
        <v>4168</v>
      </c>
      <c r="B362" s="84">
        <v>2</v>
      </c>
      <c r="C362" s="124">
        <v>0.0016024527428822003</v>
      </c>
      <c r="D362" s="84" t="s">
        <v>4238</v>
      </c>
      <c r="E362" s="84" t="b">
        <v>0</v>
      </c>
      <c r="F362" s="84" t="b">
        <v>0</v>
      </c>
      <c r="G362" s="84" t="b">
        <v>0</v>
      </c>
    </row>
    <row r="363" spans="1:7" ht="15">
      <c r="A363" s="84" t="s">
        <v>4169</v>
      </c>
      <c r="B363" s="84">
        <v>2</v>
      </c>
      <c r="C363" s="124">
        <v>0.0016024527428822003</v>
      </c>
      <c r="D363" s="84" t="s">
        <v>4238</v>
      </c>
      <c r="E363" s="84" t="b">
        <v>0</v>
      </c>
      <c r="F363" s="84" t="b">
        <v>0</v>
      </c>
      <c r="G363" s="84" t="b">
        <v>0</v>
      </c>
    </row>
    <row r="364" spans="1:7" ht="15">
      <c r="A364" s="84" t="s">
        <v>4170</v>
      </c>
      <c r="B364" s="84">
        <v>2</v>
      </c>
      <c r="C364" s="124">
        <v>0.0018250257526152734</v>
      </c>
      <c r="D364" s="84" t="s">
        <v>4238</v>
      </c>
      <c r="E364" s="84" t="b">
        <v>0</v>
      </c>
      <c r="F364" s="84" t="b">
        <v>0</v>
      </c>
      <c r="G364" s="84" t="b">
        <v>0</v>
      </c>
    </row>
    <row r="365" spans="1:7" ht="15">
      <c r="A365" s="84" t="s">
        <v>4171</v>
      </c>
      <c r="B365" s="84">
        <v>2</v>
      </c>
      <c r="C365" s="124">
        <v>0.0018250257526152734</v>
      </c>
      <c r="D365" s="84" t="s">
        <v>4238</v>
      </c>
      <c r="E365" s="84" t="b">
        <v>0</v>
      </c>
      <c r="F365" s="84" t="b">
        <v>0</v>
      </c>
      <c r="G365" s="84" t="b">
        <v>0</v>
      </c>
    </row>
    <row r="366" spans="1:7" ht="15">
      <c r="A366" s="84" t="s">
        <v>4172</v>
      </c>
      <c r="B366" s="84">
        <v>2</v>
      </c>
      <c r="C366" s="124">
        <v>0.0016024527428822003</v>
      </c>
      <c r="D366" s="84" t="s">
        <v>4238</v>
      </c>
      <c r="E366" s="84" t="b">
        <v>0</v>
      </c>
      <c r="F366" s="84" t="b">
        <v>0</v>
      </c>
      <c r="G366" s="84" t="b">
        <v>0</v>
      </c>
    </row>
    <row r="367" spans="1:7" ht="15">
      <c r="A367" s="84" t="s">
        <v>310</v>
      </c>
      <c r="B367" s="84">
        <v>2</v>
      </c>
      <c r="C367" s="124">
        <v>0.0016024527428822003</v>
      </c>
      <c r="D367" s="84" t="s">
        <v>4238</v>
      </c>
      <c r="E367" s="84" t="b">
        <v>0</v>
      </c>
      <c r="F367" s="84" t="b">
        <v>0</v>
      </c>
      <c r="G367" s="84" t="b">
        <v>0</v>
      </c>
    </row>
    <row r="368" spans="1:7" ht="15">
      <c r="A368" s="84" t="s">
        <v>411</v>
      </c>
      <c r="B368" s="84">
        <v>2</v>
      </c>
      <c r="C368" s="124">
        <v>0.0016024527428822003</v>
      </c>
      <c r="D368" s="84" t="s">
        <v>4238</v>
      </c>
      <c r="E368" s="84" t="b">
        <v>0</v>
      </c>
      <c r="F368" s="84" t="b">
        <v>0</v>
      </c>
      <c r="G368" s="84" t="b">
        <v>0</v>
      </c>
    </row>
    <row r="369" spans="1:7" ht="15">
      <c r="A369" s="84" t="s">
        <v>4173</v>
      </c>
      <c r="B369" s="84">
        <v>2</v>
      </c>
      <c r="C369" s="124">
        <v>0.0016024527428822003</v>
      </c>
      <c r="D369" s="84" t="s">
        <v>4238</v>
      </c>
      <c r="E369" s="84" t="b">
        <v>0</v>
      </c>
      <c r="F369" s="84" t="b">
        <v>0</v>
      </c>
      <c r="G369" s="84" t="b">
        <v>0</v>
      </c>
    </row>
    <row r="370" spans="1:7" ht="15">
      <c r="A370" s="84" t="s">
        <v>4174</v>
      </c>
      <c r="B370" s="84">
        <v>2</v>
      </c>
      <c r="C370" s="124">
        <v>0.0016024527428822003</v>
      </c>
      <c r="D370" s="84" t="s">
        <v>4238</v>
      </c>
      <c r="E370" s="84" t="b">
        <v>0</v>
      </c>
      <c r="F370" s="84" t="b">
        <v>0</v>
      </c>
      <c r="G370" s="84" t="b">
        <v>0</v>
      </c>
    </row>
    <row r="371" spans="1:7" ht="15">
      <c r="A371" s="84" t="s">
        <v>4175</v>
      </c>
      <c r="B371" s="84">
        <v>2</v>
      </c>
      <c r="C371" s="124">
        <v>0.0016024527428822003</v>
      </c>
      <c r="D371" s="84" t="s">
        <v>4238</v>
      </c>
      <c r="E371" s="84" t="b">
        <v>1</v>
      </c>
      <c r="F371" s="84" t="b">
        <v>0</v>
      </c>
      <c r="G371" s="84" t="b">
        <v>0</v>
      </c>
    </row>
    <row r="372" spans="1:7" ht="15">
      <c r="A372" s="84" t="s">
        <v>4176</v>
      </c>
      <c r="B372" s="84">
        <v>2</v>
      </c>
      <c r="C372" s="124">
        <v>0.0016024527428822003</v>
      </c>
      <c r="D372" s="84" t="s">
        <v>4238</v>
      </c>
      <c r="E372" s="84" t="b">
        <v>0</v>
      </c>
      <c r="F372" s="84" t="b">
        <v>0</v>
      </c>
      <c r="G372" s="84" t="b">
        <v>0</v>
      </c>
    </row>
    <row r="373" spans="1:7" ht="15">
      <c r="A373" s="84" t="s">
        <v>4177</v>
      </c>
      <c r="B373" s="84">
        <v>2</v>
      </c>
      <c r="C373" s="124">
        <v>0.0016024527428822003</v>
      </c>
      <c r="D373" s="84" t="s">
        <v>4238</v>
      </c>
      <c r="E373" s="84" t="b">
        <v>0</v>
      </c>
      <c r="F373" s="84" t="b">
        <v>0</v>
      </c>
      <c r="G373" s="84" t="b">
        <v>0</v>
      </c>
    </row>
    <row r="374" spans="1:7" ht="15">
      <c r="A374" s="84" t="s">
        <v>4178</v>
      </c>
      <c r="B374" s="84">
        <v>2</v>
      </c>
      <c r="C374" s="124">
        <v>0.0016024527428822003</v>
      </c>
      <c r="D374" s="84" t="s">
        <v>4238</v>
      </c>
      <c r="E374" s="84" t="b">
        <v>0</v>
      </c>
      <c r="F374" s="84" t="b">
        <v>0</v>
      </c>
      <c r="G374" s="84" t="b">
        <v>0</v>
      </c>
    </row>
    <row r="375" spans="1:7" ht="15">
      <c r="A375" s="84" t="s">
        <v>4179</v>
      </c>
      <c r="B375" s="84">
        <v>2</v>
      </c>
      <c r="C375" s="124">
        <v>0.0018250257526152734</v>
      </c>
      <c r="D375" s="84" t="s">
        <v>4238</v>
      </c>
      <c r="E375" s="84" t="b">
        <v>0</v>
      </c>
      <c r="F375" s="84" t="b">
        <v>0</v>
      </c>
      <c r="G375" s="84" t="b">
        <v>0</v>
      </c>
    </row>
    <row r="376" spans="1:7" ht="15">
      <c r="A376" s="84" t="s">
        <v>4180</v>
      </c>
      <c r="B376" s="84">
        <v>2</v>
      </c>
      <c r="C376" s="124">
        <v>0.0016024527428822003</v>
      </c>
      <c r="D376" s="84" t="s">
        <v>4238</v>
      </c>
      <c r="E376" s="84" t="b">
        <v>0</v>
      </c>
      <c r="F376" s="84" t="b">
        <v>0</v>
      </c>
      <c r="G376" s="84" t="b">
        <v>0</v>
      </c>
    </row>
    <row r="377" spans="1:7" ht="15">
      <c r="A377" s="84" t="s">
        <v>4181</v>
      </c>
      <c r="B377" s="84">
        <v>2</v>
      </c>
      <c r="C377" s="124">
        <v>0.0016024527428822003</v>
      </c>
      <c r="D377" s="84" t="s">
        <v>4238</v>
      </c>
      <c r="E377" s="84" t="b">
        <v>0</v>
      </c>
      <c r="F377" s="84" t="b">
        <v>0</v>
      </c>
      <c r="G377" s="84" t="b">
        <v>0</v>
      </c>
    </row>
    <row r="378" spans="1:7" ht="15">
      <c r="A378" s="84" t="s">
        <v>4182</v>
      </c>
      <c r="B378" s="84">
        <v>2</v>
      </c>
      <c r="C378" s="124">
        <v>0.0016024527428822003</v>
      </c>
      <c r="D378" s="84" t="s">
        <v>4238</v>
      </c>
      <c r="E378" s="84" t="b">
        <v>0</v>
      </c>
      <c r="F378" s="84" t="b">
        <v>0</v>
      </c>
      <c r="G378" s="84" t="b">
        <v>0</v>
      </c>
    </row>
    <row r="379" spans="1:7" ht="15">
      <c r="A379" s="84" t="s">
        <v>4183</v>
      </c>
      <c r="B379" s="84">
        <v>2</v>
      </c>
      <c r="C379" s="124">
        <v>0.0016024527428822003</v>
      </c>
      <c r="D379" s="84" t="s">
        <v>4238</v>
      </c>
      <c r="E379" s="84" t="b">
        <v>1</v>
      </c>
      <c r="F379" s="84" t="b">
        <v>0</v>
      </c>
      <c r="G379" s="84" t="b">
        <v>0</v>
      </c>
    </row>
    <row r="380" spans="1:7" ht="15">
      <c r="A380" s="84" t="s">
        <v>4184</v>
      </c>
      <c r="B380" s="84">
        <v>2</v>
      </c>
      <c r="C380" s="124">
        <v>0.0016024527428822003</v>
      </c>
      <c r="D380" s="84" t="s">
        <v>4238</v>
      </c>
      <c r="E380" s="84" t="b">
        <v>0</v>
      </c>
      <c r="F380" s="84" t="b">
        <v>0</v>
      </c>
      <c r="G380" s="84" t="b">
        <v>0</v>
      </c>
    </row>
    <row r="381" spans="1:7" ht="15">
      <c r="A381" s="84" t="s">
        <v>4185</v>
      </c>
      <c r="B381" s="84">
        <v>2</v>
      </c>
      <c r="C381" s="124">
        <v>0.0016024527428822003</v>
      </c>
      <c r="D381" s="84" t="s">
        <v>4238</v>
      </c>
      <c r="E381" s="84" t="b">
        <v>1</v>
      </c>
      <c r="F381" s="84" t="b">
        <v>0</v>
      </c>
      <c r="G381" s="84" t="b">
        <v>0</v>
      </c>
    </row>
    <row r="382" spans="1:7" ht="15">
      <c r="A382" s="84" t="s">
        <v>4186</v>
      </c>
      <c r="B382" s="84">
        <v>2</v>
      </c>
      <c r="C382" s="124">
        <v>0.0016024527428822003</v>
      </c>
      <c r="D382" s="84" t="s">
        <v>4238</v>
      </c>
      <c r="E382" s="84" t="b">
        <v>0</v>
      </c>
      <c r="F382" s="84" t="b">
        <v>0</v>
      </c>
      <c r="G382" s="84" t="b">
        <v>0</v>
      </c>
    </row>
    <row r="383" spans="1:7" ht="15">
      <c r="A383" s="84" t="s">
        <v>4187</v>
      </c>
      <c r="B383" s="84">
        <v>2</v>
      </c>
      <c r="C383" s="124">
        <v>0.0018250257526152734</v>
      </c>
      <c r="D383" s="84" t="s">
        <v>4238</v>
      </c>
      <c r="E383" s="84" t="b">
        <v>0</v>
      </c>
      <c r="F383" s="84" t="b">
        <v>0</v>
      </c>
      <c r="G383" s="84" t="b">
        <v>0</v>
      </c>
    </row>
    <row r="384" spans="1:7" ht="15">
      <c r="A384" s="84" t="s">
        <v>4188</v>
      </c>
      <c r="B384" s="84">
        <v>2</v>
      </c>
      <c r="C384" s="124">
        <v>0.0018250257526152734</v>
      </c>
      <c r="D384" s="84" t="s">
        <v>4238</v>
      </c>
      <c r="E384" s="84" t="b">
        <v>0</v>
      </c>
      <c r="F384" s="84" t="b">
        <v>0</v>
      </c>
      <c r="G384" s="84" t="b">
        <v>0</v>
      </c>
    </row>
    <row r="385" spans="1:7" ht="15">
      <c r="A385" s="84" t="s">
        <v>4189</v>
      </c>
      <c r="B385" s="84">
        <v>2</v>
      </c>
      <c r="C385" s="124">
        <v>0.0016024527428822003</v>
      </c>
      <c r="D385" s="84" t="s">
        <v>4238</v>
      </c>
      <c r="E385" s="84" t="b">
        <v>0</v>
      </c>
      <c r="F385" s="84" t="b">
        <v>0</v>
      </c>
      <c r="G385" s="84" t="b">
        <v>0</v>
      </c>
    </row>
    <row r="386" spans="1:7" ht="15">
      <c r="A386" s="84" t="s">
        <v>4190</v>
      </c>
      <c r="B386" s="84">
        <v>2</v>
      </c>
      <c r="C386" s="124">
        <v>0.0016024527428822003</v>
      </c>
      <c r="D386" s="84" t="s">
        <v>4238</v>
      </c>
      <c r="E386" s="84" t="b">
        <v>0</v>
      </c>
      <c r="F386" s="84" t="b">
        <v>0</v>
      </c>
      <c r="G386" s="84" t="b">
        <v>0</v>
      </c>
    </row>
    <row r="387" spans="1:7" ht="15">
      <c r="A387" s="84" t="s">
        <v>282</v>
      </c>
      <c r="B387" s="84">
        <v>2</v>
      </c>
      <c r="C387" s="124">
        <v>0.0016024527428822003</v>
      </c>
      <c r="D387" s="84" t="s">
        <v>4238</v>
      </c>
      <c r="E387" s="84" t="b">
        <v>0</v>
      </c>
      <c r="F387" s="84" t="b">
        <v>0</v>
      </c>
      <c r="G387" s="84" t="b">
        <v>0</v>
      </c>
    </row>
    <row r="388" spans="1:7" ht="15">
      <c r="A388" s="84" t="s">
        <v>4191</v>
      </c>
      <c r="B388" s="84">
        <v>2</v>
      </c>
      <c r="C388" s="124">
        <v>0.0016024527428822003</v>
      </c>
      <c r="D388" s="84" t="s">
        <v>4238</v>
      </c>
      <c r="E388" s="84" t="b">
        <v>0</v>
      </c>
      <c r="F388" s="84" t="b">
        <v>0</v>
      </c>
      <c r="G388" s="84" t="b">
        <v>0</v>
      </c>
    </row>
    <row r="389" spans="1:7" ht="15">
      <c r="A389" s="84" t="s">
        <v>4192</v>
      </c>
      <c r="B389" s="84">
        <v>2</v>
      </c>
      <c r="C389" s="124">
        <v>0.0016024527428822003</v>
      </c>
      <c r="D389" s="84" t="s">
        <v>4238</v>
      </c>
      <c r="E389" s="84" t="b">
        <v>0</v>
      </c>
      <c r="F389" s="84" t="b">
        <v>0</v>
      </c>
      <c r="G389" s="84" t="b">
        <v>0</v>
      </c>
    </row>
    <row r="390" spans="1:7" ht="15">
      <c r="A390" s="84" t="s">
        <v>4193</v>
      </c>
      <c r="B390" s="84">
        <v>2</v>
      </c>
      <c r="C390" s="124">
        <v>0.0016024527428822003</v>
      </c>
      <c r="D390" s="84" t="s">
        <v>4238</v>
      </c>
      <c r="E390" s="84" t="b">
        <v>0</v>
      </c>
      <c r="F390" s="84" t="b">
        <v>0</v>
      </c>
      <c r="G390" s="84" t="b">
        <v>0</v>
      </c>
    </row>
    <row r="391" spans="1:7" ht="15">
      <c r="A391" s="84" t="s">
        <v>4194</v>
      </c>
      <c r="B391" s="84">
        <v>2</v>
      </c>
      <c r="C391" s="124">
        <v>0.0016024527428822003</v>
      </c>
      <c r="D391" s="84" t="s">
        <v>4238</v>
      </c>
      <c r="E391" s="84" t="b">
        <v>0</v>
      </c>
      <c r="F391" s="84" t="b">
        <v>0</v>
      </c>
      <c r="G391" s="84" t="b">
        <v>0</v>
      </c>
    </row>
    <row r="392" spans="1:7" ht="15">
      <c r="A392" s="84" t="s">
        <v>4195</v>
      </c>
      <c r="B392" s="84">
        <v>2</v>
      </c>
      <c r="C392" s="124">
        <v>0.0016024527428822003</v>
      </c>
      <c r="D392" s="84" t="s">
        <v>4238</v>
      </c>
      <c r="E392" s="84" t="b">
        <v>0</v>
      </c>
      <c r="F392" s="84" t="b">
        <v>0</v>
      </c>
      <c r="G392" s="84" t="b">
        <v>0</v>
      </c>
    </row>
    <row r="393" spans="1:7" ht="15">
      <c r="A393" s="84" t="s">
        <v>4196</v>
      </c>
      <c r="B393" s="84">
        <v>2</v>
      </c>
      <c r="C393" s="124">
        <v>0.0016024527428822003</v>
      </c>
      <c r="D393" s="84" t="s">
        <v>4238</v>
      </c>
      <c r="E393" s="84" t="b">
        <v>0</v>
      </c>
      <c r="F393" s="84" t="b">
        <v>0</v>
      </c>
      <c r="G393" s="84" t="b">
        <v>0</v>
      </c>
    </row>
    <row r="394" spans="1:7" ht="15">
      <c r="A394" s="84" t="s">
        <v>4197</v>
      </c>
      <c r="B394" s="84">
        <v>2</v>
      </c>
      <c r="C394" s="124">
        <v>0.0016024527428822003</v>
      </c>
      <c r="D394" s="84" t="s">
        <v>4238</v>
      </c>
      <c r="E394" s="84" t="b">
        <v>0</v>
      </c>
      <c r="F394" s="84" t="b">
        <v>0</v>
      </c>
      <c r="G394" s="84" t="b">
        <v>0</v>
      </c>
    </row>
    <row r="395" spans="1:7" ht="15">
      <c r="A395" s="84" t="s">
        <v>4198</v>
      </c>
      <c r="B395" s="84">
        <v>2</v>
      </c>
      <c r="C395" s="124">
        <v>0.0016024527428822003</v>
      </c>
      <c r="D395" s="84" t="s">
        <v>4238</v>
      </c>
      <c r="E395" s="84" t="b">
        <v>0</v>
      </c>
      <c r="F395" s="84" t="b">
        <v>0</v>
      </c>
      <c r="G395" s="84" t="b">
        <v>0</v>
      </c>
    </row>
    <row r="396" spans="1:7" ht="15">
      <c r="A396" s="84" t="s">
        <v>397</v>
      </c>
      <c r="B396" s="84">
        <v>2</v>
      </c>
      <c r="C396" s="124">
        <v>0.0016024527428822003</v>
      </c>
      <c r="D396" s="84" t="s">
        <v>4238</v>
      </c>
      <c r="E396" s="84" t="b">
        <v>0</v>
      </c>
      <c r="F396" s="84" t="b">
        <v>0</v>
      </c>
      <c r="G396" s="84" t="b">
        <v>0</v>
      </c>
    </row>
    <row r="397" spans="1:7" ht="15">
      <c r="A397" s="84" t="s">
        <v>4199</v>
      </c>
      <c r="B397" s="84">
        <v>2</v>
      </c>
      <c r="C397" s="124">
        <v>0.0016024527428822003</v>
      </c>
      <c r="D397" s="84" t="s">
        <v>4238</v>
      </c>
      <c r="E397" s="84" t="b">
        <v>0</v>
      </c>
      <c r="F397" s="84" t="b">
        <v>0</v>
      </c>
      <c r="G397" s="84" t="b">
        <v>0</v>
      </c>
    </row>
    <row r="398" spans="1:7" ht="15">
      <c r="A398" s="84" t="s">
        <v>252</v>
      </c>
      <c r="B398" s="84">
        <v>2</v>
      </c>
      <c r="C398" s="124">
        <v>0.0016024527428822003</v>
      </c>
      <c r="D398" s="84" t="s">
        <v>4238</v>
      </c>
      <c r="E398" s="84" t="b">
        <v>0</v>
      </c>
      <c r="F398" s="84" t="b">
        <v>0</v>
      </c>
      <c r="G398" s="84" t="b">
        <v>0</v>
      </c>
    </row>
    <row r="399" spans="1:7" ht="15">
      <c r="A399" s="84" t="s">
        <v>344</v>
      </c>
      <c r="B399" s="84">
        <v>2</v>
      </c>
      <c r="C399" s="124">
        <v>0.0016024527428822003</v>
      </c>
      <c r="D399" s="84" t="s">
        <v>4238</v>
      </c>
      <c r="E399" s="84" t="b">
        <v>0</v>
      </c>
      <c r="F399" s="84" t="b">
        <v>0</v>
      </c>
      <c r="G399" s="84" t="b">
        <v>0</v>
      </c>
    </row>
    <row r="400" spans="1:7" ht="15">
      <c r="A400" s="84" t="s">
        <v>4200</v>
      </c>
      <c r="B400" s="84">
        <v>2</v>
      </c>
      <c r="C400" s="124">
        <v>0.0016024527428822003</v>
      </c>
      <c r="D400" s="84" t="s">
        <v>4238</v>
      </c>
      <c r="E400" s="84" t="b">
        <v>0</v>
      </c>
      <c r="F400" s="84" t="b">
        <v>1</v>
      </c>
      <c r="G400" s="84" t="b">
        <v>0</v>
      </c>
    </row>
    <row r="401" spans="1:7" ht="15">
      <c r="A401" s="84" t="s">
        <v>396</v>
      </c>
      <c r="B401" s="84">
        <v>2</v>
      </c>
      <c r="C401" s="124">
        <v>0.0016024527428822003</v>
      </c>
      <c r="D401" s="84" t="s">
        <v>4238</v>
      </c>
      <c r="E401" s="84" t="b">
        <v>0</v>
      </c>
      <c r="F401" s="84" t="b">
        <v>0</v>
      </c>
      <c r="G401" s="84" t="b">
        <v>0</v>
      </c>
    </row>
    <row r="402" spans="1:7" ht="15">
      <c r="A402" s="84" t="s">
        <v>4201</v>
      </c>
      <c r="B402" s="84">
        <v>2</v>
      </c>
      <c r="C402" s="124">
        <v>0.0016024527428822003</v>
      </c>
      <c r="D402" s="84" t="s">
        <v>4238</v>
      </c>
      <c r="E402" s="84" t="b">
        <v>0</v>
      </c>
      <c r="F402" s="84" t="b">
        <v>0</v>
      </c>
      <c r="G402" s="84" t="b">
        <v>0</v>
      </c>
    </row>
    <row r="403" spans="1:7" ht="15">
      <c r="A403" s="84" t="s">
        <v>395</v>
      </c>
      <c r="B403" s="84">
        <v>2</v>
      </c>
      <c r="C403" s="124">
        <v>0.0016024527428822003</v>
      </c>
      <c r="D403" s="84" t="s">
        <v>4238</v>
      </c>
      <c r="E403" s="84" t="b">
        <v>0</v>
      </c>
      <c r="F403" s="84" t="b">
        <v>0</v>
      </c>
      <c r="G403" s="84" t="b">
        <v>0</v>
      </c>
    </row>
    <row r="404" spans="1:7" ht="15">
      <c r="A404" s="84" t="s">
        <v>4202</v>
      </c>
      <c r="B404" s="84">
        <v>2</v>
      </c>
      <c r="C404" s="124">
        <v>0.0016024527428822003</v>
      </c>
      <c r="D404" s="84" t="s">
        <v>4238</v>
      </c>
      <c r="E404" s="84" t="b">
        <v>0</v>
      </c>
      <c r="F404" s="84" t="b">
        <v>0</v>
      </c>
      <c r="G404" s="84" t="b">
        <v>0</v>
      </c>
    </row>
    <row r="405" spans="1:7" ht="15">
      <c r="A405" s="84" t="s">
        <v>258</v>
      </c>
      <c r="B405" s="84">
        <v>2</v>
      </c>
      <c r="C405" s="124">
        <v>0.0016024527428822003</v>
      </c>
      <c r="D405" s="84" t="s">
        <v>4238</v>
      </c>
      <c r="E405" s="84" t="b">
        <v>0</v>
      </c>
      <c r="F405" s="84" t="b">
        <v>0</v>
      </c>
      <c r="G405" s="84" t="b">
        <v>0</v>
      </c>
    </row>
    <row r="406" spans="1:7" ht="15">
      <c r="A406" s="84" t="s">
        <v>4203</v>
      </c>
      <c r="B406" s="84">
        <v>2</v>
      </c>
      <c r="C406" s="124">
        <v>0.0016024527428822003</v>
      </c>
      <c r="D406" s="84" t="s">
        <v>4238</v>
      </c>
      <c r="E406" s="84" t="b">
        <v>0</v>
      </c>
      <c r="F406" s="84" t="b">
        <v>0</v>
      </c>
      <c r="G406" s="84" t="b">
        <v>0</v>
      </c>
    </row>
    <row r="407" spans="1:7" ht="15">
      <c r="A407" s="84" t="s">
        <v>4204</v>
      </c>
      <c r="B407" s="84">
        <v>2</v>
      </c>
      <c r="C407" s="124">
        <v>0.0016024527428822003</v>
      </c>
      <c r="D407" s="84" t="s">
        <v>4238</v>
      </c>
      <c r="E407" s="84" t="b">
        <v>0</v>
      </c>
      <c r="F407" s="84" t="b">
        <v>0</v>
      </c>
      <c r="G407" s="84" t="b">
        <v>0</v>
      </c>
    </row>
    <row r="408" spans="1:7" ht="15">
      <c r="A408" s="84" t="s">
        <v>808</v>
      </c>
      <c r="B408" s="84">
        <v>2</v>
      </c>
      <c r="C408" s="124">
        <v>0.0016024527428822003</v>
      </c>
      <c r="D408" s="84" t="s">
        <v>4238</v>
      </c>
      <c r="E408" s="84" t="b">
        <v>0</v>
      </c>
      <c r="F408" s="84" t="b">
        <v>0</v>
      </c>
      <c r="G408" s="84" t="b">
        <v>0</v>
      </c>
    </row>
    <row r="409" spans="1:7" ht="15">
      <c r="A409" s="84" t="s">
        <v>4205</v>
      </c>
      <c r="B409" s="84">
        <v>2</v>
      </c>
      <c r="C409" s="124">
        <v>0.0016024527428822003</v>
      </c>
      <c r="D409" s="84" t="s">
        <v>4238</v>
      </c>
      <c r="E409" s="84" t="b">
        <v>0</v>
      </c>
      <c r="F409" s="84" t="b">
        <v>0</v>
      </c>
      <c r="G409" s="84" t="b">
        <v>0</v>
      </c>
    </row>
    <row r="410" spans="1:7" ht="15">
      <c r="A410" s="84" t="s">
        <v>4206</v>
      </c>
      <c r="B410" s="84">
        <v>2</v>
      </c>
      <c r="C410" s="124">
        <v>0.0016024527428822003</v>
      </c>
      <c r="D410" s="84" t="s">
        <v>4238</v>
      </c>
      <c r="E410" s="84" t="b">
        <v>0</v>
      </c>
      <c r="F410" s="84" t="b">
        <v>0</v>
      </c>
      <c r="G410" s="84" t="b">
        <v>0</v>
      </c>
    </row>
    <row r="411" spans="1:7" ht="15">
      <c r="A411" s="84" t="s">
        <v>4207</v>
      </c>
      <c r="B411" s="84">
        <v>2</v>
      </c>
      <c r="C411" s="124">
        <v>0.0016024527428822003</v>
      </c>
      <c r="D411" s="84" t="s">
        <v>4238</v>
      </c>
      <c r="E411" s="84" t="b">
        <v>0</v>
      </c>
      <c r="F411" s="84" t="b">
        <v>0</v>
      </c>
      <c r="G411" s="84" t="b">
        <v>0</v>
      </c>
    </row>
    <row r="412" spans="1:7" ht="15">
      <c r="A412" s="84" t="s">
        <v>4208</v>
      </c>
      <c r="B412" s="84">
        <v>2</v>
      </c>
      <c r="C412" s="124">
        <v>0.0016024527428822003</v>
      </c>
      <c r="D412" s="84" t="s">
        <v>4238</v>
      </c>
      <c r="E412" s="84" t="b">
        <v>0</v>
      </c>
      <c r="F412" s="84" t="b">
        <v>0</v>
      </c>
      <c r="G412" s="84" t="b">
        <v>0</v>
      </c>
    </row>
    <row r="413" spans="1:7" ht="15">
      <c r="A413" s="84" t="s">
        <v>4209</v>
      </c>
      <c r="B413" s="84">
        <v>2</v>
      </c>
      <c r="C413" s="124">
        <v>0.0018250257526152734</v>
      </c>
      <c r="D413" s="84" t="s">
        <v>4238</v>
      </c>
      <c r="E413" s="84" t="b">
        <v>0</v>
      </c>
      <c r="F413" s="84" t="b">
        <v>0</v>
      </c>
      <c r="G413" s="84" t="b">
        <v>0</v>
      </c>
    </row>
    <row r="414" spans="1:7" ht="15">
      <c r="A414" s="84" t="s">
        <v>4210</v>
      </c>
      <c r="B414" s="84">
        <v>2</v>
      </c>
      <c r="C414" s="124">
        <v>0.0018250257526152734</v>
      </c>
      <c r="D414" s="84" t="s">
        <v>4238</v>
      </c>
      <c r="E414" s="84" t="b">
        <v>0</v>
      </c>
      <c r="F414" s="84" t="b">
        <v>0</v>
      </c>
      <c r="G414" s="84" t="b">
        <v>0</v>
      </c>
    </row>
    <row r="415" spans="1:7" ht="15">
      <c r="A415" s="84" t="s">
        <v>4211</v>
      </c>
      <c r="B415" s="84">
        <v>2</v>
      </c>
      <c r="C415" s="124">
        <v>0.0016024527428822003</v>
      </c>
      <c r="D415" s="84" t="s">
        <v>4238</v>
      </c>
      <c r="E415" s="84" t="b">
        <v>0</v>
      </c>
      <c r="F415" s="84" t="b">
        <v>0</v>
      </c>
      <c r="G415" s="84" t="b">
        <v>0</v>
      </c>
    </row>
    <row r="416" spans="1:7" ht="15">
      <c r="A416" s="84" t="s">
        <v>339</v>
      </c>
      <c r="B416" s="84">
        <v>2</v>
      </c>
      <c r="C416" s="124">
        <v>0.0016024527428822003</v>
      </c>
      <c r="D416" s="84" t="s">
        <v>4238</v>
      </c>
      <c r="E416" s="84" t="b">
        <v>0</v>
      </c>
      <c r="F416" s="84" t="b">
        <v>0</v>
      </c>
      <c r="G416" s="84" t="b">
        <v>0</v>
      </c>
    </row>
    <row r="417" spans="1:7" ht="15">
      <c r="A417" s="84" t="s">
        <v>4212</v>
      </c>
      <c r="B417" s="84">
        <v>2</v>
      </c>
      <c r="C417" s="124">
        <v>0.0016024527428822003</v>
      </c>
      <c r="D417" s="84" t="s">
        <v>4238</v>
      </c>
      <c r="E417" s="84" t="b">
        <v>0</v>
      </c>
      <c r="F417" s="84" t="b">
        <v>0</v>
      </c>
      <c r="G417" s="84" t="b">
        <v>0</v>
      </c>
    </row>
    <row r="418" spans="1:7" ht="15">
      <c r="A418" s="84" t="s">
        <v>4213</v>
      </c>
      <c r="B418" s="84">
        <v>2</v>
      </c>
      <c r="C418" s="124">
        <v>0.0016024527428822003</v>
      </c>
      <c r="D418" s="84" t="s">
        <v>4238</v>
      </c>
      <c r="E418" s="84" t="b">
        <v>0</v>
      </c>
      <c r="F418" s="84" t="b">
        <v>0</v>
      </c>
      <c r="G418" s="84" t="b">
        <v>0</v>
      </c>
    </row>
    <row r="419" spans="1:7" ht="15">
      <c r="A419" s="84" t="s">
        <v>4214</v>
      </c>
      <c r="B419" s="84">
        <v>2</v>
      </c>
      <c r="C419" s="124">
        <v>0.0016024527428822003</v>
      </c>
      <c r="D419" s="84" t="s">
        <v>4238</v>
      </c>
      <c r="E419" s="84" t="b">
        <v>0</v>
      </c>
      <c r="F419" s="84" t="b">
        <v>0</v>
      </c>
      <c r="G419" s="84" t="b">
        <v>0</v>
      </c>
    </row>
    <row r="420" spans="1:7" ht="15">
      <c r="A420" s="84" t="s">
        <v>4215</v>
      </c>
      <c r="B420" s="84">
        <v>2</v>
      </c>
      <c r="C420" s="124">
        <v>0.0016024527428822003</v>
      </c>
      <c r="D420" s="84" t="s">
        <v>4238</v>
      </c>
      <c r="E420" s="84" t="b">
        <v>1</v>
      </c>
      <c r="F420" s="84" t="b">
        <v>0</v>
      </c>
      <c r="G420" s="84" t="b">
        <v>0</v>
      </c>
    </row>
    <row r="421" spans="1:7" ht="15">
      <c r="A421" s="84" t="s">
        <v>334</v>
      </c>
      <c r="B421" s="84">
        <v>2</v>
      </c>
      <c r="C421" s="124">
        <v>0.0016024527428822003</v>
      </c>
      <c r="D421" s="84" t="s">
        <v>4238</v>
      </c>
      <c r="E421" s="84" t="b">
        <v>0</v>
      </c>
      <c r="F421" s="84" t="b">
        <v>0</v>
      </c>
      <c r="G421" s="84" t="b">
        <v>0</v>
      </c>
    </row>
    <row r="422" spans="1:7" ht="15">
      <c r="A422" s="84" t="s">
        <v>241</v>
      </c>
      <c r="B422" s="84">
        <v>2</v>
      </c>
      <c r="C422" s="124">
        <v>0.0016024527428822003</v>
      </c>
      <c r="D422" s="84" t="s">
        <v>4238</v>
      </c>
      <c r="E422" s="84" t="b">
        <v>0</v>
      </c>
      <c r="F422" s="84" t="b">
        <v>0</v>
      </c>
      <c r="G422" s="84" t="b">
        <v>0</v>
      </c>
    </row>
    <row r="423" spans="1:7" ht="15">
      <c r="A423" s="84" t="s">
        <v>4216</v>
      </c>
      <c r="B423" s="84">
        <v>2</v>
      </c>
      <c r="C423" s="124">
        <v>0.0018250257526152734</v>
      </c>
      <c r="D423" s="84" t="s">
        <v>4238</v>
      </c>
      <c r="E423" s="84" t="b">
        <v>0</v>
      </c>
      <c r="F423" s="84" t="b">
        <v>0</v>
      </c>
      <c r="G423" s="84" t="b">
        <v>0</v>
      </c>
    </row>
    <row r="424" spans="1:7" ht="15">
      <c r="A424" s="84" t="s">
        <v>4217</v>
      </c>
      <c r="B424" s="84">
        <v>2</v>
      </c>
      <c r="C424" s="124">
        <v>0.0018250257526152734</v>
      </c>
      <c r="D424" s="84" t="s">
        <v>4238</v>
      </c>
      <c r="E424" s="84" t="b">
        <v>0</v>
      </c>
      <c r="F424" s="84" t="b">
        <v>0</v>
      </c>
      <c r="G424" s="84" t="b">
        <v>0</v>
      </c>
    </row>
    <row r="425" spans="1:7" ht="15">
      <c r="A425" s="84" t="s">
        <v>242</v>
      </c>
      <c r="B425" s="84">
        <v>2</v>
      </c>
      <c r="C425" s="124">
        <v>0.0016024527428822003</v>
      </c>
      <c r="D425" s="84" t="s">
        <v>4238</v>
      </c>
      <c r="E425" s="84" t="b">
        <v>0</v>
      </c>
      <c r="F425" s="84" t="b">
        <v>0</v>
      </c>
      <c r="G425" s="84" t="b">
        <v>0</v>
      </c>
    </row>
    <row r="426" spans="1:7" ht="15">
      <c r="A426" s="84" t="s">
        <v>4218</v>
      </c>
      <c r="B426" s="84">
        <v>2</v>
      </c>
      <c r="C426" s="124">
        <v>0.0018250257526152734</v>
      </c>
      <c r="D426" s="84" t="s">
        <v>4238</v>
      </c>
      <c r="E426" s="84" t="b">
        <v>0</v>
      </c>
      <c r="F426" s="84" t="b">
        <v>0</v>
      </c>
      <c r="G426" s="84" t="b">
        <v>0</v>
      </c>
    </row>
    <row r="427" spans="1:7" ht="15">
      <c r="A427" s="84" t="s">
        <v>4219</v>
      </c>
      <c r="B427" s="84">
        <v>2</v>
      </c>
      <c r="C427" s="124">
        <v>0.0016024527428822003</v>
      </c>
      <c r="D427" s="84" t="s">
        <v>4238</v>
      </c>
      <c r="E427" s="84" t="b">
        <v>0</v>
      </c>
      <c r="F427" s="84" t="b">
        <v>0</v>
      </c>
      <c r="G427" s="84" t="b">
        <v>0</v>
      </c>
    </row>
    <row r="428" spans="1:7" ht="15">
      <c r="A428" s="84" t="s">
        <v>4220</v>
      </c>
      <c r="B428" s="84">
        <v>2</v>
      </c>
      <c r="C428" s="124">
        <v>0.0018250257526152734</v>
      </c>
      <c r="D428" s="84" t="s">
        <v>4238</v>
      </c>
      <c r="E428" s="84" t="b">
        <v>0</v>
      </c>
      <c r="F428" s="84" t="b">
        <v>0</v>
      </c>
      <c r="G428" s="84" t="b">
        <v>0</v>
      </c>
    </row>
    <row r="429" spans="1:7" ht="15">
      <c r="A429" s="84" t="s">
        <v>4221</v>
      </c>
      <c r="B429" s="84">
        <v>2</v>
      </c>
      <c r="C429" s="124">
        <v>0.0016024527428822003</v>
      </c>
      <c r="D429" s="84" t="s">
        <v>4238</v>
      </c>
      <c r="E429" s="84" t="b">
        <v>0</v>
      </c>
      <c r="F429" s="84" t="b">
        <v>0</v>
      </c>
      <c r="G429" s="84" t="b">
        <v>0</v>
      </c>
    </row>
    <row r="430" spans="1:7" ht="15">
      <c r="A430" s="84" t="s">
        <v>4222</v>
      </c>
      <c r="B430" s="84">
        <v>2</v>
      </c>
      <c r="C430" s="124">
        <v>0.0016024527428822003</v>
      </c>
      <c r="D430" s="84" t="s">
        <v>4238</v>
      </c>
      <c r="E430" s="84" t="b">
        <v>0</v>
      </c>
      <c r="F430" s="84" t="b">
        <v>0</v>
      </c>
      <c r="G430" s="84" t="b">
        <v>0</v>
      </c>
    </row>
    <row r="431" spans="1:7" ht="15">
      <c r="A431" s="84" t="s">
        <v>4223</v>
      </c>
      <c r="B431" s="84">
        <v>2</v>
      </c>
      <c r="C431" s="124">
        <v>0.0016024527428822003</v>
      </c>
      <c r="D431" s="84" t="s">
        <v>4238</v>
      </c>
      <c r="E431" s="84" t="b">
        <v>0</v>
      </c>
      <c r="F431" s="84" t="b">
        <v>0</v>
      </c>
      <c r="G431" s="84" t="b">
        <v>0</v>
      </c>
    </row>
    <row r="432" spans="1:7" ht="15">
      <c r="A432" s="84" t="s">
        <v>4224</v>
      </c>
      <c r="B432" s="84">
        <v>2</v>
      </c>
      <c r="C432" s="124">
        <v>0.0016024527428822003</v>
      </c>
      <c r="D432" s="84" t="s">
        <v>4238</v>
      </c>
      <c r="E432" s="84" t="b">
        <v>0</v>
      </c>
      <c r="F432" s="84" t="b">
        <v>0</v>
      </c>
      <c r="G432" s="84" t="b">
        <v>0</v>
      </c>
    </row>
    <row r="433" spans="1:7" ht="15">
      <c r="A433" s="84" t="s">
        <v>236</v>
      </c>
      <c r="B433" s="84">
        <v>2</v>
      </c>
      <c r="C433" s="124">
        <v>0.0016024527428822003</v>
      </c>
      <c r="D433" s="84" t="s">
        <v>4238</v>
      </c>
      <c r="E433" s="84" t="b">
        <v>0</v>
      </c>
      <c r="F433" s="84" t="b">
        <v>0</v>
      </c>
      <c r="G433" s="84" t="b">
        <v>0</v>
      </c>
    </row>
    <row r="434" spans="1:7" ht="15">
      <c r="A434" s="84" t="s">
        <v>4225</v>
      </c>
      <c r="B434" s="84">
        <v>2</v>
      </c>
      <c r="C434" s="124">
        <v>0.0016024527428822003</v>
      </c>
      <c r="D434" s="84" t="s">
        <v>4238</v>
      </c>
      <c r="E434" s="84" t="b">
        <v>0</v>
      </c>
      <c r="F434" s="84" t="b">
        <v>0</v>
      </c>
      <c r="G434" s="84" t="b">
        <v>0</v>
      </c>
    </row>
    <row r="435" spans="1:7" ht="15">
      <c r="A435" s="84" t="s">
        <v>4226</v>
      </c>
      <c r="B435" s="84">
        <v>2</v>
      </c>
      <c r="C435" s="124">
        <v>0.0016024527428822003</v>
      </c>
      <c r="D435" s="84" t="s">
        <v>4238</v>
      </c>
      <c r="E435" s="84" t="b">
        <v>0</v>
      </c>
      <c r="F435" s="84" t="b">
        <v>0</v>
      </c>
      <c r="G435" s="84" t="b">
        <v>0</v>
      </c>
    </row>
    <row r="436" spans="1:7" ht="15">
      <c r="A436" s="84" t="s">
        <v>332</v>
      </c>
      <c r="B436" s="84">
        <v>2</v>
      </c>
      <c r="C436" s="124">
        <v>0.0016024527428822003</v>
      </c>
      <c r="D436" s="84" t="s">
        <v>4238</v>
      </c>
      <c r="E436" s="84" t="b">
        <v>0</v>
      </c>
      <c r="F436" s="84" t="b">
        <v>0</v>
      </c>
      <c r="G436" s="84" t="b">
        <v>0</v>
      </c>
    </row>
    <row r="437" spans="1:7" ht="15">
      <c r="A437" s="84" t="s">
        <v>4227</v>
      </c>
      <c r="B437" s="84">
        <v>2</v>
      </c>
      <c r="C437" s="124">
        <v>0.0016024527428822003</v>
      </c>
      <c r="D437" s="84" t="s">
        <v>4238</v>
      </c>
      <c r="E437" s="84" t="b">
        <v>0</v>
      </c>
      <c r="F437" s="84" t="b">
        <v>0</v>
      </c>
      <c r="G437" s="84" t="b">
        <v>0</v>
      </c>
    </row>
    <row r="438" spans="1:7" ht="15">
      <c r="A438" s="84" t="s">
        <v>4228</v>
      </c>
      <c r="B438" s="84">
        <v>2</v>
      </c>
      <c r="C438" s="124">
        <v>0.0018250257526152734</v>
      </c>
      <c r="D438" s="84" t="s">
        <v>4238</v>
      </c>
      <c r="E438" s="84" t="b">
        <v>0</v>
      </c>
      <c r="F438" s="84" t="b">
        <v>0</v>
      </c>
      <c r="G438" s="84" t="b">
        <v>0</v>
      </c>
    </row>
    <row r="439" spans="1:7" ht="15">
      <c r="A439" s="84" t="s">
        <v>4229</v>
      </c>
      <c r="B439" s="84">
        <v>2</v>
      </c>
      <c r="C439" s="124">
        <v>0.0016024527428822003</v>
      </c>
      <c r="D439" s="84" t="s">
        <v>4238</v>
      </c>
      <c r="E439" s="84" t="b">
        <v>0</v>
      </c>
      <c r="F439" s="84" t="b">
        <v>0</v>
      </c>
      <c r="G439" s="84" t="b">
        <v>0</v>
      </c>
    </row>
    <row r="440" spans="1:7" ht="15">
      <c r="A440" s="84" t="s">
        <v>4230</v>
      </c>
      <c r="B440" s="84">
        <v>2</v>
      </c>
      <c r="C440" s="124">
        <v>0.0016024527428822003</v>
      </c>
      <c r="D440" s="84" t="s">
        <v>4238</v>
      </c>
      <c r="E440" s="84" t="b">
        <v>0</v>
      </c>
      <c r="F440" s="84" t="b">
        <v>0</v>
      </c>
      <c r="G440" s="84" t="b">
        <v>0</v>
      </c>
    </row>
    <row r="441" spans="1:7" ht="15">
      <c r="A441" s="84" t="s">
        <v>4231</v>
      </c>
      <c r="B441" s="84">
        <v>2</v>
      </c>
      <c r="C441" s="124">
        <v>0.0016024527428822003</v>
      </c>
      <c r="D441" s="84" t="s">
        <v>4238</v>
      </c>
      <c r="E441" s="84" t="b">
        <v>0</v>
      </c>
      <c r="F441" s="84" t="b">
        <v>1</v>
      </c>
      <c r="G441" s="84" t="b">
        <v>0</v>
      </c>
    </row>
    <row r="442" spans="1:7" ht="15">
      <c r="A442" s="84" t="s">
        <v>3346</v>
      </c>
      <c r="B442" s="84">
        <v>2</v>
      </c>
      <c r="C442" s="124">
        <v>0.0016024527428822003</v>
      </c>
      <c r="D442" s="84" t="s">
        <v>4238</v>
      </c>
      <c r="E442" s="84" t="b">
        <v>1</v>
      </c>
      <c r="F442" s="84" t="b">
        <v>0</v>
      </c>
      <c r="G442" s="84" t="b">
        <v>0</v>
      </c>
    </row>
    <row r="443" spans="1:7" ht="15">
      <c r="A443" s="84" t="s">
        <v>4232</v>
      </c>
      <c r="B443" s="84">
        <v>2</v>
      </c>
      <c r="C443" s="124">
        <v>0.0016024527428822003</v>
      </c>
      <c r="D443" s="84" t="s">
        <v>4238</v>
      </c>
      <c r="E443" s="84" t="b">
        <v>0</v>
      </c>
      <c r="F443" s="84" t="b">
        <v>0</v>
      </c>
      <c r="G443" s="84" t="b">
        <v>0</v>
      </c>
    </row>
    <row r="444" spans="1:7" ht="15">
      <c r="A444" s="84" t="s">
        <v>4233</v>
      </c>
      <c r="B444" s="84">
        <v>2</v>
      </c>
      <c r="C444" s="124">
        <v>0.0016024527428822003</v>
      </c>
      <c r="D444" s="84" t="s">
        <v>4238</v>
      </c>
      <c r="E444" s="84" t="b">
        <v>0</v>
      </c>
      <c r="F444" s="84" t="b">
        <v>0</v>
      </c>
      <c r="G444" s="84" t="b">
        <v>0</v>
      </c>
    </row>
    <row r="445" spans="1:7" ht="15">
      <c r="A445" s="84" t="s">
        <v>4234</v>
      </c>
      <c r="B445" s="84">
        <v>2</v>
      </c>
      <c r="C445" s="124">
        <v>0.0016024527428822003</v>
      </c>
      <c r="D445" s="84" t="s">
        <v>4238</v>
      </c>
      <c r="E445" s="84" t="b">
        <v>0</v>
      </c>
      <c r="F445" s="84" t="b">
        <v>0</v>
      </c>
      <c r="G445" s="84" t="b">
        <v>0</v>
      </c>
    </row>
    <row r="446" spans="1:7" ht="15">
      <c r="A446" s="84" t="s">
        <v>4235</v>
      </c>
      <c r="B446" s="84">
        <v>2</v>
      </c>
      <c r="C446" s="124">
        <v>0.0018250257526152734</v>
      </c>
      <c r="D446" s="84" t="s">
        <v>4238</v>
      </c>
      <c r="E446" s="84" t="b">
        <v>0</v>
      </c>
      <c r="F446" s="84" t="b">
        <v>0</v>
      </c>
      <c r="G446" s="84" t="b">
        <v>0</v>
      </c>
    </row>
    <row r="447" spans="1:7" ht="15">
      <c r="A447" s="84" t="s">
        <v>3289</v>
      </c>
      <c r="B447" s="84">
        <v>2</v>
      </c>
      <c r="C447" s="124">
        <v>0.0016024527428822003</v>
      </c>
      <c r="D447" s="84" t="s">
        <v>4238</v>
      </c>
      <c r="E447" s="84" t="b">
        <v>0</v>
      </c>
      <c r="F447" s="84" t="b">
        <v>0</v>
      </c>
      <c r="G447" s="84" t="b">
        <v>0</v>
      </c>
    </row>
    <row r="448" spans="1:7" ht="15">
      <c r="A448" s="84" t="s">
        <v>331</v>
      </c>
      <c r="B448" s="84">
        <v>101</v>
      </c>
      <c r="C448" s="124">
        <v>0.01500081572466193</v>
      </c>
      <c r="D448" s="84" t="s">
        <v>3189</v>
      </c>
      <c r="E448" s="84" t="b">
        <v>0</v>
      </c>
      <c r="F448" s="84" t="b">
        <v>0</v>
      </c>
      <c r="G448" s="84" t="b">
        <v>0</v>
      </c>
    </row>
    <row r="449" spans="1:7" ht="15">
      <c r="A449" s="84" t="s">
        <v>3284</v>
      </c>
      <c r="B449" s="84">
        <v>30</v>
      </c>
      <c r="C449" s="124">
        <v>0.016361950027432272</v>
      </c>
      <c r="D449" s="84" t="s">
        <v>3189</v>
      </c>
      <c r="E449" s="84" t="b">
        <v>0</v>
      </c>
      <c r="F449" s="84" t="b">
        <v>0</v>
      </c>
      <c r="G449" s="84" t="b">
        <v>0</v>
      </c>
    </row>
    <row r="450" spans="1:7" ht="15">
      <c r="A450" s="84" t="s">
        <v>3328</v>
      </c>
      <c r="B450" s="84">
        <v>21</v>
      </c>
      <c r="C450" s="124">
        <v>0.013103275739112534</v>
      </c>
      <c r="D450" s="84" t="s">
        <v>3189</v>
      </c>
      <c r="E450" s="84" t="b">
        <v>0</v>
      </c>
      <c r="F450" s="84" t="b">
        <v>0</v>
      </c>
      <c r="G450" s="84" t="b">
        <v>0</v>
      </c>
    </row>
    <row r="451" spans="1:7" ht="15">
      <c r="A451" s="84" t="s">
        <v>3331</v>
      </c>
      <c r="B451" s="84">
        <v>17</v>
      </c>
      <c r="C451" s="124">
        <v>0.011148731790315763</v>
      </c>
      <c r="D451" s="84" t="s">
        <v>3189</v>
      </c>
      <c r="E451" s="84" t="b">
        <v>0</v>
      </c>
      <c r="F451" s="84" t="b">
        <v>0</v>
      </c>
      <c r="G451" s="84" t="b">
        <v>0</v>
      </c>
    </row>
    <row r="452" spans="1:7" ht="15">
      <c r="A452" s="84" t="s">
        <v>3332</v>
      </c>
      <c r="B452" s="84">
        <v>17</v>
      </c>
      <c r="C452" s="124">
        <v>0.012843887018147688</v>
      </c>
      <c r="D452" s="84" t="s">
        <v>3189</v>
      </c>
      <c r="E452" s="84" t="b">
        <v>0</v>
      </c>
      <c r="F452" s="84" t="b">
        <v>0</v>
      </c>
      <c r="G452" s="84" t="b">
        <v>0</v>
      </c>
    </row>
    <row r="453" spans="1:7" ht="15">
      <c r="A453" s="84" t="s">
        <v>3283</v>
      </c>
      <c r="B453" s="84">
        <v>17</v>
      </c>
      <c r="C453" s="124">
        <v>0.013731218054937157</v>
      </c>
      <c r="D453" s="84" t="s">
        <v>3189</v>
      </c>
      <c r="E453" s="84" t="b">
        <v>0</v>
      </c>
      <c r="F453" s="84" t="b">
        <v>0</v>
      </c>
      <c r="G453" s="84" t="b">
        <v>0</v>
      </c>
    </row>
    <row r="454" spans="1:7" ht="15">
      <c r="A454" s="84" t="s">
        <v>3333</v>
      </c>
      <c r="B454" s="84">
        <v>15</v>
      </c>
      <c r="C454" s="124">
        <v>0.010374601410713728</v>
      </c>
      <c r="D454" s="84" t="s">
        <v>3189</v>
      </c>
      <c r="E454" s="84" t="b">
        <v>0</v>
      </c>
      <c r="F454" s="84" t="b">
        <v>0</v>
      </c>
      <c r="G454" s="84" t="b">
        <v>0</v>
      </c>
    </row>
    <row r="455" spans="1:7" ht="15">
      <c r="A455" s="84" t="s">
        <v>3334</v>
      </c>
      <c r="B455" s="84">
        <v>14</v>
      </c>
      <c r="C455" s="124">
        <v>0.009959484142825808</v>
      </c>
      <c r="D455" s="84" t="s">
        <v>3189</v>
      </c>
      <c r="E455" s="84" t="b">
        <v>0</v>
      </c>
      <c r="F455" s="84" t="b">
        <v>0</v>
      </c>
      <c r="G455" s="84" t="b">
        <v>0</v>
      </c>
    </row>
    <row r="456" spans="1:7" ht="15">
      <c r="A456" s="84" t="s">
        <v>3335</v>
      </c>
      <c r="B456" s="84">
        <v>12</v>
      </c>
      <c r="C456" s="124">
        <v>0.009066273189280723</v>
      </c>
      <c r="D456" s="84" t="s">
        <v>3189</v>
      </c>
      <c r="E456" s="84" t="b">
        <v>0</v>
      </c>
      <c r="F456" s="84" t="b">
        <v>0</v>
      </c>
      <c r="G456" s="84" t="b">
        <v>0</v>
      </c>
    </row>
    <row r="457" spans="1:7" ht="15">
      <c r="A457" s="84" t="s">
        <v>3288</v>
      </c>
      <c r="B457" s="84">
        <v>12</v>
      </c>
      <c r="C457" s="124">
        <v>0.012073876947052161</v>
      </c>
      <c r="D457" s="84" t="s">
        <v>3189</v>
      </c>
      <c r="E457" s="84" t="b">
        <v>0</v>
      </c>
      <c r="F457" s="84" t="b">
        <v>0</v>
      </c>
      <c r="G457" s="84" t="b">
        <v>0</v>
      </c>
    </row>
    <row r="458" spans="1:7" ht="15">
      <c r="A458" s="84" t="s">
        <v>3329</v>
      </c>
      <c r="B458" s="84">
        <v>11</v>
      </c>
      <c r="C458" s="124">
        <v>0.008584761082560328</v>
      </c>
      <c r="D458" s="84" t="s">
        <v>3189</v>
      </c>
      <c r="E458" s="84" t="b">
        <v>0</v>
      </c>
      <c r="F458" s="84" t="b">
        <v>0</v>
      </c>
      <c r="G458" s="84" t="b">
        <v>0</v>
      </c>
    </row>
    <row r="459" spans="1:7" ht="15">
      <c r="A459" s="84" t="s">
        <v>3906</v>
      </c>
      <c r="B459" s="84">
        <v>10</v>
      </c>
      <c r="C459" s="124">
        <v>0.008716013808397623</v>
      </c>
      <c r="D459" s="84" t="s">
        <v>3189</v>
      </c>
      <c r="E459" s="84" t="b">
        <v>0</v>
      </c>
      <c r="F459" s="84" t="b">
        <v>0</v>
      </c>
      <c r="G459" s="84" t="b">
        <v>0</v>
      </c>
    </row>
    <row r="460" spans="1:7" ht="15">
      <c r="A460" s="84" t="s">
        <v>3907</v>
      </c>
      <c r="B460" s="84">
        <v>10</v>
      </c>
      <c r="C460" s="124">
        <v>0.008077187091139505</v>
      </c>
      <c r="D460" s="84" t="s">
        <v>3189</v>
      </c>
      <c r="E460" s="84" t="b">
        <v>0</v>
      </c>
      <c r="F460" s="84" t="b">
        <v>0</v>
      </c>
      <c r="G460" s="84" t="b">
        <v>0</v>
      </c>
    </row>
    <row r="461" spans="1:7" ht="15">
      <c r="A461" s="84" t="s">
        <v>3290</v>
      </c>
      <c r="B461" s="84">
        <v>10</v>
      </c>
      <c r="C461" s="124">
        <v>0.008716013808397623</v>
      </c>
      <c r="D461" s="84" t="s">
        <v>3189</v>
      </c>
      <c r="E461" s="84" t="b">
        <v>1</v>
      </c>
      <c r="F461" s="84" t="b">
        <v>0</v>
      </c>
      <c r="G461" s="84" t="b">
        <v>0</v>
      </c>
    </row>
    <row r="462" spans="1:7" ht="15">
      <c r="A462" s="84" t="s">
        <v>3900</v>
      </c>
      <c r="B462" s="84">
        <v>10</v>
      </c>
      <c r="C462" s="124">
        <v>0.008077187091139505</v>
      </c>
      <c r="D462" s="84" t="s">
        <v>3189</v>
      </c>
      <c r="E462" s="84" t="b">
        <v>0</v>
      </c>
      <c r="F462" s="84" t="b">
        <v>0</v>
      </c>
      <c r="G462" s="84" t="b">
        <v>0</v>
      </c>
    </row>
    <row r="463" spans="1:7" ht="15">
      <c r="A463" s="84" t="s">
        <v>3904</v>
      </c>
      <c r="B463" s="84">
        <v>10</v>
      </c>
      <c r="C463" s="124">
        <v>0.008077187091139505</v>
      </c>
      <c r="D463" s="84" t="s">
        <v>3189</v>
      </c>
      <c r="E463" s="84" t="b">
        <v>0</v>
      </c>
      <c r="F463" s="84" t="b">
        <v>0</v>
      </c>
      <c r="G463" s="84" t="b">
        <v>0</v>
      </c>
    </row>
    <row r="464" spans="1:7" ht="15">
      <c r="A464" s="84" t="s">
        <v>3911</v>
      </c>
      <c r="B464" s="84">
        <v>9</v>
      </c>
      <c r="C464" s="124">
        <v>0.00784441242755786</v>
      </c>
      <c r="D464" s="84" t="s">
        <v>3189</v>
      </c>
      <c r="E464" s="84" t="b">
        <v>0</v>
      </c>
      <c r="F464" s="84" t="b">
        <v>0</v>
      </c>
      <c r="G464" s="84" t="b">
        <v>0</v>
      </c>
    </row>
    <row r="465" spans="1:7" ht="15">
      <c r="A465" s="84" t="s">
        <v>3901</v>
      </c>
      <c r="B465" s="84">
        <v>9</v>
      </c>
      <c r="C465" s="124">
        <v>0.008188464848651584</v>
      </c>
      <c r="D465" s="84" t="s">
        <v>3189</v>
      </c>
      <c r="E465" s="84" t="b">
        <v>0</v>
      </c>
      <c r="F465" s="84" t="b">
        <v>0</v>
      </c>
      <c r="G465" s="84" t="b">
        <v>0</v>
      </c>
    </row>
    <row r="466" spans="1:7" ht="15">
      <c r="A466" s="84" t="s">
        <v>3359</v>
      </c>
      <c r="B466" s="84">
        <v>9</v>
      </c>
      <c r="C466" s="124">
        <v>0.00784441242755786</v>
      </c>
      <c r="D466" s="84" t="s">
        <v>3189</v>
      </c>
      <c r="E466" s="84" t="b">
        <v>0</v>
      </c>
      <c r="F466" s="84" t="b">
        <v>0</v>
      </c>
      <c r="G466" s="84" t="b">
        <v>0</v>
      </c>
    </row>
    <row r="467" spans="1:7" ht="15">
      <c r="A467" s="84" t="s">
        <v>3910</v>
      </c>
      <c r="B467" s="84">
        <v>9</v>
      </c>
      <c r="C467" s="124">
        <v>0.007540936684626791</v>
      </c>
      <c r="D467" s="84" t="s">
        <v>3189</v>
      </c>
      <c r="E467" s="84" t="b">
        <v>0</v>
      </c>
      <c r="F467" s="84" t="b">
        <v>0</v>
      </c>
      <c r="G467" s="84" t="b">
        <v>0</v>
      </c>
    </row>
    <row r="468" spans="1:7" ht="15">
      <c r="A468" s="84" t="s">
        <v>3917</v>
      </c>
      <c r="B468" s="84">
        <v>8</v>
      </c>
      <c r="C468" s="124">
        <v>0.006972811046718097</v>
      </c>
      <c r="D468" s="84" t="s">
        <v>3189</v>
      </c>
      <c r="E468" s="84" t="b">
        <v>0</v>
      </c>
      <c r="F468" s="84" t="b">
        <v>0</v>
      </c>
      <c r="G468" s="84" t="b">
        <v>0</v>
      </c>
    </row>
    <row r="469" spans="1:7" ht="15">
      <c r="A469" s="84" t="s">
        <v>3916</v>
      </c>
      <c r="B469" s="84">
        <v>8</v>
      </c>
      <c r="C469" s="124">
        <v>0.006972811046718097</v>
      </c>
      <c r="D469" s="84" t="s">
        <v>3189</v>
      </c>
      <c r="E469" s="84" t="b">
        <v>0</v>
      </c>
      <c r="F469" s="84" t="b">
        <v>0</v>
      </c>
      <c r="G469" s="84" t="b">
        <v>0</v>
      </c>
    </row>
    <row r="470" spans="1:7" ht="15">
      <c r="A470" s="84" t="s">
        <v>3358</v>
      </c>
      <c r="B470" s="84">
        <v>8</v>
      </c>
      <c r="C470" s="124">
        <v>0.006972811046718097</v>
      </c>
      <c r="D470" s="84" t="s">
        <v>3189</v>
      </c>
      <c r="E470" s="84" t="b">
        <v>0</v>
      </c>
      <c r="F470" s="84" t="b">
        <v>0</v>
      </c>
      <c r="G470" s="84" t="b">
        <v>0</v>
      </c>
    </row>
    <row r="471" spans="1:7" ht="15">
      <c r="A471" s="84" t="s">
        <v>3364</v>
      </c>
      <c r="B471" s="84">
        <v>8</v>
      </c>
      <c r="C471" s="124">
        <v>0.0072786354210236295</v>
      </c>
      <c r="D471" s="84" t="s">
        <v>3189</v>
      </c>
      <c r="E471" s="84" t="b">
        <v>0</v>
      </c>
      <c r="F471" s="84" t="b">
        <v>0</v>
      </c>
      <c r="G471" s="84" t="b">
        <v>0</v>
      </c>
    </row>
    <row r="472" spans="1:7" ht="15">
      <c r="A472" s="84" t="s">
        <v>3933</v>
      </c>
      <c r="B472" s="84">
        <v>7</v>
      </c>
      <c r="C472" s="124">
        <v>0.006368805993395677</v>
      </c>
      <c r="D472" s="84" t="s">
        <v>3189</v>
      </c>
      <c r="E472" s="84" t="b">
        <v>0</v>
      </c>
      <c r="F472" s="84" t="b">
        <v>0</v>
      </c>
      <c r="G472" s="84" t="b">
        <v>0</v>
      </c>
    </row>
    <row r="473" spans="1:7" ht="15">
      <c r="A473" s="84" t="s">
        <v>3902</v>
      </c>
      <c r="B473" s="84">
        <v>7</v>
      </c>
      <c r="C473" s="124">
        <v>0.006368805993395677</v>
      </c>
      <c r="D473" s="84" t="s">
        <v>3189</v>
      </c>
      <c r="E473" s="84" t="b">
        <v>0</v>
      </c>
      <c r="F473" s="84" t="b">
        <v>0</v>
      </c>
      <c r="G473" s="84" t="b">
        <v>0</v>
      </c>
    </row>
    <row r="474" spans="1:7" ht="15">
      <c r="A474" s="84" t="s">
        <v>3928</v>
      </c>
      <c r="B474" s="84">
        <v>7</v>
      </c>
      <c r="C474" s="124">
        <v>0.00667772328239653</v>
      </c>
      <c r="D474" s="84" t="s">
        <v>3189</v>
      </c>
      <c r="E474" s="84" t="b">
        <v>0</v>
      </c>
      <c r="F474" s="84" t="b">
        <v>0</v>
      </c>
      <c r="G474" s="84" t="b">
        <v>0</v>
      </c>
    </row>
    <row r="475" spans="1:7" ht="15">
      <c r="A475" s="84" t="s">
        <v>3903</v>
      </c>
      <c r="B475" s="84">
        <v>7</v>
      </c>
      <c r="C475" s="124">
        <v>0.006368805993395677</v>
      </c>
      <c r="D475" s="84" t="s">
        <v>3189</v>
      </c>
      <c r="E475" s="84" t="b">
        <v>0</v>
      </c>
      <c r="F475" s="84" t="b">
        <v>0</v>
      </c>
      <c r="G475" s="84" t="b">
        <v>0</v>
      </c>
    </row>
    <row r="476" spans="1:7" ht="15">
      <c r="A476" s="84" t="s">
        <v>3905</v>
      </c>
      <c r="B476" s="84">
        <v>7</v>
      </c>
      <c r="C476" s="124">
        <v>0.006368805993395677</v>
      </c>
      <c r="D476" s="84" t="s">
        <v>3189</v>
      </c>
      <c r="E476" s="84" t="b">
        <v>1</v>
      </c>
      <c r="F476" s="84" t="b">
        <v>0</v>
      </c>
      <c r="G476" s="84" t="b">
        <v>0</v>
      </c>
    </row>
    <row r="477" spans="1:7" ht="15">
      <c r="A477" s="84" t="s">
        <v>3921</v>
      </c>
      <c r="B477" s="84">
        <v>7</v>
      </c>
      <c r="C477" s="124">
        <v>0.006368805993395677</v>
      </c>
      <c r="D477" s="84" t="s">
        <v>3189</v>
      </c>
      <c r="E477" s="84" t="b">
        <v>0</v>
      </c>
      <c r="F477" s="84" t="b">
        <v>0</v>
      </c>
      <c r="G477" s="84" t="b">
        <v>0</v>
      </c>
    </row>
    <row r="478" spans="1:7" ht="15">
      <c r="A478" s="84" t="s">
        <v>3922</v>
      </c>
      <c r="B478" s="84">
        <v>7</v>
      </c>
      <c r="C478" s="124">
        <v>0.006368805993395677</v>
      </c>
      <c r="D478" s="84" t="s">
        <v>3189</v>
      </c>
      <c r="E478" s="84" t="b">
        <v>0</v>
      </c>
      <c r="F478" s="84" t="b">
        <v>0</v>
      </c>
      <c r="G478" s="84" t="b">
        <v>0</v>
      </c>
    </row>
    <row r="479" spans="1:7" ht="15">
      <c r="A479" s="84" t="s">
        <v>3909</v>
      </c>
      <c r="B479" s="84">
        <v>7</v>
      </c>
      <c r="C479" s="124">
        <v>0.006368805993395677</v>
      </c>
      <c r="D479" s="84" t="s">
        <v>3189</v>
      </c>
      <c r="E479" s="84" t="b">
        <v>1</v>
      </c>
      <c r="F479" s="84" t="b">
        <v>0</v>
      </c>
      <c r="G479" s="84" t="b">
        <v>0</v>
      </c>
    </row>
    <row r="480" spans="1:7" ht="15">
      <c r="A480" s="84" t="s">
        <v>3927</v>
      </c>
      <c r="B480" s="84">
        <v>7</v>
      </c>
      <c r="C480" s="124">
        <v>0.006368805993395677</v>
      </c>
      <c r="D480" s="84" t="s">
        <v>3189</v>
      </c>
      <c r="E480" s="84" t="b">
        <v>0</v>
      </c>
      <c r="F480" s="84" t="b">
        <v>0</v>
      </c>
      <c r="G480" s="84" t="b">
        <v>0</v>
      </c>
    </row>
    <row r="481" spans="1:7" ht="15">
      <c r="A481" s="84" t="s">
        <v>3919</v>
      </c>
      <c r="B481" s="84">
        <v>6</v>
      </c>
      <c r="C481" s="124">
        <v>0.005723762813482739</v>
      </c>
      <c r="D481" s="84" t="s">
        <v>3189</v>
      </c>
      <c r="E481" s="84" t="b">
        <v>0</v>
      </c>
      <c r="F481" s="84" t="b">
        <v>0</v>
      </c>
      <c r="G481" s="84" t="b">
        <v>0</v>
      </c>
    </row>
    <row r="482" spans="1:7" ht="15">
      <c r="A482" s="84" t="s">
        <v>3958</v>
      </c>
      <c r="B482" s="84">
        <v>6</v>
      </c>
      <c r="C482" s="124">
        <v>0.005723762813482739</v>
      </c>
      <c r="D482" s="84" t="s">
        <v>3189</v>
      </c>
      <c r="E482" s="84" t="b">
        <v>0</v>
      </c>
      <c r="F482" s="84" t="b">
        <v>0</v>
      </c>
      <c r="G482" s="84" t="b">
        <v>0</v>
      </c>
    </row>
    <row r="483" spans="1:7" ht="15">
      <c r="A483" s="84" t="s">
        <v>3956</v>
      </c>
      <c r="B483" s="84">
        <v>6</v>
      </c>
      <c r="C483" s="124">
        <v>0.005723762813482739</v>
      </c>
      <c r="D483" s="84" t="s">
        <v>3189</v>
      </c>
      <c r="E483" s="84" t="b">
        <v>0</v>
      </c>
      <c r="F483" s="84" t="b">
        <v>0</v>
      </c>
      <c r="G483" s="84" t="b">
        <v>0</v>
      </c>
    </row>
    <row r="484" spans="1:7" ht="15">
      <c r="A484" s="84" t="s">
        <v>3932</v>
      </c>
      <c r="B484" s="84">
        <v>6</v>
      </c>
      <c r="C484" s="124">
        <v>0.005723762813482739</v>
      </c>
      <c r="D484" s="84" t="s">
        <v>3189</v>
      </c>
      <c r="E484" s="84" t="b">
        <v>0</v>
      </c>
      <c r="F484" s="84" t="b">
        <v>0</v>
      </c>
      <c r="G484" s="84" t="b">
        <v>0</v>
      </c>
    </row>
    <row r="485" spans="1:7" ht="15">
      <c r="A485" s="84" t="s">
        <v>3942</v>
      </c>
      <c r="B485" s="84">
        <v>6</v>
      </c>
      <c r="C485" s="124">
        <v>0.005723762813482739</v>
      </c>
      <c r="D485" s="84" t="s">
        <v>3189</v>
      </c>
      <c r="E485" s="84" t="b">
        <v>1</v>
      </c>
      <c r="F485" s="84" t="b">
        <v>0</v>
      </c>
      <c r="G485" s="84" t="b">
        <v>0</v>
      </c>
    </row>
    <row r="486" spans="1:7" ht="15">
      <c r="A486" s="84" t="s">
        <v>3957</v>
      </c>
      <c r="B486" s="84">
        <v>6</v>
      </c>
      <c r="C486" s="124">
        <v>0.006914389032325117</v>
      </c>
      <c r="D486" s="84" t="s">
        <v>3189</v>
      </c>
      <c r="E486" s="84" t="b">
        <v>0</v>
      </c>
      <c r="F486" s="84" t="b">
        <v>0</v>
      </c>
      <c r="G486" s="84" t="b">
        <v>0</v>
      </c>
    </row>
    <row r="487" spans="1:7" ht="15">
      <c r="A487" s="84" t="s">
        <v>3947</v>
      </c>
      <c r="B487" s="84">
        <v>6</v>
      </c>
      <c r="C487" s="124">
        <v>0.005723762813482739</v>
      </c>
      <c r="D487" s="84" t="s">
        <v>3189</v>
      </c>
      <c r="E487" s="84" t="b">
        <v>0</v>
      </c>
      <c r="F487" s="84" t="b">
        <v>0</v>
      </c>
      <c r="G487" s="84" t="b">
        <v>0</v>
      </c>
    </row>
    <row r="488" spans="1:7" ht="15">
      <c r="A488" s="84" t="s">
        <v>3930</v>
      </c>
      <c r="B488" s="84">
        <v>6</v>
      </c>
      <c r="C488" s="124">
        <v>0.005723762813482739</v>
      </c>
      <c r="D488" s="84" t="s">
        <v>3189</v>
      </c>
      <c r="E488" s="84" t="b">
        <v>0</v>
      </c>
      <c r="F488" s="84" t="b">
        <v>0</v>
      </c>
      <c r="G488" s="84" t="b">
        <v>0</v>
      </c>
    </row>
    <row r="489" spans="1:7" ht="15">
      <c r="A489" s="84" t="s">
        <v>3953</v>
      </c>
      <c r="B489" s="84">
        <v>6</v>
      </c>
      <c r="C489" s="124">
        <v>0.005723762813482739</v>
      </c>
      <c r="D489" s="84" t="s">
        <v>3189</v>
      </c>
      <c r="E489" s="84" t="b">
        <v>0</v>
      </c>
      <c r="F489" s="84" t="b">
        <v>0</v>
      </c>
      <c r="G489" s="84" t="b">
        <v>0</v>
      </c>
    </row>
    <row r="490" spans="1:7" ht="15">
      <c r="A490" s="84" t="s">
        <v>3924</v>
      </c>
      <c r="B490" s="84">
        <v>6</v>
      </c>
      <c r="C490" s="124">
        <v>0.005723762813482739</v>
      </c>
      <c r="D490" s="84" t="s">
        <v>3189</v>
      </c>
      <c r="E490" s="84" t="b">
        <v>0</v>
      </c>
      <c r="F490" s="84" t="b">
        <v>0</v>
      </c>
      <c r="G490" s="84" t="b">
        <v>0</v>
      </c>
    </row>
    <row r="491" spans="1:7" ht="15">
      <c r="A491" s="84" t="s">
        <v>3945</v>
      </c>
      <c r="B491" s="84">
        <v>6</v>
      </c>
      <c r="C491" s="124">
        <v>0.006420234503880951</v>
      </c>
      <c r="D491" s="84" t="s">
        <v>3189</v>
      </c>
      <c r="E491" s="84" t="b">
        <v>0</v>
      </c>
      <c r="F491" s="84" t="b">
        <v>0</v>
      </c>
      <c r="G491" s="84" t="b">
        <v>0</v>
      </c>
    </row>
    <row r="492" spans="1:7" ht="15">
      <c r="A492" s="84" t="s">
        <v>3941</v>
      </c>
      <c r="B492" s="84">
        <v>6</v>
      </c>
      <c r="C492" s="124">
        <v>0.005723762813482739</v>
      </c>
      <c r="D492" s="84" t="s">
        <v>3189</v>
      </c>
      <c r="E492" s="84" t="b">
        <v>0</v>
      </c>
      <c r="F492" s="84" t="b">
        <v>0</v>
      </c>
      <c r="G492" s="84" t="b">
        <v>0</v>
      </c>
    </row>
    <row r="493" spans="1:7" ht="15">
      <c r="A493" s="84" t="s">
        <v>3934</v>
      </c>
      <c r="B493" s="84">
        <v>6</v>
      </c>
      <c r="C493" s="124">
        <v>0.005723762813482739</v>
      </c>
      <c r="D493" s="84" t="s">
        <v>3189</v>
      </c>
      <c r="E493" s="84" t="b">
        <v>0</v>
      </c>
      <c r="F493" s="84" t="b">
        <v>0</v>
      </c>
      <c r="G493" s="84" t="b">
        <v>0</v>
      </c>
    </row>
    <row r="494" spans="1:7" ht="15">
      <c r="A494" s="84" t="s">
        <v>3935</v>
      </c>
      <c r="B494" s="84">
        <v>6</v>
      </c>
      <c r="C494" s="124">
        <v>0.005723762813482739</v>
      </c>
      <c r="D494" s="84" t="s">
        <v>3189</v>
      </c>
      <c r="E494" s="84" t="b">
        <v>0</v>
      </c>
      <c r="F494" s="84" t="b">
        <v>0</v>
      </c>
      <c r="G494" s="84" t="b">
        <v>0</v>
      </c>
    </row>
    <row r="495" spans="1:7" ht="15">
      <c r="A495" s="84" t="s">
        <v>3920</v>
      </c>
      <c r="B495" s="84">
        <v>6</v>
      </c>
      <c r="C495" s="124">
        <v>0.005723762813482739</v>
      </c>
      <c r="D495" s="84" t="s">
        <v>3189</v>
      </c>
      <c r="E495" s="84" t="b">
        <v>0</v>
      </c>
      <c r="F495" s="84" t="b">
        <v>0</v>
      </c>
      <c r="G495" s="84" t="b">
        <v>0</v>
      </c>
    </row>
    <row r="496" spans="1:7" ht="15">
      <c r="A496" s="84" t="s">
        <v>3936</v>
      </c>
      <c r="B496" s="84">
        <v>6</v>
      </c>
      <c r="C496" s="124">
        <v>0.005723762813482739</v>
      </c>
      <c r="D496" s="84" t="s">
        <v>3189</v>
      </c>
      <c r="E496" s="84" t="b">
        <v>0</v>
      </c>
      <c r="F496" s="84" t="b">
        <v>0</v>
      </c>
      <c r="G496" s="84" t="b">
        <v>0</v>
      </c>
    </row>
    <row r="497" spans="1:7" ht="15">
      <c r="A497" s="84" t="s">
        <v>3937</v>
      </c>
      <c r="B497" s="84">
        <v>6</v>
      </c>
      <c r="C497" s="124">
        <v>0.005723762813482739</v>
      </c>
      <c r="D497" s="84" t="s">
        <v>3189</v>
      </c>
      <c r="E497" s="84" t="b">
        <v>0</v>
      </c>
      <c r="F497" s="84" t="b">
        <v>0</v>
      </c>
      <c r="G497" s="84" t="b">
        <v>0</v>
      </c>
    </row>
    <row r="498" spans="1:7" ht="15">
      <c r="A498" s="84" t="s">
        <v>3912</v>
      </c>
      <c r="B498" s="84">
        <v>5</v>
      </c>
      <c r="C498" s="124">
        <v>0.005030782061271734</v>
      </c>
      <c r="D498" s="84" t="s">
        <v>3189</v>
      </c>
      <c r="E498" s="84" t="b">
        <v>1</v>
      </c>
      <c r="F498" s="84" t="b">
        <v>0</v>
      </c>
      <c r="G498" s="84" t="b">
        <v>0</v>
      </c>
    </row>
    <row r="499" spans="1:7" ht="15">
      <c r="A499" s="84" t="s">
        <v>3931</v>
      </c>
      <c r="B499" s="84">
        <v>5</v>
      </c>
      <c r="C499" s="124">
        <v>0.005030782061271734</v>
      </c>
      <c r="D499" s="84" t="s">
        <v>3189</v>
      </c>
      <c r="E499" s="84" t="b">
        <v>0</v>
      </c>
      <c r="F499" s="84" t="b">
        <v>0</v>
      </c>
      <c r="G499" s="84" t="b">
        <v>0</v>
      </c>
    </row>
    <row r="500" spans="1:7" ht="15">
      <c r="A500" s="84" t="s">
        <v>3908</v>
      </c>
      <c r="B500" s="84">
        <v>5</v>
      </c>
      <c r="C500" s="124">
        <v>0.005030782061271734</v>
      </c>
      <c r="D500" s="84" t="s">
        <v>3189</v>
      </c>
      <c r="E500" s="84" t="b">
        <v>0</v>
      </c>
      <c r="F500" s="84" t="b">
        <v>0</v>
      </c>
      <c r="G500" s="84" t="b">
        <v>0</v>
      </c>
    </row>
    <row r="501" spans="1:7" ht="15">
      <c r="A501" s="84" t="s">
        <v>3988</v>
      </c>
      <c r="B501" s="84">
        <v>5</v>
      </c>
      <c r="C501" s="124">
        <v>0.005030782061271734</v>
      </c>
      <c r="D501" s="84" t="s">
        <v>3189</v>
      </c>
      <c r="E501" s="84" t="b">
        <v>0</v>
      </c>
      <c r="F501" s="84" t="b">
        <v>0</v>
      </c>
      <c r="G501" s="84" t="b">
        <v>0</v>
      </c>
    </row>
    <row r="502" spans="1:7" ht="15">
      <c r="A502" s="84" t="s">
        <v>3952</v>
      </c>
      <c r="B502" s="84">
        <v>5</v>
      </c>
      <c r="C502" s="124">
        <v>0.005030782061271734</v>
      </c>
      <c r="D502" s="84" t="s">
        <v>3189</v>
      </c>
      <c r="E502" s="84" t="b">
        <v>1</v>
      </c>
      <c r="F502" s="84" t="b">
        <v>0</v>
      </c>
      <c r="G502" s="84" t="b">
        <v>0</v>
      </c>
    </row>
    <row r="503" spans="1:7" ht="15">
      <c r="A503" s="84" t="s">
        <v>3955</v>
      </c>
      <c r="B503" s="84">
        <v>5</v>
      </c>
      <c r="C503" s="124">
        <v>0.005030782061271734</v>
      </c>
      <c r="D503" s="84" t="s">
        <v>3189</v>
      </c>
      <c r="E503" s="84" t="b">
        <v>0</v>
      </c>
      <c r="F503" s="84" t="b">
        <v>0</v>
      </c>
      <c r="G503" s="84" t="b">
        <v>0</v>
      </c>
    </row>
    <row r="504" spans="1:7" ht="15">
      <c r="A504" s="84" t="s">
        <v>3965</v>
      </c>
      <c r="B504" s="84">
        <v>5</v>
      </c>
      <c r="C504" s="124">
        <v>0.005030782061271734</v>
      </c>
      <c r="D504" s="84" t="s">
        <v>3189</v>
      </c>
      <c r="E504" s="84" t="b">
        <v>0</v>
      </c>
      <c r="F504" s="84" t="b">
        <v>0</v>
      </c>
      <c r="G504" s="84" t="b">
        <v>0</v>
      </c>
    </row>
    <row r="505" spans="1:7" ht="15">
      <c r="A505" s="84" t="s">
        <v>3918</v>
      </c>
      <c r="B505" s="84">
        <v>5</v>
      </c>
      <c r="C505" s="124">
        <v>0.005030782061271734</v>
      </c>
      <c r="D505" s="84" t="s">
        <v>3189</v>
      </c>
      <c r="E505" s="84" t="b">
        <v>0</v>
      </c>
      <c r="F505" s="84" t="b">
        <v>0</v>
      </c>
      <c r="G505" s="84" t="b">
        <v>0</v>
      </c>
    </row>
    <row r="506" spans="1:7" ht="15">
      <c r="A506" s="84" t="s">
        <v>3960</v>
      </c>
      <c r="B506" s="84">
        <v>5</v>
      </c>
      <c r="C506" s="124">
        <v>0.005030782061271734</v>
      </c>
      <c r="D506" s="84" t="s">
        <v>3189</v>
      </c>
      <c r="E506" s="84" t="b">
        <v>0</v>
      </c>
      <c r="F506" s="84" t="b">
        <v>0</v>
      </c>
      <c r="G506" s="84" t="b">
        <v>0</v>
      </c>
    </row>
    <row r="507" spans="1:7" ht="15">
      <c r="A507" s="84" t="s">
        <v>3343</v>
      </c>
      <c r="B507" s="84">
        <v>5</v>
      </c>
      <c r="C507" s="124">
        <v>0.005350195419900792</v>
      </c>
      <c r="D507" s="84" t="s">
        <v>3189</v>
      </c>
      <c r="E507" s="84" t="b">
        <v>1</v>
      </c>
      <c r="F507" s="84" t="b">
        <v>0</v>
      </c>
      <c r="G507" s="84" t="b">
        <v>0</v>
      </c>
    </row>
    <row r="508" spans="1:7" ht="15">
      <c r="A508" s="84" t="s">
        <v>3967</v>
      </c>
      <c r="B508" s="84">
        <v>5</v>
      </c>
      <c r="C508" s="124">
        <v>0.005350195419900792</v>
      </c>
      <c r="D508" s="84" t="s">
        <v>3189</v>
      </c>
      <c r="E508" s="84" t="b">
        <v>0</v>
      </c>
      <c r="F508" s="84" t="b">
        <v>0</v>
      </c>
      <c r="G508" s="84" t="b">
        <v>0</v>
      </c>
    </row>
    <row r="509" spans="1:7" ht="15">
      <c r="A509" s="84" t="s">
        <v>3961</v>
      </c>
      <c r="B509" s="84">
        <v>5</v>
      </c>
      <c r="C509" s="124">
        <v>0.005030782061271734</v>
      </c>
      <c r="D509" s="84" t="s">
        <v>3189</v>
      </c>
      <c r="E509" s="84" t="b">
        <v>0</v>
      </c>
      <c r="F509" s="84" t="b">
        <v>0</v>
      </c>
      <c r="G509" s="84" t="b">
        <v>0</v>
      </c>
    </row>
    <row r="510" spans="1:7" ht="15">
      <c r="A510" s="84" t="s">
        <v>3969</v>
      </c>
      <c r="B510" s="84">
        <v>5</v>
      </c>
      <c r="C510" s="124">
        <v>0.005030782061271734</v>
      </c>
      <c r="D510" s="84" t="s">
        <v>3189</v>
      </c>
      <c r="E510" s="84" t="b">
        <v>0</v>
      </c>
      <c r="F510" s="84" t="b">
        <v>0</v>
      </c>
      <c r="G510" s="84" t="b">
        <v>0</v>
      </c>
    </row>
    <row r="511" spans="1:7" ht="15">
      <c r="A511" s="84" t="s">
        <v>3939</v>
      </c>
      <c r="B511" s="84">
        <v>5</v>
      </c>
      <c r="C511" s="124">
        <v>0.005030782061271734</v>
      </c>
      <c r="D511" s="84" t="s">
        <v>3189</v>
      </c>
      <c r="E511" s="84" t="b">
        <v>1</v>
      </c>
      <c r="F511" s="84" t="b">
        <v>0</v>
      </c>
      <c r="G511" s="84" t="b">
        <v>0</v>
      </c>
    </row>
    <row r="512" spans="1:7" ht="15">
      <c r="A512" s="84" t="s">
        <v>3948</v>
      </c>
      <c r="B512" s="84">
        <v>5</v>
      </c>
      <c r="C512" s="124">
        <v>0.005030782061271734</v>
      </c>
      <c r="D512" s="84" t="s">
        <v>3189</v>
      </c>
      <c r="E512" s="84" t="b">
        <v>0</v>
      </c>
      <c r="F512" s="84" t="b">
        <v>0</v>
      </c>
      <c r="G512" s="84" t="b">
        <v>0</v>
      </c>
    </row>
    <row r="513" spans="1:7" ht="15">
      <c r="A513" s="84" t="s">
        <v>4014</v>
      </c>
      <c r="B513" s="84">
        <v>4</v>
      </c>
      <c r="C513" s="124">
        <v>0.0042801563359206336</v>
      </c>
      <c r="D513" s="84" t="s">
        <v>3189</v>
      </c>
      <c r="E513" s="84" t="b">
        <v>0</v>
      </c>
      <c r="F513" s="84" t="b">
        <v>0</v>
      </c>
      <c r="G513" s="84" t="b">
        <v>0</v>
      </c>
    </row>
    <row r="514" spans="1:7" ht="15">
      <c r="A514" s="84" t="s">
        <v>4023</v>
      </c>
      <c r="B514" s="84">
        <v>4</v>
      </c>
      <c r="C514" s="124">
        <v>0.0042801563359206336</v>
      </c>
      <c r="D514" s="84" t="s">
        <v>3189</v>
      </c>
      <c r="E514" s="84" t="b">
        <v>0</v>
      </c>
      <c r="F514" s="84" t="b">
        <v>0</v>
      </c>
      <c r="G514" s="84" t="b">
        <v>0</v>
      </c>
    </row>
    <row r="515" spans="1:7" ht="15">
      <c r="A515" s="84" t="s">
        <v>3915</v>
      </c>
      <c r="B515" s="84">
        <v>4</v>
      </c>
      <c r="C515" s="124">
        <v>0.0042801563359206336</v>
      </c>
      <c r="D515" s="84" t="s">
        <v>3189</v>
      </c>
      <c r="E515" s="84" t="b">
        <v>0</v>
      </c>
      <c r="F515" s="84" t="b">
        <v>0</v>
      </c>
      <c r="G515" s="84" t="b">
        <v>0</v>
      </c>
    </row>
    <row r="516" spans="1:7" ht="15">
      <c r="A516" s="84" t="s">
        <v>3954</v>
      </c>
      <c r="B516" s="84">
        <v>4</v>
      </c>
      <c r="C516" s="124">
        <v>0.004609592688216744</v>
      </c>
      <c r="D516" s="84" t="s">
        <v>3189</v>
      </c>
      <c r="E516" s="84" t="b">
        <v>0</v>
      </c>
      <c r="F516" s="84" t="b">
        <v>0</v>
      </c>
      <c r="G516" s="84" t="b">
        <v>0</v>
      </c>
    </row>
    <row r="517" spans="1:7" ht="15">
      <c r="A517" s="84" t="s">
        <v>4010</v>
      </c>
      <c r="B517" s="84">
        <v>4</v>
      </c>
      <c r="C517" s="124">
        <v>0.0042801563359206336</v>
      </c>
      <c r="D517" s="84" t="s">
        <v>3189</v>
      </c>
      <c r="E517" s="84" t="b">
        <v>0</v>
      </c>
      <c r="F517" s="84" t="b">
        <v>0</v>
      </c>
      <c r="G517" s="84" t="b">
        <v>0</v>
      </c>
    </row>
    <row r="518" spans="1:7" ht="15">
      <c r="A518" s="84" t="s">
        <v>4024</v>
      </c>
      <c r="B518" s="84">
        <v>4</v>
      </c>
      <c r="C518" s="124">
        <v>0.0042801563359206336</v>
      </c>
      <c r="D518" s="84" t="s">
        <v>3189</v>
      </c>
      <c r="E518" s="84" t="b">
        <v>0</v>
      </c>
      <c r="F518" s="84" t="b">
        <v>0</v>
      </c>
      <c r="G518" s="84" t="b">
        <v>0</v>
      </c>
    </row>
    <row r="519" spans="1:7" ht="15">
      <c r="A519" s="84" t="s">
        <v>4025</v>
      </c>
      <c r="B519" s="84">
        <v>4</v>
      </c>
      <c r="C519" s="124">
        <v>0.0042801563359206336</v>
      </c>
      <c r="D519" s="84" t="s">
        <v>3189</v>
      </c>
      <c r="E519" s="84" t="b">
        <v>0</v>
      </c>
      <c r="F519" s="84" t="b">
        <v>0</v>
      </c>
      <c r="G519" s="84" t="b">
        <v>0</v>
      </c>
    </row>
    <row r="520" spans="1:7" ht="15">
      <c r="A520" s="84" t="s">
        <v>3914</v>
      </c>
      <c r="B520" s="84">
        <v>4</v>
      </c>
      <c r="C520" s="124">
        <v>0.0042801563359206336</v>
      </c>
      <c r="D520" s="84" t="s">
        <v>3189</v>
      </c>
      <c r="E520" s="84" t="b">
        <v>0</v>
      </c>
      <c r="F520" s="84" t="b">
        <v>0</v>
      </c>
      <c r="G520" s="84" t="b">
        <v>0</v>
      </c>
    </row>
    <row r="521" spans="1:7" ht="15">
      <c r="A521" s="84" t="s">
        <v>3701</v>
      </c>
      <c r="B521" s="84">
        <v>4</v>
      </c>
      <c r="C521" s="124">
        <v>0.004609592688216744</v>
      </c>
      <c r="D521" s="84" t="s">
        <v>3189</v>
      </c>
      <c r="E521" s="84" t="b">
        <v>0</v>
      </c>
      <c r="F521" s="84" t="b">
        <v>0</v>
      </c>
      <c r="G521" s="84" t="b">
        <v>0</v>
      </c>
    </row>
    <row r="522" spans="1:7" ht="15">
      <c r="A522" s="84" t="s">
        <v>337</v>
      </c>
      <c r="B522" s="84">
        <v>4</v>
      </c>
      <c r="C522" s="124">
        <v>0.0042801563359206336</v>
      </c>
      <c r="D522" s="84" t="s">
        <v>3189</v>
      </c>
      <c r="E522" s="84" t="b">
        <v>0</v>
      </c>
      <c r="F522" s="84" t="b">
        <v>0</v>
      </c>
      <c r="G522" s="84" t="b">
        <v>0</v>
      </c>
    </row>
    <row r="523" spans="1:7" ht="15">
      <c r="A523" s="84" t="s">
        <v>3337</v>
      </c>
      <c r="B523" s="84">
        <v>4</v>
      </c>
      <c r="C523" s="124">
        <v>0.0042801563359206336</v>
      </c>
      <c r="D523" s="84" t="s">
        <v>3189</v>
      </c>
      <c r="E523" s="84" t="b">
        <v>0</v>
      </c>
      <c r="F523" s="84" t="b">
        <v>0</v>
      </c>
      <c r="G523" s="84" t="b">
        <v>0</v>
      </c>
    </row>
    <row r="524" spans="1:7" ht="15">
      <c r="A524" s="84" t="s">
        <v>3938</v>
      </c>
      <c r="B524" s="84">
        <v>4</v>
      </c>
      <c r="C524" s="124">
        <v>0.0042801563359206336</v>
      </c>
      <c r="D524" s="84" t="s">
        <v>3189</v>
      </c>
      <c r="E524" s="84" t="b">
        <v>0</v>
      </c>
      <c r="F524" s="84" t="b">
        <v>0</v>
      </c>
      <c r="G524" s="84" t="b">
        <v>0</v>
      </c>
    </row>
    <row r="525" spans="1:7" ht="15">
      <c r="A525" s="84" t="s">
        <v>3994</v>
      </c>
      <c r="B525" s="84">
        <v>4</v>
      </c>
      <c r="C525" s="124">
        <v>0.0042801563359206336</v>
      </c>
      <c r="D525" s="84" t="s">
        <v>3189</v>
      </c>
      <c r="E525" s="84" t="b">
        <v>0</v>
      </c>
      <c r="F525" s="84" t="b">
        <v>0</v>
      </c>
      <c r="G525" s="84" t="b">
        <v>0</v>
      </c>
    </row>
    <row r="526" spans="1:7" ht="15">
      <c r="A526" s="84" t="s">
        <v>4009</v>
      </c>
      <c r="B526" s="84">
        <v>4</v>
      </c>
      <c r="C526" s="124">
        <v>0.0042801563359206336</v>
      </c>
      <c r="D526" s="84" t="s">
        <v>3189</v>
      </c>
      <c r="E526" s="84" t="b">
        <v>0</v>
      </c>
      <c r="F526" s="84" t="b">
        <v>0</v>
      </c>
      <c r="G526" s="84" t="b">
        <v>0</v>
      </c>
    </row>
    <row r="527" spans="1:7" ht="15">
      <c r="A527" s="84" t="s">
        <v>4003</v>
      </c>
      <c r="B527" s="84">
        <v>4</v>
      </c>
      <c r="C527" s="124">
        <v>0.0042801563359206336</v>
      </c>
      <c r="D527" s="84" t="s">
        <v>3189</v>
      </c>
      <c r="E527" s="84" t="b">
        <v>0</v>
      </c>
      <c r="F527" s="84" t="b">
        <v>0</v>
      </c>
      <c r="G527" s="84" t="b">
        <v>0</v>
      </c>
    </row>
    <row r="528" spans="1:7" ht="15">
      <c r="A528" s="84" t="s">
        <v>3946</v>
      </c>
      <c r="B528" s="84">
        <v>4</v>
      </c>
      <c r="C528" s="124">
        <v>0.0042801563359206336</v>
      </c>
      <c r="D528" s="84" t="s">
        <v>3189</v>
      </c>
      <c r="E528" s="84" t="b">
        <v>1</v>
      </c>
      <c r="F528" s="84" t="b">
        <v>0</v>
      </c>
      <c r="G528" s="84" t="b">
        <v>0</v>
      </c>
    </row>
    <row r="529" spans="1:7" ht="15">
      <c r="A529" s="84" t="s">
        <v>3926</v>
      </c>
      <c r="B529" s="84">
        <v>4</v>
      </c>
      <c r="C529" s="124">
        <v>0.0042801563359206336</v>
      </c>
      <c r="D529" s="84" t="s">
        <v>3189</v>
      </c>
      <c r="E529" s="84" t="b">
        <v>0</v>
      </c>
      <c r="F529" s="84" t="b">
        <v>0</v>
      </c>
      <c r="G529" s="84" t="b">
        <v>0</v>
      </c>
    </row>
    <row r="530" spans="1:7" ht="15">
      <c r="A530" s="84" t="s">
        <v>3964</v>
      </c>
      <c r="B530" s="84">
        <v>4</v>
      </c>
      <c r="C530" s="124">
        <v>0.0042801563359206336</v>
      </c>
      <c r="D530" s="84" t="s">
        <v>3189</v>
      </c>
      <c r="E530" s="84" t="b">
        <v>0</v>
      </c>
      <c r="F530" s="84" t="b">
        <v>0</v>
      </c>
      <c r="G530" s="84" t="b">
        <v>0</v>
      </c>
    </row>
    <row r="531" spans="1:7" ht="15">
      <c r="A531" s="84" t="s">
        <v>4000</v>
      </c>
      <c r="B531" s="84">
        <v>4</v>
      </c>
      <c r="C531" s="124">
        <v>0.004609592688216744</v>
      </c>
      <c r="D531" s="84" t="s">
        <v>3189</v>
      </c>
      <c r="E531" s="84" t="b">
        <v>0</v>
      </c>
      <c r="F531" s="84" t="b">
        <v>0</v>
      </c>
      <c r="G531" s="84" t="b">
        <v>0</v>
      </c>
    </row>
    <row r="532" spans="1:7" ht="15">
      <c r="A532" s="84" t="s">
        <v>3350</v>
      </c>
      <c r="B532" s="84">
        <v>4</v>
      </c>
      <c r="C532" s="124">
        <v>0.0042801563359206336</v>
      </c>
      <c r="D532" s="84" t="s">
        <v>3189</v>
      </c>
      <c r="E532" s="84" t="b">
        <v>0</v>
      </c>
      <c r="F532" s="84" t="b">
        <v>0</v>
      </c>
      <c r="G532" s="84" t="b">
        <v>0</v>
      </c>
    </row>
    <row r="533" spans="1:7" ht="15">
      <c r="A533" s="84" t="s">
        <v>4008</v>
      </c>
      <c r="B533" s="84">
        <v>4</v>
      </c>
      <c r="C533" s="124">
        <v>0.005073907148482219</v>
      </c>
      <c r="D533" s="84" t="s">
        <v>3189</v>
      </c>
      <c r="E533" s="84" t="b">
        <v>0</v>
      </c>
      <c r="F533" s="84" t="b">
        <v>0</v>
      </c>
      <c r="G533" s="84" t="b">
        <v>0</v>
      </c>
    </row>
    <row r="534" spans="1:7" ht="15">
      <c r="A534" s="84" t="s">
        <v>815</v>
      </c>
      <c r="B534" s="84">
        <v>4</v>
      </c>
      <c r="C534" s="124">
        <v>0.0042801563359206336</v>
      </c>
      <c r="D534" s="84" t="s">
        <v>3189</v>
      </c>
      <c r="E534" s="84" t="b">
        <v>0</v>
      </c>
      <c r="F534" s="84" t="b">
        <v>0</v>
      </c>
      <c r="G534" s="84" t="b">
        <v>0</v>
      </c>
    </row>
    <row r="535" spans="1:7" ht="15">
      <c r="A535" s="84" t="s">
        <v>811</v>
      </c>
      <c r="B535" s="84">
        <v>4</v>
      </c>
      <c r="C535" s="124">
        <v>0.0042801563359206336</v>
      </c>
      <c r="D535" s="84" t="s">
        <v>3189</v>
      </c>
      <c r="E535" s="84" t="b">
        <v>0</v>
      </c>
      <c r="F535" s="84" t="b">
        <v>0</v>
      </c>
      <c r="G535" s="84" t="b">
        <v>0</v>
      </c>
    </row>
    <row r="536" spans="1:7" ht="15">
      <c r="A536" s="84" t="s">
        <v>3977</v>
      </c>
      <c r="B536" s="84">
        <v>4</v>
      </c>
      <c r="C536" s="124">
        <v>0.0042801563359206336</v>
      </c>
      <c r="D536" s="84" t="s">
        <v>3189</v>
      </c>
      <c r="E536" s="84" t="b">
        <v>0</v>
      </c>
      <c r="F536" s="84" t="b">
        <v>0</v>
      </c>
      <c r="G536" s="84" t="b">
        <v>0</v>
      </c>
    </row>
    <row r="537" spans="1:7" ht="15">
      <c r="A537" s="84" t="s">
        <v>3950</v>
      </c>
      <c r="B537" s="84">
        <v>4</v>
      </c>
      <c r="C537" s="124">
        <v>0.0042801563359206336</v>
      </c>
      <c r="D537" s="84" t="s">
        <v>3189</v>
      </c>
      <c r="E537" s="84" t="b">
        <v>0</v>
      </c>
      <c r="F537" s="84" t="b">
        <v>0</v>
      </c>
      <c r="G537" s="84" t="b">
        <v>0</v>
      </c>
    </row>
    <row r="538" spans="1:7" ht="15">
      <c r="A538" s="84" t="s">
        <v>3951</v>
      </c>
      <c r="B538" s="84">
        <v>4</v>
      </c>
      <c r="C538" s="124">
        <v>0.0042801563359206336</v>
      </c>
      <c r="D538" s="84" t="s">
        <v>3189</v>
      </c>
      <c r="E538" s="84" t="b">
        <v>0</v>
      </c>
      <c r="F538" s="84" t="b">
        <v>0</v>
      </c>
      <c r="G538" s="84" t="b">
        <v>0</v>
      </c>
    </row>
    <row r="539" spans="1:7" ht="15">
      <c r="A539" s="84" t="s">
        <v>4018</v>
      </c>
      <c r="B539" s="84">
        <v>4</v>
      </c>
      <c r="C539" s="124">
        <v>0.0042801563359206336</v>
      </c>
      <c r="D539" s="84" t="s">
        <v>3189</v>
      </c>
      <c r="E539" s="84" t="b">
        <v>0</v>
      </c>
      <c r="F539" s="84" t="b">
        <v>0</v>
      </c>
      <c r="G539" s="84" t="b">
        <v>0</v>
      </c>
    </row>
    <row r="540" spans="1:7" ht="15">
      <c r="A540" s="84" t="s">
        <v>3976</v>
      </c>
      <c r="B540" s="84">
        <v>4</v>
      </c>
      <c r="C540" s="124">
        <v>0.0042801563359206336</v>
      </c>
      <c r="D540" s="84" t="s">
        <v>3189</v>
      </c>
      <c r="E540" s="84" t="b">
        <v>0</v>
      </c>
      <c r="F540" s="84" t="b">
        <v>0</v>
      </c>
      <c r="G540" s="84" t="b">
        <v>0</v>
      </c>
    </row>
    <row r="541" spans="1:7" ht="15">
      <c r="A541" s="84" t="s">
        <v>4006</v>
      </c>
      <c r="B541" s="84">
        <v>3</v>
      </c>
      <c r="C541" s="124">
        <v>0.0034571945161625587</v>
      </c>
      <c r="D541" s="84" t="s">
        <v>3189</v>
      </c>
      <c r="E541" s="84" t="b">
        <v>0</v>
      </c>
      <c r="F541" s="84" t="b">
        <v>0</v>
      </c>
      <c r="G541" s="84" t="b">
        <v>0</v>
      </c>
    </row>
    <row r="542" spans="1:7" ht="15">
      <c r="A542" s="84" t="s">
        <v>3968</v>
      </c>
      <c r="B542" s="84">
        <v>3</v>
      </c>
      <c r="C542" s="124">
        <v>0.0034571945161625587</v>
      </c>
      <c r="D542" s="84" t="s">
        <v>3189</v>
      </c>
      <c r="E542" s="84" t="b">
        <v>0</v>
      </c>
      <c r="F542" s="84" t="b">
        <v>0</v>
      </c>
      <c r="G542" s="84" t="b">
        <v>0</v>
      </c>
    </row>
    <row r="543" spans="1:7" ht="15">
      <c r="A543" s="84" t="s">
        <v>4089</v>
      </c>
      <c r="B543" s="84">
        <v>3</v>
      </c>
      <c r="C543" s="124">
        <v>0.0034571945161625587</v>
      </c>
      <c r="D543" s="84" t="s">
        <v>3189</v>
      </c>
      <c r="E543" s="84" t="b">
        <v>0</v>
      </c>
      <c r="F543" s="84" t="b">
        <v>0</v>
      </c>
      <c r="G543" s="84" t="b">
        <v>0</v>
      </c>
    </row>
    <row r="544" spans="1:7" ht="15">
      <c r="A544" s="84" t="s">
        <v>4090</v>
      </c>
      <c r="B544" s="84">
        <v>3</v>
      </c>
      <c r="C544" s="124">
        <v>0.0034571945161625587</v>
      </c>
      <c r="D544" s="84" t="s">
        <v>3189</v>
      </c>
      <c r="E544" s="84" t="b">
        <v>0</v>
      </c>
      <c r="F544" s="84" t="b">
        <v>0</v>
      </c>
      <c r="G544" s="84" t="b">
        <v>0</v>
      </c>
    </row>
    <row r="545" spans="1:7" ht="15">
      <c r="A545" s="84" t="s">
        <v>3975</v>
      </c>
      <c r="B545" s="84">
        <v>3</v>
      </c>
      <c r="C545" s="124">
        <v>0.0034571945161625587</v>
      </c>
      <c r="D545" s="84" t="s">
        <v>3189</v>
      </c>
      <c r="E545" s="84" t="b">
        <v>1</v>
      </c>
      <c r="F545" s="84" t="b">
        <v>0</v>
      </c>
      <c r="G545" s="84" t="b">
        <v>0</v>
      </c>
    </row>
    <row r="546" spans="1:7" ht="15">
      <c r="A546" s="84" t="s">
        <v>4020</v>
      </c>
      <c r="B546" s="84">
        <v>3</v>
      </c>
      <c r="C546" s="124">
        <v>0.0034571945161625587</v>
      </c>
      <c r="D546" s="84" t="s">
        <v>3189</v>
      </c>
      <c r="E546" s="84" t="b">
        <v>0</v>
      </c>
      <c r="F546" s="84" t="b">
        <v>0</v>
      </c>
      <c r="G546" s="84" t="b">
        <v>0</v>
      </c>
    </row>
    <row r="547" spans="1:7" ht="15">
      <c r="A547" s="84" t="s">
        <v>4052</v>
      </c>
      <c r="B547" s="84">
        <v>3</v>
      </c>
      <c r="C547" s="124">
        <v>0.0034571945161625587</v>
      </c>
      <c r="D547" s="84" t="s">
        <v>3189</v>
      </c>
      <c r="E547" s="84" t="b">
        <v>1</v>
      </c>
      <c r="F547" s="84" t="b">
        <v>0</v>
      </c>
      <c r="G547" s="84" t="b">
        <v>0</v>
      </c>
    </row>
    <row r="548" spans="1:7" ht="15">
      <c r="A548" s="84" t="s">
        <v>4061</v>
      </c>
      <c r="B548" s="84">
        <v>3</v>
      </c>
      <c r="C548" s="124">
        <v>0.0034571945161625587</v>
      </c>
      <c r="D548" s="84" t="s">
        <v>3189</v>
      </c>
      <c r="E548" s="84" t="b">
        <v>0</v>
      </c>
      <c r="F548" s="84" t="b">
        <v>0</v>
      </c>
      <c r="G548" s="84" t="b">
        <v>0</v>
      </c>
    </row>
    <row r="549" spans="1:7" ht="15">
      <c r="A549" s="84" t="s">
        <v>3972</v>
      </c>
      <c r="B549" s="84">
        <v>3</v>
      </c>
      <c r="C549" s="124">
        <v>0.0034571945161625587</v>
      </c>
      <c r="D549" s="84" t="s">
        <v>3189</v>
      </c>
      <c r="E549" s="84" t="b">
        <v>0</v>
      </c>
      <c r="F549" s="84" t="b">
        <v>0</v>
      </c>
      <c r="G549" s="84" t="b">
        <v>0</v>
      </c>
    </row>
    <row r="550" spans="1:7" ht="15">
      <c r="A550" s="84" t="s">
        <v>4033</v>
      </c>
      <c r="B550" s="84">
        <v>3</v>
      </c>
      <c r="C550" s="124">
        <v>0.0034571945161625587</v>
      </c>
      <c r="D550" s="84" t="s">
        <v>3189</v>
      </c>
      <c r="E550" s="84" t="b">
        <v>0</v>
      </c>
      <c r="F550" s="84" t="b">
        <v>0</v>
      </c>
      <c r="G550" s="84" t="b">
        <v>0</v>
      </c>
    </row>
    <row r="551" spans="1:7" ht="15">
      <c r="A551" s="84" t="s">
        <v>4096</v>
      </c>
      <c r="B551" s="84">
        <v>3</v>
      </c>
      <c r="C551" s="124">
        <v>0.0034571945161625587</v>
      </c>
      <c r="D551" s="84" t="s">
        <v>3189</v>
      </c>
      <c r="E551" s="84" t="b">
        <v>0</v>
      </c>
      <c r="F551" s="84" t="b">
        <v>0</v>
      </c>
      <c r="G551" s="84" t="b">
        <v>0</v>
      </c>
    </row>
    <row r="552" spans="1:7" ht="15">
      <c r="A552" s="84" t="s">
        <v>4097</v>
      </c>
      <c r="B552" s="84">
        <v>3</v>
      </c>
      <c r="C552" s="124">
        <v>0.0034571945161625587</v>
      </c>
      <c r="D552" s="84" t="s">
        <v>3189</v>
      </c>
      <c r="E552" s="84" t="b">
        <v>0</v>
      </c>
      <c r="F552" s="84" t="b">
        <v>0</v>
      </c>
      <c r="G552" s="84" t="b">
        <v>0</v>
      </c>
    </row>
    <row r="553" spans="1:7" ht="15">
      <c r="A553" s="84" t="s">
        <v>4022</v>
      </c>
      <c r="B553" s="84">
        <v>3</v>
      </c>
      <c r="C553" s="124">
        <v>0.0034571945161625587</v>
      </c>
      <c r="D553" s="84" t="s">
        <v>3189</v>
      </c>
      <c r="E553" s="84" t="b">
        <v>0</v>
      </c>
      <c r="F553" s="84" t="b">
        <v>0</v>
      </c>
      <c r="G553" s="84" t="b">
        <v>0</v>
      </c>
    </row>
    <row r="554" spans="1:7" ht="15">
      <c r="A554" s="84" t="s">
        <v>4005</v>
      </c>
      <c r="B554" s="84">
        <v>3</v>
      </c>
      <c r="C554" s="124">
        <v>0.0034571945161625587</v>
      </c>
      <c r="D554" s="84" t="s">
        <v>3189</v>
      </c>
      <c r="E554" s="84" t="b">
        <v>0</v>
      </c>
      <c r="F554" s="84" t="b">
        <v>0</v>
      </c>
      <c r="G554" s="84" t="b">
        <v>0</v>
      </c>
    </row>
    <row r="555" spans="1:7" ht="15">
      <c r="A555" s="84" t="s">
        <v>4011</v>
      </c>
      <c r="B555" s="84">
        <v>3</v>
      </c>
      <c r="C555" s="124">
        <v>0.0034571945161625587</v>
      </c>
      <c r="D555" s="84" t="s">
        <v>3189</v>
      </c>
      <c r="E555" s="84" t="b">
        <v>0</v>
      </c>
      <c r="F555" s="84" t="b">
        <v>0</v>
      </c>
      <c r="G555" s="84" t="b">
        <v>0</v>
      </c>
    </row>
    <row r="556" spans="1:7" ht="15">
      <c r="A556" s="84" t="s">
        <v>3353</v>
      </c>
      <c r="B556" s="84">
        <v>3</v>
      </c>
      <c r="C556" s="124">
        <v>0.0034571945161625587</v>
      </c>
      <c r="D556" s="84" t="s">
        <v>3189</v>
      </c>
      <c r="E556" s="84" t="b">
        <v>0</v>
      </c>
      <c r="F556" s="84" t="b">
        <v>0</v>
      </c>
      <c r="G556" s="84" t="b">
        <v>0</v>
      </c>
    </row>
    <row r="557" spans="1:7" ht="15">
      <c r="A557" s="84" t="s">
        <v>4056</v>
      </c>
      <c r="B557" s="84">
        <v>3</v>
      </c>
      <c r="C557" s="124">
        <v>0.0034571945161625587</v>
      </c>
      <c r="D557" s="84" t="s">
        <v>3189</v>
      </c>
      <c r="E557" s="84" t="b">
        <v>0</v>
      </c>
      <c r="F557" s="84" t="b">
        <v>0</v>
      </c>
      <c r="G557" s="84" t="b">
        <v>0</v>
      </c>
    </row>
    <row r="558" spans="1:7" ht="15">
      <c r="A558" s="84" t="s">
        <v>4057</v>
      </c>
      <c r="B558" s="84">
        <v>3</v>
      </c>
      <c r="C558" s="124">
        <v>0.0034571945161625587</v>
      </c>
      <c r="D558" s="84" t="s">
        <v>3189</v>
      </c>
      <c r="E558" s="84" t="b">
        <v>0</v>
      </c>
      <c r="F558" s="84" t="b">
        <v>0</v>
      </c>
      <c r="G558" s="84" t="b">
        <v>0</v>
      </c>
    </row>
    <row r="559" spans="1:7" ht="15">
      <c r="A559" s="84" t="s">
        <v>3293</v>
      </c>
      <c r="B559" s="84">
        <v>3</v>
      </c>
      <c r="C559" s="124">
        <v>0.0034571945161625587</v>
      </c>
      <c r="D559" s="84" t="s">
        <v>3189</v>
      </c>
      <c r="E559" s="84" t="b">
        <v>0</v>
      </c>
      <c r="F559" s="84" t="b">
        <v>0</v>
      </c>
      <c r="G559" s="84" t="b">
        <v>0</v>
      </c>
    </row>
    <row r="560" spans="1:7" ht="15">
      <c r="A560" s="84" t="s">
        <v>4039</v>
      </c>
      <c r="B560" s="84">
        <v>3</v>
      </c>
      <c r="C560" s="124">
        <v>0.0034571945161625587</v>
      </c>
      <c r="D560" s="84" t="s">
        <v>3189</v>
      </c>
      <c r="E560" s="84" t="b">
        <v>0</v>
      </c>
      <c r="F560" s="84" t="b">
        <v>0</v>
      </c>
      <c r="G560" s="84" t="b">
        <v>0</v>
      </c>
    </row>
    <row r="561" spans="1:7" ht="15">
      <c r="A561" s="84" t="s">
        <v>3943</v>
      </c>
      <c r="B561" s="84">
        <v>3</v>
      </c>
      <c r="C561" s="124">
        <v>0.0034571945161625587</v>
      </c>
      <c r="D561" s="84" t="s">
        <v>3189</v>
      </c>
      <c r="E561" s="84" t="b">
        <v>0</v>
      </c>
      <c r="F561" s="84" t="b">
        <v>0</v>
      </c>
      <c r="G561" s="84" t="b">
        <v>0</v>
      </c>
    </row>
    <row r="562" spans="1:7" ht="15">
      <c r="A562" s="84" t="s">
        <v>4043</v>
      </c>
      <c r="B562" s="84">
        <v>3</v>
      </c>
      <c r="C562" s="124">
        <v>0.0034571945161625587</v>
      </c>
      <c r="D562" s="84" t="s">
        <v>3189</v>
      </c>
      <c r="E562" s="84" t="b">
        <v>0</v>
      </c>
      <c r="F562" s="84" t="b">
        <v>0</v>
      </c>
      <c r="G562" s="84" t="b">
        <v>0</v>
      </c>
    </row>
    <row r="563" spans="1:7" ht="15">
      <c r="A563" s="84" t="s">
        <v>834</v>
      </c>
      <c r="B563" s="84">
        <v>3</v>
      </c>
      <c r="C563" s="124">
        <v>0.0034571945161625587</v>
      </c>
      <c r="D563" s="84" t="s">
        <v>3189</v>
      </c>
      <c r="E563" s="84" t="b">
        <v>0</v>
      </c>
      <c r="F563" s="84" t="b">
        <v>0</v>
      </c>
      <c r="G563" s="84" t="b">
        <v>0</v>
      </c>
    </row>
    <row r="564" spans="1:7" ht="15">
      <c r="A564" s="84" t="s">
        <v>3913</v>
      </c>
      <c r="B564" s="84">
        <v>3</v>
      </c>
      <c r="C564" s="124">
        <v>0.0034571945161625587</v>
      </c>
      <c r="D564" s="84" t="s">
        <v>3189</v>
      </c>
      <c r="E564" s="84" t="b">
        <v>0</v>
      </c>
      <c r="F564" s="84" t="b">
        <v>0</v>
      </c>
      <c r="G564" s="84" t="b">
        <v>0</v>
      </c>
    </row>
    <row r="565" spans="1:7" ht="15">
      <c r="A565" s="84" t="s">
        <v>4048</v>
      </c>
      <c r="B565" s="84">
        <v>3</v>
      </c>
      <c r="C565" s="124">
        <v>0.0034571945161625587</v>
      </c>
      <c r="D565" s="84" t="s">
        <v>3189</v>
      </c>
      <c r="E565" s="84" t="b">
        <v>0</v>
      </c>
      <c r="F565" s="84" t="b">
        <v>0</v>
      </c>
      <c r="G565" s="84" t="b">
        <v>0</v>
      </c>
    </row>
    <row r="566" spans="1:7" ht="15">
      <c r="A566" s="84" t="s">
        <v>3989</v>
      </c>
      <c r="B566" s="84">
        <v>3</v>
      </c>
      <c r="C566" s="124">
        <v>0.0034571945161625587</v>
      </c>
      <c r="D566" s="84" t="s">
        <v>3189</v>
      </c>
      <c r="E566" s="84" t="b">
        <v>0</v>
      </c>
      <c r="F566" s="84" t="b">
        <v>0</v>
      </c>
      <c r="G566" s="84" t="b">
        <v>0</v>
      </c>
    </row>
    <row r="567" spans="1:7" ht="15">
      <c r="A567" s="84" t="s">
        <v>3971</v>
      </c>
      <c r="B567" s="84">
        <v>3</v>
      </c>
      <c r="C567" s="124">
        <v>0.0038054303613616644</v>
      </c>
      <c r="D567" s="84" t="s">
        <v>3189</v>
      </c>
      <c r="E567" s="84" t="b">
        <v>0</v>
      </c>
      <c r="F567" s="84" t="b">
        <v>0</v>
      </c>
      <c r="G567" s="84" t="b">
        <v>0</v>
      </c>
    </row>
    <row r="568" spans="1:7" ht="15">
      <c r="A568" s="84" t="s">
        <v>3949</v>
      </c>
      <c r="B568" s="84">
        <v>3</v>
      </c>
      <c r="C568" s="124">
        <v>0.0034571945161625587</v>
      </c>
      <c r="D568" s="84" t="s">
        <v>3189</v>
      </c>
      <c r="E568" s="84" t="b">
        <v>0</v>
      </c>
      <c r="F568" s="84" t="b">
        <v>0</v>
      </c>
      <c r="G568" s="84" t="b">
        <v>0</v>
      </c>
    </row>
    <row r="569" spans="1:7" ht="15">
      <c r="A569" s="84" t="s">
        <v>4004</v>
      </c>
      <c r="B569" s="84">
        <v>3</v>
      </c>
      <c r="C569" s="124">
        <v>0.0034571945161625587</v>
      </c>
      <c r="D569" s="84" t="s">
        <v>3189</v>
      </c>
      <c r="E569" s="84" t="b">
        <v>0</v>
      </c>
      <c r="F569" s="84" t="b">
        <v>0</v>
      </c>
      <c r="G569" s="84" t="b">
        <v>0</v>
      </c>
    </row>
    <row r="570" spans="1:7" ht="15">
      <c r="A570" s="84" t="s">
        <v>3959</v>
      </c>
      <c r="B570" s="84">
        <v>3</v>
      </c>
      <c r="C570" s="124">
        <v>0.0034571945161625587</v>
      </c>
      <c r="D570" s="84" t="s">
        <v>3189</v>
      </c>
      <c r="E570" s="84" t="b">
        <v>0</v>
      </c>
      <c r="F570" s="84" t="b">
        <v>0</v>
      </c>
      <c r="G570" s="84" t="b">
        <v>0</v>
      </c>
    </row>
    <row r="571" spans="1:7" ht="15">
      <c r="A571" s="84" t="s">
        <v>3995</v>
      </c>
      <c r="B571" s="84">
        <v>3</v>
      </c>
      <c r="C571" s="124">
        <v>0.0034571945161625587</v>
      </c>
      <c r="D571" s="84" t="s">
        <v>3189</v>
      </c>
      <c r="E571" s="84" t="b">
        <v>0</v>
      </c>
      <c r="F571" s="84" t="b">
        <v>0</v>
      </c>
      <c r="G571" s="84" t="b">
        <v>0</v>
      </c>
    </row>
    <row r="572" spans="1:7" ht="15">
      <c r="A572" s="84" t="s">
        <v>4054</v>
      </c>
      <c r="B572" s="84">
        <v>3</v>
      </c>
      <c r="C572" s="124">
        <v>0.0034571945161625587</v>
      </c>
      <c r="D572" s="84" t="s">
        <v>3189</v>
      </c>
      <c r="E572" s="84" t="b">
        <v>0</v>
      </c>
      <c r="F572" s="84" t="b">
        <v>0</v>
      </c>
      <c r="G572" s="84" t="b">
        <v>0</v>
      </c>
    </row>
    <row r="573" spans="1:7" ht="15">
      <c r="A573" s="84" t="s">
        <v>4070</v>
      </c>
      <c r="B573" s="84">
        <v>3</v>
      </c>
      <c r="C573" s="124">
        <v>0.0034571945161625587</v>
      </c>
      <c r="D573" s="84" t="s">
        <v>3189</v>
      </c>
      <c r="E573" s="84" t="b">
        <v>0</v>
      </c>
      <c r="F573" s="84" t="b">
        <v>0</v>
      </c>
      <c r="G573" s="84" t="b">
        <v>0</v>
      </c>
    </row>
    <row r="574" spans="1:7" ht="15">
      <c r="A574" s="84" t="s">
        <v>4042</v>
      </c>
      <c r="B574" s="84">
        <v>3</v>
      </c>
      <c r="C574" s="124">
        <v>0.0034571945161625587</v>
      </c>
      <c r="D574" s="84" t="s">
        <v>3189</v>
      </c>
      <c r="E574" s="84" t="b">
        <v>1</v>
      </c>
      <c r="F574" s="84" t="b">
        <v>0</v>
      </c>
      <c r="G574" s="84" t="b">
        <v>0</v>
      </c>
    </row>
    <row r="575" spans="1:7" ht="15">
      <c r="A575" s="84" t="s">
        <v>318</v>
      </c>
      <c r="B575" s="84">
        <v>3</v>
      </c>
      <c r="C575" s="124">
        <v>0.0034571945161625587</v>
      </c>
      <c r="D575" s="84" t="s">
        <v>3189</v>
      </c>
      <c r="E575" s="84" t="b">
        <v>0</v>
      </c>
      <c r="F575" s="84" t="b">
        <v>0</v>
      </c>
      <c r="G575" s="84" t="b">
        <v>0</v>
      </c>
    </row>
    <row r="576" spans="1:7" ht="15">
      <c r="A576" s="84" t="s">
        <v>3944</v>
      </c>
      <c r="B576" s="84">
        <v>3</v>
      </c>
      <c r="C576" s="124">
        <v>0.0034571945161625587</v>
      </c>
      <c r="D576" s="84" t="s">
        <v>3189</v>
      </c>
      <c r="E576" s="84" t="b">
        <v>1</v>
      </c>
      <c r="F576" s="84" t="b">
        <v>0</v>
      </c>
      <c r="G576" s="84" t="b">
        <v>0</v>
      </c>
    </row>
    <row r="577" spans="1:7" ht="15">
      <c r="A577" s="84" t="s">
        <v>359</v>
      </c>
      <c r="B577" s="84">
        <v>3</v>
      </c>
      <c r="C577" s="124">
        <v>0.0034571945161625587</v>
      </c>
      <c r="D577" s="84" t="s">
        <v>3189</v>
      </c>
      <c r="E577" s="84" t="b">
        <v>0</v>
      </c>
      <c r="F577" s="84" t="b">
        <v>0</v>
      </c>
      <c r="G577" s="84" t="b">
        <v>0</v>
      </c>
    </row>
    <row r="578" spans="1:7" ht="15">
      <c r="A578" s="84" t="s">
        <v>4047</v>
      </c>
      <c r="B578" s="84">
        <v>3</v>
      </c>
      <c r="C578" s="124">
        <v>0.0034571945161625587</v>
      </c>
      <c r="D578" s="84" t="s">
        <v>3189</v>
      </c>
      <c r="E578" s="84" t="b">
        <v>0</v>
      </c>
      <c r="F578" s="84" t="b">
        <v>0</v>
      </c>
      <c r="G578" s="84" t="b">
        <v>0</v>
      </c>
    </row>
    <row r="579" spans="1:7" ht="15">
      <c r="A579" s="84" t="s">
        <v>3998</v>
      </c>
      <c r="B579" s="84">
        <v>3</v>
      </c>
      <c r="C579" s="124">
        <v>0.0034571945161625587</v>
      </c>
      <c r="D579" s="84" t="s">
        <v>3189</v>
      </c>
      <c r="E579" s="84" t="b">
        <v>0</v>
      </c>
      <c r="F579" s="84" t="b">
        <v>0</v>
      </c>
      <c r="G579" s="84" t="b">
        <v>0</v>
      </c>
    </row>
    <row r="580" spans="1:7" ht="15">
      <c r="A580" s="84" t="s">
        <v>3962</v>
      </c>
      <c r="B580" s="84">
        <v>3</v>
      </c>
      <c r="C580" s="124">
        <v>0.0034571945161625587</v>
      </c>
      <c r="D580" s="84" t="s">
        <v>3189</v>
      </c>
      <c r="E580" s="84" t="b">
        <v>0</v>
      </c>
      <c r="F580" s="84" t="b">
        <v>0</v>
      </c>
      <c r="G580" s="84" t="b">
        <v>0</v>
      </c>
    </row>
    <row r="581" spans="1:7" ht="15">
      <c r="A581" s="84" t="s">
        <v>4026</v>
      </c>
      <c r="B581" s="84">
        <v>3</v>
      </c>
      <c r="C581" s="124">
        <v>0.0034571945161625587</v>
      </c>
      <c r="D581" s="84" t="s">
        <v>3189</v>
      </c>
      <c r="E581" s="84" t="b">
        <v>0</v>
      </c>
      <c r="F581" s="84" t="b">
        <v>0</v>
      </c>
      <c r="G581" s="84" t="b">
        <v>0</v>
      </c>
    </row>
    <row r="582" spans="1:7" ht="15">
      <c r="A582" s="84" t="s">
        <v>3993</v>
      </c>
      <c r="B582" s="84">
        <v>3</v>
      </c>
      <c r="C582" s="124">
        <v>0.0034571945161625587</v>
      </c>
      <c r="D582" s="84" t="s">
        <v>3189</v>
      </c>
      <c r="E582" s="84" t="b">
        <v>0</v>
      </c>
      <c r="F582" s="84" t="b">
        <v>0</v>
      </c>
      <c r="G582" s="84" t="b">
        <v>0</v>
      </c>
    </row>
    <row r="583" spans="1:7" ht="15">
      <c r="A583" s="84" t="s">
        <v>4031</v>
      </c>
      <c r="B583" s="84">
        <v>3</v>
      </c>
      <c r="C583" s="124">
        <v>0.0038054303613616644</v>
      </c>
      <c r="D583" s="84" t="s">
        <v>3189</v>
      </c>
      <c r="E583" s="84" t="b">
        <v>0</v>
      </c>
      <c r="F583" s="84" t="b">
        <v>0</v>
      </c>
      <c r="G583" s="84" t="b">
        <v>0</v>
      </c>
    </row>
    <row r="584" spans="1:7" ht="15">
      <c r="A584" s="84" t="s">
        <v>3963</v>
      </c>
      <c r="B584" s="84">
        <v>3</v>
      </c>
      <c r="C584" s="124">
        <v>0.0034571945161625587</v>
      </c>
      <c r="D584" s="84" t="s">
        <v>3189</v>
      </c>
      <c r="E584" s="84" t="b">
        <v>0</v>
      </c>
      <c r="F584" s="84" t="b">
        <v>0</v>
      </c>
      <c r="G584" s="84" t="b">
        <v>0</v>
      </c>
    </row>
    <row r="585" spans="1:7" ht="15">
      <c r="A585" s="84" t="s">
        <v>4040</v>
      </c>
      <c r="B585" s="84">
        <v>3</v>
      </c>
      <c r="C585" s="124">
        <v>0.0034571945161625587</v>
      </c>
      <c r="D585" s="84" t="s">
        <v>3189</v>
      </c>
      <c r="E585" s="84" t="b">
        <v>0</v>
      </c>
      <c r="F585" s="84" t="b">
        <v>0</v>
      </c>
      <c r="G585" s="84" t="b">
        <v>0</v>
      </c>
    </row>
    <row r="586" spans="1:7" ht="15">
      <c r="A586" s="84" t="s">
        <v>3966</v>
      </c>
      <c r="B586" s="84">
        <v>3</v>
      </c>
      <c r="C586" s="124">
        <v>0.0034571945161625587</v>
      </c>
      <c r="D586" s="84" t="s">
        <v>3189</v>
      </c>
      <c r="E586" s="84" t="b">
        <v>0</v>
      </c>
      <c r="F586" s="84" t="b">
        <v>0</v>
      </c>
      <c r="G586" s="84" t="b">
        <v>0</v>
      </c>
    </row>
    <row r="587" spans="1:7" ht="15">
      <c r="A587" s="84" t="s">
        <v>3285</v>
      </c>
      <c r="B587" s="84">
        <v>3</v>
      </c>
      <c r="C587" s="124">
        <v>0.0034571945161625587</v>
      </c>
      <c r="D587" s="84" t="s">
        <v>3189</v>
      </c>
      <c r="E587" s="84" t="b">
        <v>0</v>
      </c>
      <c r="F587" s="84" t="b">
        <v>0</v>
      </c>
      <c r="G587" s="84" t="b">
        <v>0</v>
      </c>
    </row>
    <row r="588" spans="1:7" ht="15">
      <c r="A588" s="84" t="s">
        <v>3286</v>
      </c>
      <c r="B588" s="84">
        <v>3</v>
      </c>
      <c r="C588" s="124">
        <v>0.0034571945161625587</v>
      </c>
      <c r="D588" s="84" t="s">
        <v>3189</v>
      </c>
      <c r="E588" s="84" t="b">
        <v>0</v>
      </c>
      <c r="F588" s="84" t="b">
        <v>0</v>
      </c>
      <c r="G588" s="84" t="b">
        <v>0</v>
      </c>
    </row>
    <row r="589" spans="1:7" ht="15">
      <c r="A589" s="84" t="s">
        <v>4062</v>
      </c>
      <c r="B589" s="84">
        <v>3</v>
      </c>
      <c r="C589" s="124">
        <v>0.0034571945161625587</v>
      </c>
      <c r="D589" s="84" t="s">
        <v>3189</v>
      </c>
      <c r="E589" s="84" t="b">
        <v>0</v>
      </c>
      <c r="F589" s="84" t="b">
        <v>0</v>
      </c>
      <c r="G589" s="84" t="b">
        <v>0</v>
      </c>
    </row>
    <row r="590" spans="1:7" ht="15">
      <c r="A590" s="84" t="s">
        <v>4063</v>
      </c>
      <c r="B590" s="84">
        <v>3</v>
      </c>
      <c r="C590" s="124">
        <v>0.0034571945161625587</v>
      </c>
      <c r="D590" s="84" t="s">
        <v>3189</v>
      </c>
      <c r="E590" s="84" t="b">
        <v>0</v>
      </c>
      <c r="F590" s="84" t="b">
        <v>0</v>
      </c>
      <c r="G590" s="84" t="b">
        <v>0</v>
      </c>
    </row>
    <row r="591" spans="1:7" ht="15">
      <c r="A591" s="84" t="s">
        <v>279</v>
      </c>
      <c r="B591" s="84">
        <v>3</v>
      </c>
      <c r="C591" s="124">
        <v>0.0034571945161625587</v>
      </c>
      <c r="D591" s="84" t="s">
        <v>3189</v>
      </c>
      <c r="E591" s="84" t="b">
        <v>0</v>
      </c>
      <c r="F591" s="84" t="b">
        <v>0</v>
      </c>
      <c r="G591" s="84" t="b">
        <v>0</v>
      </c>
    </row>
    <row r="592" spans="1:7" ht="15">
      <c r="A592" s="84" t="s">
        <v>4076</v>
      </c>
      <c r="B592" s="84">
        <v>3</v>
      </c>
      <c r="C592" s="124">
        <v>0.004400743470782853</v>
      </c>
      <c r="D592" s="84" t="s">
        <v>3189</v>
      </c>
      <c r="E592" s="84" t="b">
        <v>0</v>
      </c>
      <c r="F592" s="84" t="b">
        <v>0</v>
      </c>
      <c r="G592" s="84" t="b">
        <v>0</v>
      </c>
    </row>
    <row r="593" spans="1:7" ht="15">
      <c r="A593" s="84" t="s">
        <v>3999</v>
      </c>
      <c r="B593" s="84">
        <v>2</v>
      </c>
      <c r="C593" s="124">
        <v>0.0025369535742411093</v>
      </c>
      <c r="D593" s="84" t="s">
        <v>3189</v>
      </c>
      <c r="E593" s="84" t="b">
        <v>0</v>
      </c>
      <c r="F593" s="84" t="b">
        <v>0</v>
      </c>
      <c r="G593" s="84" t="b">
        <v>0</v>
      </c>
    </row>
    <row r="594" spans="1:7" ht="15">
      <c r="A594" s="84" t="s">
        <v>4019</v>
      </c>
      <c r="B594" s="84">
        <v>2</v>
      </c>
      <c r="C594" s="124">
        <v>0.0025369535742411093</v>
      </c>
      <c r="D594" s="84" t="s">
        <v>3189</v>
      </c>
      <c r="E594" s="84" t="b">
        <v>0</v>
      </c>
      <c r="F594" s="84" t="b">
        <v>0</v>
      </c>
      <c r="G594" s="84" t="b">
        <v>0</v>
      </c>
    </row>
    <row r="595" spans="1:7" ht="15">
      <c r="A595" s="84" t="s">
        <v>4229</v>
      </c>
      <c r="B595" s="84">
        <v>2</v>
      </c>
      <c r="C595" s="124">
        <v>0.0025369535742411093</v>
      </c>
      <c r="D595" s="84" t="s">
        <v>3189</v>
      </c>
      <c r="E595" s="84" t="b">
        <v>0</v>
      </c>
      <c r="F595" s="84" t="b">
        <v>0</v>
      </c>
      <c r="G595" s="84" t="b">
        <v>0</v>
      </c>
    </row>
    <row r="596" spans="1:7" ht="15">
      <c r="A596" s="84" t="s">
        <v>4230</v>
      </c>
      <c r="B596" s="84">
        <v>2</v>
      </c>
      <c r="C596" s="124">
        <v>0.0025369535742411093</v>
      </c>
      <c r="D596" s="84" t="s">
        <v>3189</v>
      </c>
      <c r="E596" s="84" t="b">
        <v>0</v>
      </c>
      <c r="F596" s="84" t="b">
        <v>0</v>
      </c>
      <c r="G596" s="84" t="b">
        <v>0</v>
      </c>
    </row>
    <row r="597" spans="1:7" ht="15">
      <c r="A597" s="84" t="s">
        <v>4231</v>
      </c>
      <c r="B597" s="84">
        <v>2</v>
      </c>
      <c r="C597" s="124">
        <v>0.0025369535742411093</v>
      </c>
      <c r="D597" s="84" t="s">
        <v>3189</v>
      </c>
      <c r="E597" s="84" t="b">
        <v>0</v>
      </c>
      <c r="F597" s="84" t="b">
        <v>1</v>
      </c>
      <c r="G597" s="84" t="b">
        <v>0</v>
      </c>
    </row>
    <row r="598" spans="1:7" ht="15">
      <c r="A598" s="84" t="s">
        <v>4071</v>
      </c>
      <c r="B598" s="84">
        <v>2</v>
      </c>
      <c r="C598" s="124">
        <v>0.0025369535742411093</v>
      </c>
      <c r="D598" s="84" t="s">
        <v>3189</v>
      </c>
      <c r="E598" s="84" t="b">
        <v>0</v>
      </c>
      <c r="F598" s="84" t="b">
        <v>0</v>
      </c>
      <c r="G598" s="84" t="b">
        <v>0</v>
      </c>
    </row>
    <row r="599" spans="1:7" ht="15">
      <c r="A599" s="84" t="s">
        <v>3357</v>
      </c>
      <c r="B599" s="84">
        <v>2</v>
      </c>
      <c r="C599" s="124">
        <v>0.0025369535742411093</v>
      </c>
      <c r="D599" s="84" t="s">
        <v>3189</v>
      </c>
      <c r="E599" s="84" t="b">
        <v>0</v>
      </c>
      <c r="F599" s="84" t="b">
        <v>0</v>
      </c>
      <c r="G599" s="84" t="b">
        <v>0</v>
      </c>
    </row>
    <row r="600" spans="1:7" ht="15">
      <c r="A600" s="84" t="s">
        <v>4234</v>
      </c>
      <c r="B600" s="84">
        <v>2</v>
      </c>
      <c r="C600" s="124">
        <v>0.0025369535742411093</v>
      </c>
      <c r="D600" s="84" t="s">
        <v>3189</v>
      </c>
      <c r="E600" s="84" t="b">
        <v>0</v>
      </c>
      <c r="F600" s="84" t="b">
        <v>0</v>
      </c>
      <c r="G600" s="84" t="b">
        <v>0</v>
      </c>
    </row>
    <row r="601" spans="1:7" ht="15">
      <c r="A601" s="84" t="s">
        <v>3289</v>
      </c>
      <c r="B601" s="84">
        <v>2</v>
      </c>
      <c r="C601" s="124">
        <v>0.0025369535742411093</v>
      </c>
      <c r="D601" s="84" t="s">
        <v>3189</v>
      </c>
      <c r="E601" s="84" t="b">
        <v>0</v>
      </c>
      <c r="F601" s="84" t="b">
        <v>0</v>
      </c>
      <c r="G601" s="84" t="b">
        <v>0</v>
      </c>
    </row>
    <row r="602" spans="1:7" ht="15">
      <c r="A602" s="84" t="s">
        <v>4212</v>
      </c>
      <c r="B602" s="84">
        <v>2</v>
      </c>
      <c r="C602" s="124">
        <v>0.0025369535742411093</v>
      </c>
      <c r="D602" s="84" t="s">
        <v>3189</v>
      </c>
      <c r="E602" s="84" t="b">
        <v>0</v>
      </c>
      <c r="F602" s="84" t="b">
        <v>0</v>
      </c>
      <c r="G602" s="84" t="b">
        <v>0</v>
      </c>
    </row>
    <row r="603" spans="1:7" ht="15">
      <c r="A603" s="84" t="s">
        <v>3987</v>
      </c>
      <c r="B603" s="84">
        <v>2</v>
      </c>
      <c r="C603" s="124">
        <v>0.0025369535742411093</v>
      </c>
      <c r="D603" s="84" t="s">
        <v>3189</v>
      </c>
      <c r="E603" s="84" t="b">
        <v>0</v>
      </c>
      <c r="F603" s="84" t="b">
        <v>0</v>
      </c>
      <c r="G603" s="84" t="b">
        <v>0</v>
      </c>
    </row>
    <row r="604" spans="1:7" ht="15">
      <c r="A604" s="84" t="s">
        <v>4186</v>
      </c>
      <c r="B604" s="84">
        <v>2</v>
      </c>
      <c r="C604" s="124">
        <v>0.0025369535742411093</v>
      </c>
      <c r="D604" s="84" t="s">
        <v>3189</v>
      </c>
      <c r="E604" s="84" t="b">
        <v>0</v>
      </c>
      <c r="F604" s="84" t="b">
        <v>0</v>
      </c>
      <c r="G604" s="84" t="b">
        <v>0</v>
      </c>
    </row>
    <row r="605" spans="1:7" ht="15">
      <c r="A605" s="84" t="s">
        <v>4002</v>
      </c>
      <c r="B605" s="84">
        <v>2</v>
      </c>
      <c r="C605" s="124">
        <v>0.0025369535742411093</v>
      </c>
      <c r="D605" s="84" t="s">
        <v>3189</v>
      </c>
      <c r="E605" s="84" t="b">
        <v>0</v>
      </c>
      <c r="F605" s="84" t="b">
        <v>0</v>
      </c>
      <c r="G605" s="84" t="b">
        <v>0</v>
      </c>
    </row>
    <row r="606" spans="1:7" ht="15">
      <c r="A606" s="84" t="s">
        <v>4129</v>
      </c>
      <c r="B606" s="84">
        <v>2</v>
      </c>
      <c r="C606" s="124">
        <v>0.0025369535742411093</v>
      </c>
      <c r="D606" s="84" t="s">
        <v>3189</v>
      </c>
      <c r="E606" s="84" t="b">
        <v>0</v>
      </c>
      <c r="F606" s="84" t="b">
        <v>0</v>
      </c>
      <c r="G606" s="84" t="b">
        <v>0</v>
      </c>
    </row>
    <row r="607" spans="1:7" ht="15">
      <c r="A607" s="84" t="s">
        <v>4235</v>
      </c>
      <c r="B607" s="84">
        <v>2</v>
      </c>
      <c r="C607" s="124">
        <v>0.002933828980521902</v>
      </c>
      <c r="D607" s="84" t="s">
        <v>3189</v>
      </c>
      <c r="E607" s="84" t="b">
        <v>0</v>
      </c>
      <c r="F607" s="84" t="b">
        <v>0</v>
      </c>
      <c r="G607" s="84" t="b">
        <v>0</v>
      </c>
    </row>
    <row r="608" spans="1:7" ht="15">
      <c r="A608" s="84" t="s">
        <v>4107</v>
      </c>
      <c r="B608" s="84">
        <v>2</v>
      </c>
      <c r="C608" s="124">
        <v>0.0025369535742411093</v>
      </c>
      <c r="D608" s="84" t="s">
        <v>3189</v>
      </c>
      <c r="E608" s="84" t="b">
        <v>0</v>
      </c>
      <c r="F608" s="84" t="b">
        <v>0</v>
      </c>
      <c r="G608" s="84" t="b">
        <v>0</v>
      </c>
    </row>
    <row r="609" spans="1:7" ht="15">
      <c r="A609" s="84" t="s">
        <v>3929</v>
      </c>
      <c r="B609" s="84">
        <v>2</v>
      </c>
      <c r="C609" s="124">
        <v>0.0025369535742411093</v>
      </c>
      <c r="D609" s="84" t="s">
        <v>3189</v>
      </c>
      <c r="E609" s="84" t="b">
        <v>0</v>
      </c>
      <c r="F609" s="84" t="b">
        <v>0</v>
      </c>
      <c r="G609" s="84" t="b">
        <v>0</v>
      </c>
    </row>
    <row r="610" spans="1:7" ht="15">
      <c r="A610" s="84" t="s">
        <v>4232</v>
      </c>
      <c r="B610" s="84">
        <v>2</v>
      </c>
      <c r="C610" s="124">
        <v>0.0025369535742411093</v>
      </c>
      <c r="D610" s="84" t="s">
        <v>3189</v>
      </c>
      <c r="E610" s="84" t="b">
        <v>0</v>
      </c>
      <c r="F610" s="84" t="b">
        <v>0</v>
      </c>
      <c r="G610" s="84" t="b">
        <v>0</v>
      </c>
    </row>
    <row r="611" spans="1:7" ht="15">
      <c r="A611" s="84" t="s">
        <v>4032</v>
      </c>
      <c r="B611" s="84">
        <v>2</v>
      </c>
      <c r="C611" s="124">
        <v>0.0025369535742411093</v>
      </c>
      <c r="D611" s="84" t="s">
        <v>3189</v>
      </c>
      <c r="E611" s="84" t="b">
        <v>1</v>
      </c>
      <c r="F611" s="84" t="b">
        <v>0</v>
      </c>
      <c r="G611" s="84" t="b">
        <v>0</v>
      </c>
    </row>
    <row r="612" spans="1:7" ht="15">
      <c r="A612" s="84" t="s">
        <v>4116</v>
      </c>
      <c r="B612" s="84">
        <v>2</v>
      </c>
      <c r="C612" s="124">
        <v>0.0025369535742411093</v>
      </c>
      <c r="D612" s="84" t="s">
        <v>3189</v>
      </c>
      <c r="E612" s="84" t="b">
        <v>0</v>
      </c>
      <c r="F612" s="84" t="b">
        <v>0</v>
      </c>
      <c r="G612" s="84" t="b">
        <v>0</v>
      </c>
    </row>
    <row r="613" spans="1:7" ht="15">
      <c r="A613" s="84" t="s">
        <v>4145</v>
      </c>
      <c r="B613" s="84">
        <v>2</v>
      </c>
      <c r="C613" s="124">
        <v>0.0025369535742411093</v>
      </c>
      <c r="D613" s="84" t="s">
        <v>3189</v>
      </c>
      <c r="E613" s="84" t="b">
        <v>0</v>
      </c>
      <c r="F613" s="84" t="b">
        <v>0</v>
      </c>
      <c r="G613" s="84" t="b">
        <v>0</v>
      </c>
    </row>
    <row r="614" spans="1:7" ht="15">
      <c r="A614" s="84" t="s">
        <v>4146</v>
      </c>
      <c r="B614" s="84">
        <v>2</v>
      </c>
      <c r="C614" s="124">
        <v>0.0025369535742411093</v>
      </c>
      <c r="D614" s="84" t="s">
        <v>3189</v>
      </c>
      <c r="E614" s="84" t="b">
        <v>0</v>
      </c>
      <c r="F614" s="84" t="b">
        <v>0</v>
      </c>
      <c r="G614" s="84" t="b">
        <v>0</v>
      </c>
    </row>
    <row r="615" spans="1:7" ht="15">
      <c r="A615" s="84" t="s">
        <v>4147</v>
      </c>
      <c r="B615" s="84">
        <v>2</v>
      </c>
      <c r="C615" s="124">
        <v>0.0025369535742411093</v>
      </c>
      <c r="D615" s="84" t="s">
        <v>3189</v>
      </c>
      <c r="E615" s="84" t="b">
        <v>0</v>
      </c>
      <c r="F615" s="84" t="b">
        <v>0</v>
      </c>
      <c r="G615" s="84" t="b">
        <v>0</v>
      </c>
    </row>
    <row r="616" spans="1:7" ht="15">
      <c r="A616" s="84" t="s">
        <v>4148</v>
      </c>
      <c r="B616" s="84">
        <v>2</v>
      </c>
      <c r="C616" s="124">
        <v>0.0025369535742411093</v>
      </c>
      <c r="D616" s="84" t="s">
        <v>3189</v>
      </c>
      <c r="E616" s="84" t="b">
        <v>0</v>
      </c>
      <c r="F616" s="84" t="b">
        <v>0</v>
      </c>
      <c r="G616" s="84" t="b">
        <v>0</v>
      </c>
    </row>
    <row r="617" spans="1:7" ht="15">
      <c r="A617" s="84" t="s">
        <v>816</v>
      </c>
      <c r="B617" s="84">
        <v>2</v>
      </c>
      <c r="C617" s="124">
        <v>0.0025369535742411093</v>
      </c>
      <c r="D617" s="84" t="s">
        <v>3189</v>
      </c>
      <c r="E617" s="84" t="b">
        <v>0</v>
      </c>
      <c r="F617" s="84" t="b">
        <v>0</v>
      </c>
      <c r="G617" s="84" t="b">
        <v>0</v>
      </c>
    </row>
    <row r="618" spans="1:7" ht="15">
      <c r="A618" s="84" t="s">
        <v>4152</v>
      </c>
      <c r="B618" s="84">
        <v>2</v>
      </c>
      <c r="C618" s="124">
        <v>0.0025369535742411093</v>
      </c>
      <c r="D618" s="84" t="s">
        <v>3189</v>
      </c>
      <c r="E618" s="84" t="b">
        <v>0</v>
      </c>
      <c r="F618" s="84" t="b">
        <v>0</v>
      </c>
      <c r="G618" s="84" t="b">
        <v>0</v>
      </c>
    </row>
    <row r="619" spans="1:7" ht="15">
      <c r="A619" s="84" t="s">
        <v>4140</v>
      </c>
      <c r="B619" s="84">
        <v>2</v>
      </c>
      <c r="C619" s="124">
        <v>0.0025369535742411093</v>
      </c>
      <c r="D619" s="84" t="s">
        <v>3189</v>
      </c>
      <c r="E619" s="84" t="b">
        <v>0</v>
      </c>
      <c r="F619" s="84" t="b">
        <v>0</v>
      </c>
      <c r="G619" s="84" t="b">
        <v>0</v>
      </c>
    </row>
    <row r="620" spans="1:7" ht="15">
      <c r="A620" s="84" t="s">
        <v>4141</v>
      </c>
      <c r="B620" s="84">
        <v>2</v>
      </c>
      <c r="C620" s="124">
        <v>0.0025369535742411093</v>
      </c>
      <c r="D620" s="84" t="s">
        <v>3189</v>
      </c>
      <c r="E620" s="84" t="b">
        <v>0</v>
      </c>
      <c r="F620" s="84" t="b">
        <v>1</v>
      </c>
      <c r="G620" s="84" t="b">
        <v>0</v>
      </c>
    </row>
    <row r="621" spans="1:7" ht="15">
      <c r="A621" s="84" t="s">
        <v>4142</v>
      </c>
      <c r="B621" s="84">
        <v>2</v>
      </c>
      <c r="C621" s="124">
        <v>0.0025369535742411093</v>
      </c>
      <c r="D621" s="84" t="s">
        <v>3189</v>
      </c>
      <c r="E621" s="84" t="b">
        <v>0</v>
      </c>
      <c r="F621" s="84" t="b">
        <v>0</v>
      </c>
      <c r="G621" s="84" t="b">
        <v>0</v>
      </c>
    </row>
    <row r="622" spans="1:7" ht="15">
      <c r="A622" s="84" t="s">
        <v>4055</v>
      </c>
      <c r="B622" s="84">
        <v>2</v>
      </c>
      <c r="C622" s="124">
        <v>0.0025369535742411093</v>
      </c>
      <c r="D622" s="84" t="s">
        <v>3189</v>
      </c>
      <c r="E622" s="84" t="b">
        <v>0</v>
      </c>
      <c r="F622" s="84" t="b">
        <v>0</v>
      </c>
      <c r="G622" s="84" t="b">
        <v>0</v>
      </c>
    </row>
    <row r="623" spans="1:7" ht="15">
      <c r="A623" s="84" t="s">
        <v>4143</v>
      </c>
      <c r="B623" s="84">
        <v>2</v>
      </c>
      <c r="C623" s="124">
        <v>0.0025369535742411093</v>
      </c>
      <c r="D623" s="84" t="s">
        <v>3189</v>
      </c>
      <c r="E623" s="84" t="b">
        <v>0</v>
      </c>
      <c r="F623" s="84" t="b">
        <v>0</v>
      </c>
      <c r="G623" s="84" t="b">
        <v>0</v>
      </c>
    </row>
    <row r="624" spans="1:7" ht="15">
      <c r="A624" s="84" t="s">
        <v>4144</v>
      </c>
      <c r="B624" s="84">
        <v>2</v>
      </c>
      <c r="C624" s="124">
        <v>0.0025369535742411093</v>
      </c>
      <c r="D624" s="84" t="s">
        <v>3189</v>
      </c>
      <c r="E624" s="84" t="b">
        <v>0</v>
      </c>
      <c r="F624" s="84" t="b">
        <v>0</v>
      </c>
      <c r="G624" s="84" t="b">
        <v>0</v>
      </c>
    </row>
    <row r="625" spans="1:7" ht="15">
      <c r="A625" s="84" t="s">
        <v>812</v>
      </c>
      <c r="B625" s="84">
        <v>2</v>
      </c>
      <c r="C625" s="124">
        <v>0.0025369535742411093</v>
      </c>
      <c r="D625" s="84" t="s">
        <v>3189</v>
      </c>
      <c r="E625" s="84" t="b">
        <v>0</v>
      </c>
      <c r="F625" s="84" t="b">
        <v>0</v>
      </c>
      <c r="G625" s="84" t="b">
        <v>0</v>
      </c>
    </row>
    <row r="626" spans="1:7" ht="15">
      <c r="A626" s="84" t="s">
        <v>334</v>
      </c>
      <c r="B626" s="84">
        <v>2</v>
      </c>
      <c r="C626" s="124">
        <v>0.0025369535742411093</v>
      </c>
      <c r="D626" s="84" t="s">
        <v>3189</v>
      </c>
      <c r="E626" s="84" t="b">
        <v>0</v>
      </c>
      <c r="F626" s="84" t="b">
        <v>0</v>
      </c>
      <c r="G626" s="84" t="b">
        <v>0</v>
      </c>
    </row>
    <row r="627" spans="1:7" ht="15">
      <c r="A627" s="84" t="s">
        <v>339</v>
      </c>
      <c r="B627" s="84">
        <v>2</v>
      </c>
      <c r="C627" s="124">
        <v>0.0025369535742411093</v>
      </c>
      <c r="D627" s="84" t="s">
        <v>3189</v>
      </c>
      <c r="E627" s="84" t="b">
        <v>0</v>
      </c>
      <c r="F627" s="84" t="b">
        <v>0</v>
      </c>
      <c r="G627" s="84" t="b">
        <v>0</v>
      </c>
    </row>
    <row r="628" spans="1:7" ht="15">
      <c r="A628" s="84" t="s">
        <v>4105</v>
      </c>
      <c r="B628" s="84">
        <v>2</v>
      </c>
      <c r="C628" s="124">
        <v>0.0025369535742411093</v>
      </c>
      <c r="D628" s="84" t="s">
        <v>3189</v>
      </c>
      <c r="E628" s="84" t="b">
        <v>1</v>
      </c>
      <c r="F628" s="84" t="b">
        <v>0</v>
      </c>
      <c r="G628" s="84" t="b">
        <v>0</v>
      </c>
    </row>
    <row r="629" spans="1:7" ht="15">
      <c r="A629" s="84" t="s">
        <v>344</v>
      </c>
      <c r="B629" s="84">
        <v>2</v>
      </c>
      <c r="C629" s="124">
        <v>0.0025369535742411093</v>
      </c>
      <c r="D629" s="84" t="s">
        <v>3189</v>
      </c>
      <c r="E629" s="84" t="b">
        <v>0</v>
      </c>
      <c r="F629" s="84" t="b">
        <v>0</v>
      </c>
      <c r="G629" s="84" t="b">
        <v>0</v>
      </c>
    </row>
    <row r="630" spans="1:7" ht="15">
      <c r="A630" s="84" t="s">
        <v>282</v>
      </c>
      <c r="B630" s="84">
        <v>2</v>
      </c>
      <c r="C630" s="124">
        <v>0.0025369535742411093</v>
      </c>
      <c r="D630" s="84" t="s">
        <v>3189</v>
      </c>
      <c r="E630" s="84" t="b">
        <v>0</v>
      </c>
      <c r="F630" s="84" t="b">
        <v>0</v>
      </c>
      <c r="G630" s="84" t="b">
        <v>0</v>
      </c>
    </row>
    <row r="631" spans="1:7" ht="15">
      <c r="A631" s="84" t="s">
        <v>4191</v>
      </c>
      <c r="B631" s="84">
        <v>2</v>
      </c>
      <c r="C631" s="124">
        <v>0.0025369535742411093</v>
      </c>
      <c r="D631" s="84" t="s">
        <v>3189</v>
      </c>
      <c r="E631" s="84" t="b">
        <v>0</v>
      </c>
      <c r="F631" s="84" t="b">
        <v>0</v>
      </c>
      <c r="G631" s="84" t="b">
        <v>0</v>
      </c>
    </row>
    <row r="632" spans="1:7" ht="15">
      <c r="A632" s="84" t="s">
        <v>4179</v>
      </c>
      <c r="B632" s="84">
        <v>2</v>
      </c>
      <c r="C632" s="124">
        <v>0.002933828980521902</v>
      </c>
      <c r="D632" s="84" t="s">
        <v>3189</v>
      </c>
      <c r="E632" s="84" t="b">
        <v>0</v>
      </c>
      <c r="F632" s="84" t="b">
        <v>0</v>
      </c>
      <c r="G632" s="84" t="b">
        <v>0</v>
      </c>
    </row>
    <row r="633" spans="1:7" ht="15">
      <c r="A633" s="84" t="s">
        <v>4099</v>
      </c>
      <c r="B633" s="84">
        <v>2</v>
      </c>
      <c r="C633" s="124">
        <v>0.0025369535742411093</v>
      </c>
      <c r="D633" s="84" t="s">
        <v>3189</v>
      </c>
      <c r="E633" s="84" t="b">
        <v>0</v>
      </c>
      <c r="F633" s="84" t="b">
        <v>0</v>
      </c>
      <c r="G633" s="84" t="b">
        <v>0</v>
      </c>
    </row>
    <row r="634" spans="1:7" ht="15">
      <c r="A634" s="84" t="s">
        <v>4110</v>
      </c>
      <c r="B634" s="84">
        <v>2</v>
      </c>
      <c r="C634" s="124">
        <v>0.0025369535742411093</v>
      </c>
      <c r="D634" s="84" t="s">
        <v>3189</v>
      </c>
      <c r="E634" s="84" t="b">
        <v>1</v>
      </c>
      <c r="F634" s="84" t="b">
        <v>0</v>
      </c>
      <c r="G634" s="84" t="b">
        <v>0</v>
      </c>
    </row>
    <row r="635" spans="1:7" ht="15">
      <c r="A635" s="84" t="s">
        <v>4176</v>
      </c>
      <c r="B635" s="84">
        <v>2</v>
      </c>
      <c r="C635" s="124">
        <v>0.0025369535742411093</v>
      </c>
      <c r="D635" s="84" t="s">
        <v>3189</v>
      </c>
      <c r="E635" s="84" t="b">
        <v>0</v>
      </c>
      <c r="F635" s="84" t="b">
        <v>0</v>
      </c>
      <c r="G635" s="84" t="b">
        <v>0</v>
      </c>
    </row>
    <row r="636" spans="1:7" ht="15">
      <c r="A636" s="84" t="s">
        <v>4037</v>
      </c>
      <c r="B636" s="84">
        <v>2</v>
      </c>
      <c r="C636" s="124">
        <v>0.0025369535742411093</v>
      </c>
      <c r="D636" s="84" t="s">
        <v>3189</v>
      </c>
      <c r="E636" s="84" t="b">
        <v>0</v>
      </c>
      <c r="F636" s="84" t="b">
        <v>0</v>
      </c>
      <c r="G636" s="84" t="b">
        <v>0</v>
      </c>
    </row>
    <row r="637" spans="1:7" ht="15">
      <c r="A637" s="84" t="s">
        <v>4162</v>
      </c>
      <c r="B637" s="84">
        <v>2</v>
      </c>
      <c r="C637" s="124">
        <v>0.0025369535742411093</v>
      </c>
      <c r="D637" s="84" t="s">
        <v>3189</v>
      </c>
      <c r="E637" s="84" t="b">
        <v>1</v>
      </c>
      <c r="F637" s="84" t="b">
        <v>0</v>
      </c>
      <c r="G637" s="84" t="b">
        <v>0</v>
      </c>
    </row>
    <row r="638" spans="1:7" ht="15">
      <c r="A638" s="84" t="s">
        <v>4044</v>
      </c>
      <c r="B638" s="84">
        <v>2</v>
      </c>
      <c r="C638" s="124">
        <v>0.0025369535742411093</v>
      </c>
      <c r="D638" s="84" t="s">
        <v>3189</v>
      </c>
      <c r="E638" s="84" t="b">
        <v>0</v>
      </c>
      <c r="F638" s="84" t="b">
        <v>0</v>
      </c>
      <c r="G638" s="84" t="b">
        <v>0</v>
      </c>
    </row>
    <row r="639" spans="1:7" ht="15">
      <c r="A639" s="84" t="s">
        <v>4117</v>
      </c>
      <c r="B639" s="84">
        <v>2</v>
      </c>
      <c r="C639" s="124">
        <v>0.0025369535742411093</v>
      </c>
      <c r="D639" s="84" t="s">
        <v>3189</v>
      </c>
      <c r="E639" s="84" t="b">
        <v>0</v>
      </c>
      <c r="F639" s="84" t="b">
        <v>0</v>
      </c>
      <c r="G639" s="84" t="b">
        <v>0</v>
      </c>
    </row>
    <row r="640" spans="1:7" ht="15">
      <c r="A640" s="84" t="s">
        <v>4134</v>
      </c>
      <c r="B640" s="84">
        <v>2</v>
      </c>
      <c r="C640" s="124">
        <v>0.0025369535742411093</v>
      </c>
      <c r="D640" s="84" t="s">
        <v>3189</v>
      </c>
      <c r="E640" s="84" t="b">
        <v>0</v>
      </c>
      <c r="F640" s="84" t="b">
        <v>0</v>
      </c>
      <c r="G640" s="84" t="b">
        <v>0</v>
      </c>
    </row>
    <row r="641" spans="1:7" ht="15">
      <c r="A641" s="84" t="s">
        <v>4155</v>
      </c>
      <c r="B641" s="84">
        <v>2</v>
      </c>
      <c r="C641" s="124">
        <v>0.0025369535742411093</v>
      </c>
      <c r="D641" s="84" t="s">
        <v>3189</v>
      </c>
      <c r="E641" s="84" t="b">
        <v>0</v>
      </c>
      <c r="F641" s="84" t="b">
        <v>0</v>
      </c>
      <c r="G641" s="84" t="b">
        <v>0</v>
      </c>
    </row>
    <row r="642" spans="1:7" ht="15">
      <c r="A642" s="84" t="s">
        <v>4131</v>
      </c>
      <c r="B642" s="84">
        <v>2</v>
      </c>
      <c r="C642" s="124">
        <v>0.0025369535742411093</v>
      </c>
      <c r="D642" s="84" t="s">
        <v>3189</v>
      </c>
      <c r="E642" s="84" t="b">
        <v>0</v>
      </c>
      <c r="F642" s="84" t="b">
        <v>0</v>
      </c>
      <c r="G642" s="84" t="b">
        <v>0</v>
      </c>
    </row>
    <row r="643" spans="1:7" ht="15">
      <c r="A643" s="84" t="s">
        <v>4137</v>
      </c>
      <c r="B643" s="84">
        <v>2</v>
      </c>
      <c r="C643" s="124">
        <v>0.002933828980521902</v>
      </c>
      <c r="D643" s="84" t="s">
        <v>3189</v>
      </c>
      <c r="E643" s="84" t="b">
        <v>0</v>
      </c>
      <c r="F643" s="84" t="b">
        <v>0</v>
      </c>
      <c r="G643" s="84" t="b">
        <v>0</v>
      </c>
    </row>
    <row r="644" spans="1:7" ht="15">
      <c r="A644" s="84" t="s">
        <v>4132</v>
      </c>
      <c r="B644" s="84">
        <v>2</v>
      </c>
      <c r="C644" s="124">
        <v>0.0025369535742411093</v>
      </c>
      <c r="D644" s="84" t="s">
        <v>3189</v>
      </c>
      <c r="E644" s="84" t="b">
        <v>0</v>
      </c>
      <c r="F644" s="84" t="b">
        <v>0</v>
      </c>
      <c r="G644" s="84" t="b">
        <v>0</v>
      </c>
    </row>
    <row r="645" spans="1:7" ht="15">
      <c r="A645" s="84" t="s">
        <v>338</v>
      </c>
      <c r="B645" s="84">
        <v>2</v>
      </c>
      <c r="C645" s="124">
        <v>0.0025369535742411093</v>
      </c>
      <c r="D645" s="84" t="s">
        <v>3189</v>
      </c>
      <c r="E645" s="84" t="b">
        <v>0</v>
      </c>
      <c r="F645" s="84" t="b">
        <v>0</v>
      </c>
      <c r="G645" s="84" t="b">
        <v>0</v>
      </c>
    </row>
    <row r="646" spans="1:7" ht="15">
      <c r="A646" s="84" t="s">
        <v>4050</v>
      </c>
      <c r="B646" s="84">
        <v>2</v>
      </c>
      <c r="C646" s="124">
        <v>0.0025369535742411093</v>
      </c>
      <c r="D646" s="84" t="s">
        <v>3189</v>
      </c>
      <c r="E646" s="84" t="b">
        <v>0</v>
      </c>
      <c r="F646" s="84" t="b">
        <v>0</v>
      </c>
      <c r="G646" s="84" t="b">
        <v>0</v>
      </c>
    </row>
    <row r="647" spans="1:7" ht="15">
      <c r="A647" s="84" t="s">
        <v>342</v>
      </c>
      <c r="B647" s="84">
        <v>2</v>
      </c>
      <c r="C647" s="124">
        <v>0.0025369535742411093</v>
      </c>
      <c r="D647" s="84" t="s">
        <v>3189</v>
      </c>
      <c r="E647" s="84" t="b">
        <v>0</v>
      </c>
      <c r="F647" s="84" t="b">
        <v>0</v>
      </c>
      <c r="G647" s="84" t="b">
        <v>0</v>
      </c>
    </row>
    <row r="648" spans="1:7" ht="15">
      <c r="A648" s="84" t="s">
        <v>343</v>
      </c>
      <c r="B648" s="84">
        <v>2</v>
      </c>
      <c r="C648" s="124">
        <v>0.0025369535742411093</v>
      </c>
      <c r="D648" s="84" t="s">
        <v>3189</v>
      </c>
      <c r="E648" s="84" t="b">
        <v>0</v>
      </c>
      <c r="F648" s="84" t="b">
        <v>0</v>
      </c>
      <c r="G648" s="84" t="b">
        <v>0</v>
      </c>
    </row>
    <row r="649" spans="1:7" ht="15">
      <c r="A649" s="84" t="s">
        <v>4108</v>
      </c>
      <c r="B649" s="84">
        <v>2</v>
      </c>
      <c r="C649" s="124">
        <v>0.0025369535742411093</v>
      </c>
      <c r="D649" s="84" t="s">
        <v>3189</v>
      </c>
      <c r="E649" s="84" t="b">
        <v>0</v>
      </c>
      <c r="F649" s="84" t="b">
        <v>0</v>
      </c>
      <c r="G649" s="84" t="b">
        <v>0</v>
      </c>
    </row>
    <row r="650" spans="1:7" ht="15">
      <c r="A650" s="84" t="s">
        <v>4130</v>
      </c>
      <c r="B650" s="84">
        <v>2</v>
      </c>
      <c r="C650" s="124">
        <v>0.0025369535742411093</v>
      </c>
      <c r="D650" s="84" t="s">
        <v>3189</v>
      </c>
      <c r="E650" s="84" t="b">
        <v>0</v>
      </c>
      <c r="F650" s="84" t="b">
        <v>0</v>
      </c>
      <c r="G650" s="84" t="b">
        <v>0</v>
      </c>
    </row>
    <row r="651" spans="1:7" ht="15">
      <c r="A651" s="84" t="s">
        <v>4111</v>
      </c>
      <c r="B651" s="84">
        <v>2</v>
      </c>
      <c r="C651" s="124">
        <v>0.0025369535742411093</v>
      </c>
      <c r="D651" s="84" t="s">
        <v>3189</v>
      </c>
      <c r="E651" s="84" t="b">
        <v>0</v>
      </c>
      <c r="F651" s="84" t="b">
        <v>0</v>
      </c>
      <c r="G651" s="84" t="b">
        <v>0</v>
      </c>
    </row>
    <row r="652" spans="1:7" ht="15">
      <c r="A652" s="84" t="s">
        <v>4001</v>
      </c>
      <c r="B652" s="84">
        <v>2</v>
      </c>
      <c r="C652" s="124">
        <v>0.0025369535742411093</v>
      </c>
      <c r="D652" s="84" t="s">
        <v>3189</v>
      </c>
      <c r="E652" s="84" t="b">
        <v>0</v>
      </c>
      <c r="F652" s="84" t="b">
        <v>0</v>
      </c>
      <c r="G652" s="84" t="b">
        <v>0</v>
      </c>
    </row>
    <row r="653" spans="1:7" ht="15">
      <c r="A653" s="84" t="s">
        <v>351</v>
      </c>
      <c r="B653" s="84">
        <v>2</v>
      </c>
      <c r="C653" s="124">
        <v>0.0025369535742411093</v>
      </c>
      <c r="D653" s="84" t="s">
        <v>3189</v>
      </c>
      <c r="E653" s="84" t="b">
        <v>0</v>
      </c>
      <c r="F653" s="84" t="b">
        <v>0</v>
      </c>
      <c r="G653" s="84" t="b">
        <v>0</v>
      </c>
    </row>
    <row r="654" spans="1:7" ht="15">
      <c r="A654" s="84" t="s">
        <v>355</v>
      </c>
      <c r="B654" s="84">
        <v>2</v>
      </c>
      <c r="C654" s="124">
        <v>0.0025369535742411093</v>
      </c>
      <c r="D654" s="84" t="s">
        <v>3189</v>
      </c>
      <c r="E654" s="84" t="b">
        <v>0</v>
      </c>
      <c r="F654" s="84" t="b">
        <v>0</v>
      </c>
      <c r="G654" s="84" t="b">
        <v>0</v>
      </c>
    </row>
    <row r="655" spans="1:7" ht="15">
      <c r="A655" s="84" t="s">
        <v>4109</v>
      </c>
      <c r="B655" s="84">
        <v>2</v>
      </c>
      <c r="C655" s="124">
        <v>0.0025369535742411093</v>
      </c>
      <c r="D655" s="84" t="s">
        <v>3189</v>
      </c>
      <c r="E655" s="84" t="b">
        <v>0</v>
      </c>
      <c r="F655" s="84" t="b">
        <v>0</v>
      </c>
      <c r="G655" s="84" t="b">
        <v>0</v>
      </c>
    </row>
    <row r="656" spans="1:7" ht="15">
      <c r="A656" s="84" t="s">
        <v>3990</v>
      </c>
      <c r="B656" s="84">
        <v>2</v>
      </c>
      <c r="C656" s="124">
        <v>0.0025369535742411093</v>
      </c>
      <c r="D656" s="84" t="s">
        <v>3189</v>
      </c>
      <c r="E656" s="84" t="b">
        <v>1</v>
      </c>
      <c r="F656" s="84" t="b">
        <v>0</v>
      </c>
      <c r="G656" s="84" t="b">
        <v>0</v>
      </c>
    </row>
    <row r="657" spans="1:7" ht="15">
      <c r="A657" s="84" t="s">
        <v>3991</v>
      </c>
      <c r="B657" s="84">
        <v>2</v>
      </c>
      <c r="C657" s="124">
        <v>0.0025369535742411093</v>
      </c>
      <c r="D657" s="84" t="s">
        <v>3189</v>
      </c>
      <c r="E657" s="84" t="b">
        <v>0</v>
      </c>
      <c r="F657" s="84" t="b">
        <v>0</v>
      </c>
      <c r="G657" s="84" t="b">
        <v>0</v>
      </c>
    </row>
    <row r="658" spans="1:7" ht="15">
      <c r="A658" s="84" t="s">
        <v>4101</v>
      </c>
      <c r="B658" s="84">
        <v>2</v>
      </c>
      <c r="C658" s="124">
        <v>0.0025369535742411093</v>
      </c>
      <c r="D658" s="84" t="s">
        <v>3189</v>
      </c>
      <c r="E658" s="84" t="b">
        <v>0</v>
      </c>
      <c r="F658" s="84" t="b">
        <v>0</v>
      </c>
      <c r="G658" s="84" t="b">
        <v>0</v>
      </c>
    </row>
    <row r="659" spans="1:7" ht="15">
      <c r="A659" s="84" t="s">
        <v>4102</v>
      </c>
      <c r="B659" s="84">
        <v>2</v>
      </c>
      <c r="C659" s="124">
        <v>0.0025369535742411093</v>
      </c>
      <c r="D659" s="84" t="s">
        <v>3189</v>
      </c>
      <c r="E659" s="84" t="b">
        <v>0</v>
      </c>
      <c r="F659" s="84" t="b">
        <v>1</v>
      </c>
      <c r="G659" s="84" t="b">
        <v>0</v>
      </c>
    </row>
    <row r="660" spans="1:7" ht="15">
      <c r="A660" s="84" t="s">
        <v>4027</v>
      </c>
      <c r="B660" s="84">
        <v>2</v>
      </c>
      <c r="C660" s="124">
        <v>0.0025369535742411093</v>
      </c>
      <c r="D660" s="84" t="s">
        <v>3189</v>
      </c>
      <c r="E660" s="84" t="b">
        <v>0</v>
      </c>
      <c r="F660" s="84" t="b">
        <v>0</v>
      </c>
      <c r="G660" s="84" t="b">
        <v>0</v>
      </c>
    </row>
    <row r="661" spans="1:7" ht="15">
      <c r="A661" s="84" t="s">
        <v>4028</v>
      </c>
      <c r="B661" s="84">
        <v>2</v>
      </c>
      <c r="C661" s="124">
        <v>0.0025369535742411093</v>
      </c>
      <c r="D661" s="84" t="s">
        <v>3189</v>
      </c>
      <c r="E661" s="84" t="b">
        <v>0</v>
      </c>
      <c r="F661" s="84" t="b">
        <v>0</v>
      </c>
      <c r="G661" s="84" t="b">
        <v>0</v>
      </c>
    </row>
    <row r="662" spans="1:7" ht="15">
      <c r="A662" s="84" t="s">
        <v>4029</v>
      </c>
      <c r="B662" s="84">
        <v>2</v>
      </c>
      <c r="C662" s="124">
        <v>0.0025369535742411093</v>
      </c>
      <c r="D662" s="84" t="s">
        <v>3189</v>
      </c>
      <c r="E662" s="84" t="b">
        <v>0</v>
      </c>
      <c r="F662" s="84" t="b">
        <v>0</v>
      </c>
      <c r="G662" s="84" t="b">
        <v>0</v>
      </c>
    </row>
    <row r="663" spans="1:7" ht="15">
      <c r="A663" s="84" t="s">
        <v>3349</v>
      </c>
      <c r="B663" s="84">
        <v>2</v>
      </c>
      <c r="C663" s="124">
        <v>0.0025369535742411093</v>
      </c>
      <c r="D663" s="84" t="s">
        <v>3189</v>
      </c>
      <c r="E663" s="84" t="b">
        <v>0</v>
      </c>
      <c r="F663" s="84" t="b">
        <v>0</v>
      </c>
      <c r="G663" s="84" t="b">
        <v>0</v>
      </c>
    </row>
    <row r="664" spans="1:7" ht="15">
      <c r="A664" s="84" t="s">
        <v>3992</v>
      </c>
      <c r="B664" s="84">
        <v>2</v>
      </c>
      <c r="C664" s="124">
        <v>0.0025369535742411093</v>
      </c>
      <c r="D664" s="84" t="s">
        <v>3189</v>
      </c>
      <c r="E664" s="84" t="b">
        <v>0</v>
      </c>
      <c r="F664" s="84" t="b">
        <v>0</v>
      </c>
      <c r="G664" s="84" t="b">
        <v>0</v>
      </c>
    </row>
    <row r="665" spans="1:7" ht="15">
      <c r="A665" s="84" t="s">
        <v>3940</v>
      </c>
      <c r="B665" s="84">
        <v>2</v>
      </c>
      <c r="C665" s="124">
        <v>0.0025369535742411093</v>
      </c>
      <c r="D665" s="84" t="s">
        <v>3189</v>
      </c>
      <c r="E665" s="84" t="b">
        <v>0</v>
      </c>
      <c r="F665" s="84" t="b">
        <v>0</v>
      </c>
      <c r="G665" s="84" t="b">
        <v>0</v>
      </c>
    </row>
    <row r="666" spans="1:7" ht="15">
      <c r="A666" s="84" t="s">
        <v>4104</v>
      </c>
      <c r="B666" s="84">
        <v>2</v>
      </c>
      <c r="C666" s="124">
        <v>0.002933828980521902</v>
      </c>
      <c r="D666" s="84" t="s">
        <v>3189</v>
      </c>
      <c r="E666" s="84" t="b">
        <v>1</v>
      </c>
      <c r="F666" s="84" t="b">
        <v>0</v>
      </c>
      <c r="G666" s="84" t="b">
        <v>0</v>
      </c>
    </row>
    <row r="667" spans="1:7" ht="15">
      <c r="A667" s="84" t="s">
        <v>4030</v>
      </c>
      <c r="B667" s="84">
        <v>2</v>
      </c>
      <c r="C667" s="124">
        <v>0.0025369535742411093</v>
      </c>
      <c r="D667" s="84" t="s">
        <v>3189</v>
      </c>
      <c r="E667" s="84" t="b">
        <v>0</v>
      </c>
      <c r="F667" s="84" t="b">
        <v>0</v>
      </c>
      <c r="G667" s="84" t="b">
        <v>0</v>
      </c>
    </row>
    <row r="668" spans="1:7" ht="15">
      <c r="A668" s="84" t="s">
        <v>4106</v>
      </c>
      <c r="B668" s="84">
        <v>2</v>
      </c>
      <c r="C668" s="124">
        <v>0.0025369535742411093</v>
      </c>
      <c r="D668" s="84" t="s">
        <v>3189</v>
      </c>
      <c r="E668" s="84" t="b">
        <v>0</v>
      </c>
      <c r="F668" s="84" t="b">
        <v>0</v>
      </c>
      <c r="G668" s="84" t="b">
        <v>0</v>
      </c>
    </row>
    <row r="669" spans="1:7" ht="15">
      <c r="A669" s="84" t="s">
        <v>3997</v>
      </c>
      <c r="B669" s="84">
        <v>2</v>
      </c>
      <c r="C669" s="124">
        <v>0.0025369535742411093</v>
      </c>
      <c r="D669" s="84" t="s">
        <v>3189</v>
      </c>
      <c r="E669" s="84" t="b">
        <v>0</v>
      </c>
      <c r="F669" s="84" t="b">
        <v>0</v>
      </c>
      <c r="G669" s="84" t="b">
        <v>0</v>
      </c>
    </row>
    <row r="670" spans="1:7" ht="15">
      <c r="A670" s="84" t="s">
        <v>4114</v>
      </c>
      <c r="B670" s="84">
        <v>2</v>
      </c>
      <c r="C670" s="124">
        <v>0.0025369535742411093</v>
      </c>
      <c r="D670" s="84" t="s">
        <v>3189</v>
      </c>
      <c r="E670" s="84" t="b">
        <v>0</v>
      </c>
      <c r="F670" s="84" t="b">
        <v>0</v>
      </c>
      <c r="G670" s="84" t="b">
        <v>0</v>
      </c>
    </row>
    <row r="671" spans="1:7" ht="15">
      <c r="A671" s="84" t="s">
        <v>4038</v>
      </c>
      <c r="B671" s="84">
        <v>2</v>
      </c>
      <c r="C671" s="124">
        <v>0.0025369535742411093</v>
      </c>
      <c r="D671" s="84" t="s">
        <v>3189</v>
      </c>
      <c r="E671" s="84" t="b">
        <v>0</v>
      </c>
      <c r="F671" s="84" t="b">
        <v>0</v>
      </c>
      <c r="G671" s="84" t="b">
        <v>0</v>
      </c>
    </row>
    <row r="672" spans="1:7" ht="15">
      <c r="A672" s="84" t="s">
        <v>4118</v>
      </c>
      <c r="B672" s="84">
        <v>2</v>
      </c>
      <c r="C672" s="124">
        <v>0.0025369535742411093</v>
      </c>
      <c r="D672" s="84" t="s">
        <v>3189</v>
      </c>
      <c r="E672" s="84" t="b">
        <v>0</v>
      </c>
      <c r="F672" s="84" t="b">
        <v>0</v>
      </c>
      <c r="G672" s="84" t="b">
        <v>0</v>
      </c>
    </row>
    <row r="673" spans="1:7" ht="15">
      <c r="A673" s="84" t="s">
        <v>4119</v>
      </c>
      <c r="B673" s="84">
        <v>2</v>
      </c>
      <c r="C673" s="124">
        <v>0.0025369535742411093</v>
      </c>
      <c r="D673" s="84" t="s">
        <v>3189</v>
      </c>
      <c r="E673" s="84" t="b">
        <v>0</v>
      </c>
      <c r="F673" s="84" t="b">
        <v>0</v>
      </c>
      <c r="G673" s="84" t="b">
        <v>0</v>
      </c>
    </row>
    <row r="674" spans="1:7" ht="15">
      <c r="A674" s="84" t="s">
        <v>4120</v>
      </c>
      <c r="B674" s="84">
        <v>2</v>
      </c>
      <c r="C674" s="124">
        <v>0.0025369535742411093</v>
      </c>
      <c r="D674" s="84" t="s">
        <v>3189</v>
      </c>
      <c r="E674" s="84" t="b">
        <v>0</v>
      </c>
      <c r="F674" s="84" t="b">
        <v>0</v>
      </c>
      <c r="G674" s="84" t="b">
        <v>0</v>
      </c>
    </row>
    <row r="675" spans="1:7" ht="15">
      <c r="A675" s="84" t="s">
        <v>4121</v>
      </c>
      <c r="B675" s="84">
        <v>2</v>
      </c>
      <c r="C675" s="124">
        <v>0.0025369535742411093</v>
      </c>
      <c r="D675" s="84" t="s">
        <v>3189</v>
      </c>
      <c r="E675" s="84" t="b">
        <v>0</v>
      </c>
      <c r="F675" s="84" t="b">
        <v>0</v>
      </c>
      <c r="G675" s="84" t="b">
        <v>0</v>
      </c>
    </row>
    <row r="676" spans="1:7" ht="15">
      <c r="A676" s="84" t="s">
        <v>4122</v>
      </c>
      <c r="B676" s="84">
        <v>2</v>
      </c>
      <c r="C676" s="124">
        <v>0.0025369535742411093</v>
      </c>
      <c r="D676" s="84" t="s">
        <v>3189</v>
      </c>
      <c r="E676" s="84" t="b">
        <v>0</v>
      </c>
      <c r="F676" s="84" t="b">
        <v>0</v>
      </c>
      <c r="G676" s="84" t="b">
        <v>0</v>
      </c>
    </row>
    <row r="677" spans="1:7" ht="15">
      <c r="A677" s="84" t="s">
        <v>4123</v>
      </c>
      <c r="B677" s="84">
        <v>2</v>
      </c>
      <c r="C677" s="124">
        <v>0.0025369535742411093</v>
      </c>
      <c r="D677" s="84" t="s">
        <v>3189</v>
      </c>
      <c r="E677" s="84" t="b">
        <v>0</v>
      </c>
      <c r="F677" s="84" t="b">
        <v>0</v>
      </c>
      <c r="G677" s="84" t="b">
        <v>0</v>
      </c>
    </row>
    <row r="678" spans="1:7" ht="15">
      <c r="A678" s="84" t="s">
        <v>4124</v>
      </c>
      <c r="B678" s="84">
        <v>2</v>
      </c>
      <c r="C678" s="124">
        <v>0.0025369535742411093</v>
      </c>
      <c r="D678" s="84" t="s">
        <v>3189</v>
      </c>
      <c r="E678" s="84" t="b">
        <v>0</v>
      </c>
      <c r="F678" s="84" t="b">
        <v>0</v>
      </c>
      <c r="G678" s="84" t="b">
        <v>0</v>
      </c>
    </row>
    <row r="679" spans="1:7" ht="15">
      <c r="A679" s="84" t="s">
        <v>3925</v>
      </c>
      <c r="B679" s="84">
        <v>2</v>
      </c>
      <c r="C679" s="124">
        <v>0.0025369535742411093</v>
      </c>
      <c r="D679" s="84" t="s">
        <v>3189</v>
      </c>
      <c r="E679" s="84" t="b">
        <v>0</v>
      </c>
      <c r="F679" s="84" t="b">
        <v>1</v>
      </c>
      <c r="G679" s="84" t="b">
        <v>0</v>
      </c>
    </row>
    <row r="680" spans="1:7" ht="15">
      <c r="A680" s="84" t="s">
        <v>4127</v>
      </c>
      <c r="B680" s="84">
        <v>2</v>
      </c>
      <c r="C680" s="124">
        <v>0.002933828980521902</v>
      </c>
      <c r="D680" s="84" t="s">
        <v>3189</v>
      </c>
      <c r="E680" s="84" t="b">
        <v>0</v>
      </c>
      <c r="F680" s="84" t="b">
        <v>0</v>
      </c>
      <c r="G680" s="84" t="b">
        <v>0</v>
      </c>
    </row>
    <row r="681" spans="1:7" ht="15">
      <c r="A681" s="84" t="s">
        <v>4128</v>
      </c>
      <c r="B681" s="84">
        <v>2</v>
      </c>
      <c r="C681" s="124">
        <v>0.0025369535742411093</v>
      </c>
      <c r="D681" s="84" t="s">
        <v>3189</v>
      </c>
      <c r="E681" s="84" t="b">
        <v>0</v>
      </c>
      <c r="F681" s="84" t="b">
        <v>0</v>
      </c>
      <c r="G681" s="84" t="b">
        <v>0</v>
      </c>
    </row>
    <row r="682" spans="1:7" ht="15">
      <c r="A682" s="84" t="s">
        <v>3970</v>
      </c>
      <c r="B682" s="84">
        <v>2</v>
      </c>
      <c r="C682" s="124">
        <v>0.0025369535742411093</v>
      </c>
      <c r="D682" s="84" t="s">
        <v>3189</v>
      </c>
      <c r="E682" s="84" t="b">
        <v>0</v>
      </c>
      <c r="F682" s="84" t="b">
        <v>0</v>
      </c>
      <c r="G682" s="84" t="b">
        <v>0</v>
      </c>
    </row>
    <row r="683" spans="1:7" ht="15">
      <c r="A683" s="84" t="s">
        <v>369</v>
      </c>
      <c r="B683" s="84">
        <v>2</v>
      </c>
      <c r="C683" s="124">
        <v>0.002933828980521902</v>
      </c>
      <c r="D683" s="84" t="s">
        <v>3189</v>
      </c>
      <c r="E683" s="84" t="b">
        <v>0</v>
      </c>
      <c r="F683" s="84" t="b">
        <v>0</v>
      </c>
      <c r="G683" s="84" t="b">
        <v>0</v>
      </c>
    </row>
    <row r="684" spans="1:7" ht="15">
      <c r="A684" s="84" t="s">
        <v>4053</v>
      </c>
      <c r="B684" s="84">
        <v>2</v>
      </c>
      <c r="C684" s="124">
        <v>0.0025369535742411093</v>
      </c>
      <c r="D684" s="84" t="s">
        <v>3189</v>
      </c>
      <c r="E684" s="84" t="b">
        <v>0</v>
      </c>
      <c r="F684" s="84" t="b">
        <v>0</v>
      </c>
      <c r="G684" s="84" t="b">
        <v>0</v>
      </c>
    </row>
    <row r="685" spans="1:7" ht="15">
      <c r="A685" s="84" t="s">
        <v>4138</v>
      </c>
      <c r="B685" s="84">
        <v>2</v>
      </c>
      <c r="C685" s="124">
        <v>0.0025369535742411093</v>
      </c>
      <c r="D685" s="84" t="s">
        <v>3189</v>
      </c>
      <c r="E685" s="84" t="b">
        <v>0</v>
      </c>
      <c r="F685" s="84" t="b">
        <v>0</v>
      </c>
      <c r="G685" s="84" t="b">
        <v>0</v>
      </c>
    </row>
    <row r="686" spans="1:7" ht="15">
      <c r="A686" s="84" t="s">
        <v>4139</v>
      </c>
      <c r="B686" s="84">
        <v>2</v>
      </c>
      <c r="C686" s="124">
        <v>0.0025369535742411093</v>
      </c>
      <c r="D686" s="84" t="s">
        <v>3189</v>
      </c>
      <c r="E686" s="84" t="b">
        <v>0</v>
      </c>
      <c r="F686" s="84" t="b">
        <v>0</v>
      </c>
      <c r="G686" s="84" t="b">
        <v>0</v>
      </c>
    </row>
    <row r="687" spans="1:7" ht="15">
      <c r="A687" s="84" t="s">
        <v>4153</v>
      </c>
      <c r="B687" s="84">
        <v>2</v>
      </c>
      <c r="C687" s="124">
        <v>0.0025369535742411093</v>
      </c>
      <c r="D687" s="84" t="s">
        <v>3189</v>
      </c>
      <c r="E687" s="84" t="b">
        <v>0</v>
      </c>
      <c r="F687" s="84" t="b">
        <v>0</v>
      </c>
      <c r="G687" s="84" t="b">
        <v>0</v>
      </c>
    </row>
    <row r="688" spans="1:7" ht="15">
      <c r="A688" s="84" t="s">
        <v>4170</v>
      </c>
      <c r="B688" s="84">
        <v>2</v>
      </c>
      <c r="C688" s="124">
        <v>0.002933828980521902</v>
      </c>
      <c r="D688" s="84" t="s">
        <v>3189</v>
      </c>
      <c r="E688" s="84" t="b">
        <v>0</v>
      </c>
      <c r="F688" s="84" t="b">
        <v>0</v>
      </c>
      <c r="G688" s="84" t="b">
        <v>0</v>
      </c>
    </row>
    <row r="689" spans="1:7" ht="15">
      <c r="A689" s="84" t="s">
        <v>4171</v>
      </c>
      <c r="B689" s="84">
        <v>2</v>
      </c>
      <c r="C689" s="124">
        <v>0.002933828980521902</v>
      </c>
      <c r="D689" s="84" t="s">
        <v>3189</v>
      </c>
      <c r="E689" s="84" t="b">
        <v>0</v>
      </c>
      <c r="F689" s="84" t="b">
        <v>0</v>
      </c>
      <c r="G689" s="84" t="b">
        <v>0</v>
      </c>
    </row>
    <row r="690" spans="1:7" ht="15">
      <c r="A690" s="84" t="s">
        <v>4166</v>
      </c>
      <c r="B690" s="84">
        <v>2</v>
      </c>
      <c r="C690" s="124">
        <v>0.0025369535742411093</v>
      </c>
      <c r="D690" s="84" t="s">
        <v>3189</v>
      </c>
      <c r="E690" s="84" t="b">
        <v>0</v>
      </c>
      <c r="F690" s="84" t="b">
        <v>0</v>
      </c>
      <c r="G690" s="84" t="b">
        <v>0</v>
      </c>
    </row>
    <row r="691" spans="1:7" ht="15">
      <c r="A691" s="84" t="s">
        <v>4169</v>
      </c>
      <c r="B691" s="84">
        <v>2</v>
      </c>
      <c r="C691" s="124">
        <v>0.0025369535742411093</v>
      </c>
      <c r="D691" s="84" t="s">
        <v>3189</v>
      </c>
      <c r="E691" s="84" t="b">
        <v>0</v>
      </c>
      <c r="F691" s="84" t="b">
        <v>0</v>
      </c>
      <c r="G691" s="84" t="b">
        <v>0</v>
      </c>
    </row>
    <row r="692" spans="1:7" ht="15">
      <c r="A692" s="84" t="s">
        <v>4167</v>
      </c>
      <c r="B692" s="84">
        <v>2</v>
      </c>
      <c r="C692" s="124">
        <v>0.002933828980521902</v>
      </c>
      <c r="D692" s="84" t="s">
        <v>3189</v>
      </c>
      <c r="E692" s="84" t="b">
        <v>0</v>
      </c>
      <c r="F692" s="84" t="b">
        <v>0</v>
      </c>
      <c r="G692" s="84" t="b">
        <v>0</v>
      </c>
    </row>
    <row r="693" spans="1:7" ht="15">
      <c r="A693" s="84" t="s">
        <v>4172</v>
      </c>
      <c r="B693" s="84">
        <v>2</v>
      </c>
      <c r="C693" s="124">
        <v>0.0025369535742411093</v>
      </c>
      <c r="D693" s="84" t="s">
        <v>3189</v>
      </c>
      <c r="E693" s="84" t="b">
        <v>0</v>
      </c>
      <c r="F693" s="84" t="b">
        <v>0</v>
      </c>
      <c r="G693" s="84" t="b">
        <v>0</v>
      </c>
    </row>
    <row r="694" spans="1:7" ht="15">
      <c r="A694" s="84" t="s">
        <v>4067</v>
      </c>
      <c r="B694" s="84">
        <v>2</v>
      </c>
      <c r="C694" s="124">
        <v>0.0025369535742411093</v>
      </c>
      <c r="D694" s="84" t="s">
        <v>3189</v>
      </c>
      <c r="E694" s="84" t="b">
        <v>0</v>
      </c>
      <c r="F694" s="84" t="b">
        <v>0</v>
      </c>
      <c r="G694" s="84" t="b">
        <v>0</v>
      </c>
    </row>
    <row r="695" spans="1:7" ht="15">
      <c r="A695" s="84" t="s">
        <v>4193</v>
      </c>
      <c r="B695" s="84">
        <v>2</v>
      </c>
      <c r="C695" s="124">
        <v>0.0025369535742411093</v>
      </c>
      <c r="D695" s="84" t="s">
        <v>3189</v>
      </c>
      <c r="E695" s="84" t="b">
        <v>0</v>
      </c>
      <c r="F695" s="84" t="b">
        <v>0</v>
      </c>
      <c r="G695" s="84" t="b">
        <v>0</v>
      </c>
    </row>
    <row r="696" spans="1:7" ht="15">
      <c r="A696" s="84" t="s">
        <v>4194</v>
      </c>
      <c r="B696" s="84">
        <v>2</v>
      </c>
      <c r="C696" s="124">
        <v>0.0025369535742411093</v>
      </c>
      <c r="D696" s="84" t="s">
        <v>3189</v>
      </c>
      <c r="E696" s="84" t="b">
        <v>0</v>
      </c>
      <c r="F696" s="84" t="b">
        <v>0</v>
      </c>
      <c r="G696" s="84" t="b">
        <v>0</v>
      </c>
    </row>
    <row r="697" spans="1:7" ht="15">
      <c r="A697" s="84" t="s">
        <v>4199</v>
      </c>
      <c r="B697" s="84">
        <v>2</v>
      </c>
      <c r="C697" s="124">
        <v>0.0025369535742411093</v>
      </c>
      <c r="D697" s="84" t="s">
        <v>3189</v>
      </c>
      <c r="E697" s="84" t="b">
        <v>0</v>
      </c>
      <c r="F697" s="84" t="b">
        <v>0</v>
      </c>
      <c r="G697" s="84" t="b">
        <v>0</v>
      </c>
    </row>
    <row r="698" spans="1:7" ht="15">
      <c r="A698" s="84" t="s">
        <v>4012</v>
      </c>
      <c r="B698" s="84">
        <v>2</v>
      </c>
      <c r="C698" s="124">
        <v>0.002933828980521902</v>
      </c>
      <c r="D698" s="84" t="s">
        <v>3189</v>
      </c>
      <c r="E698" s="84" t="b">
        <v>0</v>
      </c>
      <c r="F698" s="84" t="b">
        <v>0</v>
      </c>
      <c r="G698" s="84" t="b">
        <v>0</v>
      </c>
    </row>
    <row r="699" spans="1:7" ht="15">
      <c r="A699" s="84" t="s">
        <v>4226</v>
      </c>
      <c r="B699" s="84">
        <v>2</v>
      </c>
      <c r="C699" s="124">
        <v>0.0025369535742411093</v>
      </c>
      <c r="D699" s="84" t="s">
        <v>3189</v>
      </c>
      <c r="E699" s="84" t="b">
        <v>0</v>
      </c>
      <c r="F699" s="84" t="b">
        <v>0</v>
      </c>
      <c r="G699" s="84" t="b">
        <v>0</v>
      </c>
    </row>
    <row r="700" spans="1:7" ht="15">
      <c r="A700" s="84" t="s">
        <v>331</v>
      </c>
      <c r="B700" s="84">
        <v>31</v>
      </c>
      <c r="C700" s="124">
        <v>0.0013526481615652906</v>
      </c>
      <c r="D700" s="84" t="s">
        <v>3190</v>
      </c>
      <c r="E700" s="84" t="b">
        <v>0</v>
      </c>
      <c r="F700" s="84" t="b">
        <v>0</v>
      </c>
      <c r="G700" s="84" t="b">
        <v>0</v>
      </c>
    </row>
    <row r="701" spans="1:7" ht="15">
      <c r="A701" s="84" t="s">
        <v>337</v>
      </c>
      <c r="B701" s="84">
        <v>29</v>
      </c>
      <c r="C701" s="124">
        <v>0.005322045766939606</v>
      </c>
      <c r="D701" s="84" t="s">
        <v>3190</v>
      </c>
      <c r="E701" s="84" t="b">
        <v>0</v>
      </c>
      <c r="F701" s="84" t="b">
        <v>0</v>
      </c>
      <c r="G701" s="84" t="b">
        <v>0</v>
      </c>
    </row>
    <row r="702" spans="1:7" ht="15">
      <c r="A702" s="84" t="s">
        <v>812</v>
      </c>
      <c r="B702" s="84">
        <v>12</v>
      </c>
      <c r="C702" s="124">
        <v>0.019182910569110357</v>
      </c>
      <c r="D702" s="84" t="s">
        <v>3190</v>
      </c>
      <c r="E702" s="84" t="b">
        <v>0</v>
      </c>
      <c r="F702" s="84" t="b">
        <v>0</v>
      </c>
      <c r="G702" s="84" t="b">
        <v>0</v>
      </c>
    </row>
    <row r="703" spans="1:7" ht="15">
      <c r="A703" s="84" t="s">
        <v>3337</v>
      </c>
      <c r="B703" s="84">
        <v>10</v>
      </c>
      <c r="C703" s="124">
        <v>0.015985758807591965</v>
      </c>
      <c r="D703" s="84" t="s">
        <v>3190</v>
      </c>
      <c r="E703" s="84" t="b">
        <v>0</v>
      </c>
      <c r="F703" s="84" t="b">
        <v>0</v>
      </c>
      <c r="G703" s="84" t="b">
        <v>0</v>
      </c>
    </row>
    <row r="704" spans="1:7" ht="15">
      <c r="A704" s="84" t="s">
        <v>401</v>
      </c>
      <c r="B704" s="84">
        <v>9</v>
      </c>
      <c r="C704" s="124">
        <v>0.015690402594700094</v>
      </c>
      <c r="D704" s="84" t="s">
        <v>3190</v>
      </c>
      <c r="E704" s="84" t="b">
        <v>0</v>
      </c>
      <c r="F704" s="84" t="b">
        <v>0</v>
      </c>
      <c r="G704" s="84" t="b">
        <v>0</v>
      </c>
    </row>
    <row r="705" spans="1:7" ht="15">
      <c r="A705" s="84" t="s">
        <v>372</v>
      </c>
      <c r="B705" s="84">
        <v>6</v>
      </c>
      <c r="C705" s="124">
        <v>0.013803773315245488</v>
      </c>
      <c r="D705" s="84" t="s">
        <v>3190</v>
      </c>
      <c r="E705" s="84" t="b">
        <v>0</v>
      </c>
      <c r="F705" s="84" t="b">
        <v>0</v>
      </c>
      <c r="G705" s="84" t="b">
        <v>0</v>
      </c>
    </row>
    <row r="706" spans="1:7" ht="15">
      <c r="A706" s="84" t="s">
        <v>3338</v>
      </c>
      <c r="B706" s="84">
        <v>5</v>
      </c>
      <c r="C706" s="124">
        <v>0.012756012246580494</v>
      </c>
      <c r="D706" s="84" t="s">
        <v>3190</v>
      </c>
      <c r="E706" s="84" t="b">
        <v>0</v>
      </c>
      <c r="F706" s="84" t="b">
        <v>0</v>
      </c>
      <c r="G706" s="84" t="b">
        <v>0</v>
      </c>
    </row>
    <row r="707" spans="1:7" ht="15">
      <c r="A707" s="84" t="s">
        <v>3339</v>
      </c>
      <c r="B707" s="84">
        <v>5</v>
      </c>
      <c r="C707" s="124">
        <v>0.012756012246580494</v>
      </c>
      <c r="D707" s="84" t="s">
        <v>3190</v>
      </c>
      <c r="E707" s="84" t="b">
        <v>0</v>
      </c>
      <c r="F707" s="84" t="b">
        <v>0</v>
      </c>
      <c r="G707" s="84" t="b">
        <v>0</v>
      </c>
    </row>
    <row r="708" spans="1:7" ht="15">
      <c r="A708" s="84" t="s">
        <v>3340</v>
      </c>
      <c r="B708" s="84">
        <v>4</v>
      </c>
      <c r="C708" s="124">
        <v>0.01143151882268283</v>
      </c>
      <c r="D708" s="84" t="s">
        <v>3190</v>
      </c>
      <c r="E708" s="84" t="b">
        <v>0</v>
      </c>
      <c r="F708" s="84" t="b">
        <v>1</v>
      </c>
      <c r="G708" s="84" t="b">
        <v>0</v>
      </c>
    </row>
    <row r="709" spans="1:7" ht="15">
      <c r="A709" s="84" t="s">
        <v>3341</v>
      </c>
      <c r="B709" s="84">
        <v>4</v>
      </c>
      <c r="C709" s="124">
        <v>0.01143151882268283</v>
      </c>
      <c r="D709" s="84" t="s">
        <v>3190</v>
      </c>
      <c r="E709" s="84" t="b">
        <v>0</v>
      </c>
      <c r="F709" s="84" t="b">
        <v>0</v>
      </c>
      <c r="G709" s="84" t="b">
        <v>0</v>
      </c>
    </row>
    <row r="710" spans="1:7" ht="15">
      <c r="A710" s="84" t="s">
        <v>3985</v>
      </c>
      <c r="B710" s="84">
        <v>4</v>
      </c>
      <c r="C710" s="124">
        <v>0.01143151882268283</v>
      </c>
      <c r="D710" s="84" t="s">
        <v>3190</v>
      </c>
      <c r="E710" s="84" t="b">
        <v>0</v>
      </c>
      <c r="F710" s="84" t="b">
        <v>0</v>
      </c>
      <c r="G710" s="84" t="b">
        <v>0</v>
      </c>
    </row>
    <row r="711" spans="1:7" ht="15">
      <c r="A711" s="84" t="s">
        <v>3900</v>
      </c>
      <c r="B711" s="84">
        <v>4</v>
      </c>
      <c r="C711" s="124">
        <v>0.01143151882268283</v>
      </c>
      <c r="D711" s="84" t="s">
        <v>3190</v>
      </c>
      <c r="E711" s="84" t="b">
        <v>0</v>
      </c>
      <c r="F711" s="84" t="b">
        <v>0</v>
      </c>
      <c r="G711" s="84" t="b">
        <v>0</v>
      </c>
    </row>
    <row r="712" spans="1:7" ht="15">
      <c r="A712" s="84" t="s">
        <v>3986</v>
      </c>
      <c r="B712" s="84">
        <v>4</v>
      </c>
      <c r="C712" s="124">
        <v>0.01143151882268283</v>
      </c>
      <c r="D712" s="84" t="s">
        <v>3190</v>
      </c>
      <c r="E712" s="84" t="b">
        <v>0</v>
      </c>
      <c r="F712" s="84" t="b">
        <v>0</v>
      </c>
      <c r="G712" s="84" t="b">
        <v>0</v>
      </c>
    </row>
    <row r="713" spans="1:7" ht="15">
      <c r="A713" s="84" t="s">
        <v>299</v>
      </c>
      <c r="B713" s="84">
        <v>4</v>
      </c>
      <c r="C713" s="124">
        <v>0.01143151882268283</v>
      </c>
      <c r="D713" s="84" t="s">
        <v>3190</v>
      </c>
      <c r="E713" s="84" t="b">
        <v>0</v>
      </c>
      <c r="F713" s="84" t="b">
        <v>0</v>
      </c>
      <c r="G713" s="84" t="b">
        <v>0</v>
      </c>
    </row>
    <row r="714" spans="1:7" ht="15">
      <c r="A714" s="84" t="s">
        <v>3949</v>
      </c>
      <c r="B714" s="84">
        <v>3</v>
      </c>
      <c r="C714" s="124">
        <v>0.00975976636329345</v>
      </c>
      <c r="D714" s="84" t="s">
        <v>3190</v>
      </c>
      <c r="E714" s="84" t="b">
        <v>0</v>
      </c>
      <c r="F714" s="84" t="b">
        <v>0</v>
      </c>
      <c r="G714" s="84" t="b">
        <v>0</v>
      </c>
    </row>
    <row r="715" spans="1:7" ht="15">
      <c r="A715" s="84" t="s">
        <v>4017</v>
      </c>
      <c r="B715" s="84">
        <v>3</v>
      </c>
      <c r="C715" s="124">
        <v>0.00975976636329345</v>
      </c>
      <c r="D715" s="84" t="s">
        <v>3190</v>
      </c>
      <c r="E715" s="84" t="b">
        <v>0</v>
      </c>
      <c r="F715" s="84" t="b">
        <v>0</v>
      </c>
      <c r="G715" s="84" t="b">
        <v>0</v>
      </c>
    </row>
    <row r="716" spans="1:7" ht="15">
      <c r="A716" s="84" t="s">
        <v>3905</v>
      </c>
      <c r="B716" s="84">
        <v>3</v>
      </c>
      <c r="C716" s="124">
        <v>0.00975976636329345</v>
      </c>
      <c r="D716" s="84" t="s">
        <v>3190</v>
      </c>
      <c r="E716" s="84" t="b">
        <v>1</v>
      </c>
      <c r="F716" s="84" t="b">
        <v>0</v>
      </c>
      <c r="G716" s="84" t="b">
        <v>0</v>
      </c>
    </row>
    <row r="717" spans="1:7" ht="15">
      <c r="A717" s="84" t="s">
        <v>4016</v>
      </c>
      <c r="B717" s="84">
        <v>3</v>
      </c>
      <c r="C717" s="124">
        <v>0.00975976636329345</v>
      </c>
      <c r="D717" s="84" t="s">
        <v>3190</v>
      </c>
      <c r="E717" s="84" t="b">
        <v>0</v>
      </c>
      <c r="F717" s="84" t="b">
        <v>0</v>
      </c>
      <c r="G717" s="84" t="b">
        <v>0</v>
      </c>
    </row>
    <row r="718" spans="1:7" ht="15">
      <c r="A718" s="84" t="s">
        <v>3987</v>
      </c>
      <c r="B718" s="84">
        <v>3</v>
      </c>
      <c r="C718" s="124">
        <v>0.00975976636329345</v>
      </c>
      <c r="D718" s="84" t="s">
        <v>3190</v>
      </c>
      <c r="E718" s="84" t="b">
        <v>0</v>
      </c>
      <c r="F718" s="84" t="b">
        <v>0</v>
      </c>
      <c r="G718" s="84" t="b">
        <v>0</v>
      </c>
    </row>
    <row r="719" spans="1:7" ht="15">
      <c r="A719" s="84" t="s">
        <v>3357</v>
      </c>
      <c r="B719" s="84">
        <v>3</v>
      </c>
      <c r="C719" s="124">
        <v>0.014289398528353538</v>
      </c>
      <c r="D719" s="84" t="s">
        <v>3190</v>
      </c>
      <c r="E719" s="84" t="b">
        <v>0</v>
      </c>
      <c r="F719" s="84" t="b">
        <v>0</v>
      </c>
      <c r="G719" s="84" t="b">
        <v>0</v>
      </c>
    </row>
    <row r="720" spans="1:7" ht="15">
      <c r="A720" s="84" t="s">
        <v>3701</v>
      </c>
      <c r="B720" s="84">
        <v>3</v>
      </c>
      <c r="C720" s="124">
        <v>0.014289398528353538</v>
      </c>
      <c r="D720" s="84" t="s">
        <v>3190</v>
      </c>
      <c r="E720" s="84" t="b">
        <v>0</v>
      </c>
      <c r="F720" s="84" t="b">
        <v>0</v>
      </c>
      <c r="G720" s="84" t="b">
        <v>0</v>
      </c>
    </row>
    <row r="721" spans="1:7" ht="15">
      <c r="A721" s="84" t="s">
        <v>4069</v>
      </c>
      <c r="B721" s="84">
        <v>3</v>
      </c>
      <c r="C721" s="124">
        <v>0.011431518822682831</v>
      </c>
      <c r="D721" s="84" t="s">
        <v>3190</v>
      </c>
      <c r="E721" s="84" t="b">
        <v>0</v>
      </c>
      <c r="F721" s="84" t="b">
        <v>0</v>
      </c>
      <c r="G721" s="84" t="b">
        <v>0</v>
      </c>
    </row>
    <row r="722" spans="1:7" ht="15">
      <c r="A722" s="84" t="s">
        <v>4165</v>
      </c>
      <c r="B722" s="84">
        <v>2</v>
      </c>
      <c r="C722" s="124">
        <v>0.00762101254845522</v>
      </c>
      <c r="D722" s="84" t="s">
        <v>3190</v>
      </c>
      <c r="E722" s="84" t="b">
        <v>0</v>
      </c>
      <c r="F722" s="84" t="b">
        <v>0</v>
      </c>
      <c r="G722" s="84" t="b">
        <v>0</v>
      </c>
    </row>
    <row r="723" spans="1:7" ht="15">
      <c r="A723" s="84" t="s">
        <v>4082</v>
      </c>
      <c r="B723" s="84">
        <v>2</v>
      </c>
      <c r="C723" s="124">
        <v>0.00762101254845522</v>
      </c>
      <c r="D723" s="84" t="s">
        <v>3190</v>
      </c>
      <c r="E723" s="84" t="b">
        <v>0</v>
      </c>
      <c r="F723" s="84" t="b">
        <v>0</v>
      </c>
      <c r="G723" s="84" t="b">
        <v>0</v>
      </c>
    </row>
    <row r="724" spans="1:7" ht="15">
      <c r="A724" s="84" t="s">
        <v>4083</v>
      </c>
      <c r="B724" s="84">
        <v>2</v>
      </c>
      <c r="C724" s="124">
        <v>0.00762101254845522</v>
      </c>
      <c r="D724" s="84" t="s">
        <v>3190</v>
      </c>
      <c r="E724" s="84" t="b">
        <v>0</v>
      </c>
      <c r="F724" s="84" t="b">
        <v>0</v>
      </c>
      <c r="G724" s="84" t="b">
        <v>0</v>
      </c>
    </row>
    <row r="725" spans="1:7" ht="15">
      <c r="A725" s="84" t="s">
        <v>4084</v>
      </c>
      <c r="B725" s="84">
        <v>2</v>
      </c>
      <c r="C725" s="124">
        <v>0.00762101254845522</v>
      </c>
      <c r="D725" s="84" t="s">
        <v>3190</v>
      </c>
      <c r="E725" s="84" t="b">
        <v>0</v>
      </c>
      <c r="F725" s="84" t="b">
        <v>0</v>
      </c>
      <c r="G725" s="84" t="b">
        <v>0</v>
      </c>
    </row>
    <row r="726" spans="1:7" ht="15">
      <c r="A726" s="84" t="s">
        <v>4085</v>
      </c>
      <c r="B726" s="84">
        <v>2</v>
      </c>
      <c r="C726" s="124">
        <v>0.00762101254845522</v>
      </c>
      <c r="D726" s="84" t="s">
        <v>3190</v>
      </c>
      <c r="E726" s="84" t="b">
        <v>0</v>
      </c>
      <c r="F726" s="84" t="b">
        <v>1</v>
      </c>
      <c r="G726" s="84" t="b">
        <v>0</v>
      </c>
    </row>
    <row r="727" spans="1:7" ht="15">
      <c r="A727" s="84" t="s">
        <v>4086</v>
      </c>
      <c r="B727" s="84">
        <v>2</v>
      </c>
      <c r="C727" s="124">
        <v>0.00762101254845522</v>
      </c>
      <c r="D727" s="84" t="s">
        <v>3190</v>
      </c>
      <c r="E727" s="84" t="b">
        <v>0</v>
      </c>
      <c r="F727" s="84" t="b">
        <v>0</v>
      </c>
      <c r="G727" s="84" t="b">
        <v>0</v>
      </c>
    </row>
    <row r="728" spans="1:7" ht="15">
      <c r="A728" s="84" t="s">
        <v>4087</v>
      </c>
      <c r="B728" s="84">
        <v>2</v>
      </c>
      <c r="C728" s="124">
        <v>0.00762101254845522</v>
      </c>
      <c r="D728" s="84" t="s">
        <v>3190</v>
      </c>
      <c r="E728" s="84" t="b">
        <v>0</v>
      </c>
      <c r="F728" s="84" t="b">
        <v>0</v>
      </c>
      <c r="G728" s="84" t="b">
        <v>0</v>
      </c>
    </row>
    <row r="729" spans="1:7" ht="15">
      <c r="A729" s="84" t="s">
        <v>4081</v>
      </c>
      <c r="B729" s="84">
        <v>2</v>
      </c>
      <c r="C729" s="124">
        <v>0.00762101254845522</v>
      </c>
      <c r="D729" s="84" t="s">
        <v>3190</v>
      </c>
      <c r="E729" s="84" t="b">
        <v>0</v>
      </c>
      <c r="F729" s="84" t="b">
        <v>0</v>
      </c>
      <c r="G729" s="84" t="b">
        <v>0</v>
      </c>
    </row>
    <row r="730" spans="1:7" ht="15">
      <c r="A730" s="84" t="s">
        <v>4080</v>
      </c>
      <c r="B730" s="84">
        <v>2</v>
      </c>
      <c r="C730" s="124">
        <v>0.00762101254845522</v>
      </c>
      <c r="D730" s="84" t="s">
        <v>3190</v>
      </c>
      <c r="E730" s="84" t="b">
        <v>0</v>
      </c>
      <c r="F730" s="84" t="b">
        <v>0</v>
      </c>
      <c r="G730" s="84" t="b">
        <v>0</v>
      </c>
    </row>
    <row r="731" spans="1:7" ht="15">
      <c r="A731" s="84" t="s">
        <v>4079</v>
      </c>
      <c r="B731" s="84">
        <v>2</v>
      </c>
      <c r="C731" s="124">
        <v>0.00762101254845522</v>
      </c>
      <c r="D731" s="84" t="s">
        <v>3190</v>
      </c>
      <c r="E731" s="84" t="b">
        <v>0</v>
      </c>
      <c r="F731" s="84" t="b">
        <v>0</v>
      </c>
      <c r="G731" s="84" t="b">
        <v>0</v>
      </c>
    </row>
    <row r="732" spans="1:7" ht="15">
      <c r="A732" s="84" t="s">
        <v>4184</v>
      </c>
      <c r="B732" s="84">
        <v>2</v>
      </c>
      <c r="C732" s="124">
        <v>0.00762101254845522</v>
      </c>
      <c r="D732" s="84" t="s">
        <v>3190</v>
      </c>
      <c r="E732" s="84" t="b">
        <v>0</v>
      </c>
      <c r="F732" s="84" t="b">
        <v>0</v>
      </c>
      <c r="G732" s="84" t="b">
        <v>0</v>
      </c>
    </row>
    <row r="733" spans="1:7" ht="15">
      <c r="A733" s="84" t="s">
        <v>3966</v>
      </c>
      <c r="B733" s="84">
        <v>2</v>
      </c>
      <c r="C733" s="124">
        <v>0.00762101254845522</v>
      </c>
      <c r="D733" s="84" t="s">
        <v>3190</v>
      </c>
      <c r="E733" s="84" t="b">
        <v>0</v>
      </c>
      <c r="F733" s="84" t="b">
        <v>0</v>
      </c>
      <c r="G733" s="84" t="b">
        <v>0</v>
      </c>
    </row>
    <row r="734" spans="1:7" ht="15">
      <c r="A734" s="84" t="s">
        <v>4187</v>
      </c>
      <c r="B734" s="84">
        <v>2</v>
      </c>
      <c r="C734" s="124">
        <v>0.009526265685569026</v>
      </c>
      <c r="D734" s="84" t="s">
        <v>3190</v>
      </c>
      <c r="E734" s="84" t="b">
        <v>0</v>
      </c>
      <c r="F734" s="84" t="b">
        <v>0</v>
      </c>
      <c r="G734" s="84" t="b">
        <v>0</v>
      </c>
    </row>
    <row r="735" spans="1:7" ht="15">
      <c r="A735" s="84" t="s">
        <v>4188</v>
      </c>
      <c r="B735" s="84">
        <v>2</v>
      </c>
      <c r="C735" s="124">
        <v>0.009526265685569026</v>
      </c>
      <c r="D735" s="84" t="s">
        <v>3190</v>
      </c>
      <c r="E735" s="84" t="b">
        <v>0</v>
      </c>
      <c r="F735" s="84" t="b">
        <v>0</v>
      </c>
      <c r="G735" s="84" t="b">
        <v>0</v>
      </c>
    </row>
    <row r="736" spans="1:7" ht="15">
      <c r="A736" s="84" t="s">
        <v>4051</v>
      </c>
      <c r="B736" s="84">
        <v>2</v>
      </c>
      <c r="C736" s="124">
        <v>0.009526265685569026</v>
      </c>
      <c r="D736" s="84" t="s">
        <v>3190</v>
      </c>
      <c r="E736" s="84" t="b">
        <v>0</v>
      </c>
      <c r="F736" s="84" t="b">
        <v>0</v>
      </c>
      <c r="G736" s="84" t="b">
        <v>0</v>
      </c>
    </row>
    <row r="737" spans="1:7" ht="15">
      <c r="A737" s="84" t="s">
        <v>3938</v>
      </c>
      <c r="B737" s="84">
        <v>2</v>
      </c>
      <c r="C737" s="124">
        <v>0.00762101254845522</v>
      </c>
      <c r="D737" s="84" t="s">
        <v>3190</v>
      </c>
      <c r="E737" s="84" t="b">
        <v>0</v>
      </c>
      <c r="F737" s="84" t="b">
        <v>0</v>
      </c>
      <c r="G737" s="84" t="b">
        <v>0</v>
      </c>
    </row>
    <row r="738" spans="1:7" ht="15">
      <c r="A738" s="84" t="s">
        <v>3354</v>
      </c>
      <c r="B738" s="84">
        <v>2</v>
      </c>
      <c r="C738" s="124">
        <v>0.00762101254845522</v>
      </c>
      <c r="D738" s="84" t="s">
        <v>3190</v>
      </c>
      <c r="E738" s="84" t="b">
        <v>0</v>
      </c>
      <c r="F738" s="84" t="b">
        <v>0</v>
      </c>
      <c r="G738" s="84" t="b">
        <v>0</v>
      </c>
    </row>
    <row r="739" spans="1:7" ht="15">
      <c r="A739" s="84" t="s">
        <v>4209</v>
      </c>
      <c r="B739" s="84">
        <v>2</v>
      </c>
      <c r="C739" s="124">
        <v>0.009526265685569026</v>
      </c>
      <c r="D739" s="84" t="s">
        <v>3190</v>
      </c>
      <c r="E739" s="84" t="b">
        <v>0</v>
      </c>
      <c r="F739" s="84" t="b">
        <v>0</v>
      </c>
      <c r="G739" s="84" t="b">
        <v>0</v>
      </c>
    </row>
    <row r="740" spans="1:7" ht="15">
      <c r="A740" s="84" t="s">
        <v>4060</v>
      </c>
      <c r="B740" s="84">
        <v>2</v>
      </c>
      <c r="C740" s="124">
        <v>0.009526265685569026</v>
      </c>
      <c r="D740" s="84" t="s">
        <v>3190</v>
      </c>
      <c r="E740" s="84" t="b">
        <v>0</v>
      </c>
      <c r="F740" s="84" t="b">
        <v>0</v>
      </c>
      <c r="G740" s="84" t="b">
        <v>0</v>
      </c>
    </row>
    <row r="741" spans="1:7" ht="15">
      <c r="A741" s="84" t="s">
        <v>4210</v>
      </c>
      <c r="B741" s="84">
        <v>2</v>
      </c>
      <c r="C741" s="124">
        <v>0.009526265685569026</v>
      </c>
      <c r="D741" s="84" t="s">
        <v>3190</v>
      </c>
      <c r="E741" s="84" t="b">
        <v>0</v>
      </c>
      <c r="F741" s="84" t="b">
        <v>0</v>
      </c>
      <c r="G741" s="84" t="b">
        <v>0</v>
      </c>
    </row>
    <row r="742" spans="1:7" ht="15">
      <c r="A742" s="84" t="s">
        <v>3962</v>
      </c>
      <c r="B742" s="84">
        <v>2</v>
      </c>
      <c r="C742" s="124">
        <v>0.00762101254845522</v>
      </c>
      <c r="D742" s="84" t="s">
        <v>3190</v>
      </c>
      <c r="E742" s="84" t="b">
        <v>0</v>
      </c>
      <c r="F742" s="84" t="b">
        <v>0</v>
      </c>
      <c r="G742" s="84" t="b">
        <v>0</v>
      </c>
    </row>
    <row r="743" spans="1:7" ht="15">
      <c r="A743" s="84" t="s">
        <v>4211</v>
      </c>
      <c r="B743" s="84">
        <v>2</v>
      </c>
      <c r="C743" s="124">
        <v>0.00762101254845522</v>
      </c>
      <c r="D743" s="84" t="s">
        <v>3190</v>
      </c>
      <c r="E743" s="84" t="b">
        <v>0</v>
      </c>
      <c r="F743" s="84" t="b">
        <v>0</v>
      </c>
      <c r="G743" s="84" t="b">
        <v>0</v>
      </c>
    </row>
    <row r="744" spans="1:7" ht="15">
      <c r="A744" s="84" t="s">
        <v>4214</v>
      </c>
      <c r="B744" s="84">
        <v>2</v>
      </c>
      <c r="C744" s="124">
        <v>0.00762101254845522</v>
      </c>
      <c r="D744" s="84" t="s">
        <v>3190</v>
      </c>
      <c r="E744" s="84" t="b">
        <v>0</v>
      </c>
      <c r="F744" s="84" t="b">
        <v>0</v>
      </c>
      <c r="G744" s="84" t="b">
        <v>0</v>
      </c>
    </row>
    <row r="745" spans="1:7" ht="15">
      <c r="A745" s="84" t="s">
        <v>331</v>
      </c>
      <c r="B745" s="84">
        <v>13</v>
      </c>
      <c r="C745" s="124">
        <v>0.0043204427151603084</v>
      </c>
      <c r="D745" s="84" t="s">
        <v>3191</v>
      </c>
      <c r="E745" s="84" t="b">
        <v>0</v>
      </c>
      <c r="F745" s="84" t="b">
        <v>0</v>
      </c>
      <c r="G745" s="84" t="b">
        <v>0</v>
      </c>
    </row>
    <row r="746" spans="1:7" ht="15">
      <c r="A746" s="84" t="s">
        <v>3343</v>
      </c>
      <c r="B746" s="84">
        <v>4</v>
      </c>
      <c r="C746" s="124">
        <v>0.012278743694710563</v>
      </c>
      <c r="D746" s="84" t="s">
        <v>3191</v>
      </c>
      <c r="E746" s="84" t="b">
        <v>1</v>
      </c>
      <c r="F746" s="84" t="b">
        <v>0</v>
      </c>
      <c r="G746" s="84" t="b">
        <v>0</v>
      </c>
    </row>
    <row r="747" spans="1:7" ht="15">
      <c r="A747" s="84" t="s">
        <v>393</v>
      </c>
      <c r="B747" s="84">
        <v>4</v>
      </c>
      <c r="C747" s="124">
        <v>0.012278743694710563</v>
      </c>
      <c r="D747" s="84" t="s">
        <v>3191</v>
      </c>
      <c r="E747" s="84" t="b">
        <v>0</v>
      </c>
      <c r="F747" s="84" t="b">
        <v>0</v>
      </c>
      <c r="G747" s="84" t="b">
        <v>0</v>
      </c>
    </row>
    <row r="748" spans="1:7" ht="15">
      <c r="A748" s="84" t="s">
        <v>319</v>
      </c>
      <c r="B748" s="84">
        <v>3</v>
      </c>
      <c r="C748" s="124">
        <v>0.011213422529454849</v>
      </c>
      <c r="D748" s="84" t="s">
        <v>3191</v>
      </c>
      <c r="E748" s="84" t="b">
        <v>0</v>
      </c>
      <c r="F748" s="84" t="b">
        <v>0</v>
      </c>
      <c r="G748" s="84" t="b">
        <v>0</v>
      </c>
    </row>
    <row r="749" spans="1:7" ht="15">
      <c r="A749" s="84" t="s">
        <v>421</v>
      </c>
      <c r="B749" s="84">
        <v>3</v>
      </c>
      <c r="C749" s="124">
        <v>0.011213422529454849</v>
      </c>
      <c r="D749" s="84" t="s">
        <v>3191</v>
      </c>
      <c r="E749" s="84" t="b">
        <v>0</v>
      </c>
      <c r="F749" s="84" t="b">
        <v>0</v>
      </c>
      <c r="G749" s="84" t="b">
        <v>0</v>
      </c>
    </row>
    <row r="750" spans="1:7" ht="15">
      <c r="A750" s="84" t="s">
        <v>420</v>
      </c>
      <c r="B750" s="84">
        <v>3</v>
      </c>
      <c r="C750" s="124">
        <v>0.01403841599024118</v>
      </c>
      <c r="D750" s="84" t="s">
        <v>3191</v>
      </c>
      <c r="E750" s="84" t="b">
        <v>0</v>
      </c>
      <c r="F750" s="84" t="b">
        <v>0</v>
      </c>
      <c r="G750" s="84" t="b">
        <v>0</v>
      </c>
    </row>
    <row r="751" spans="1:7" ht="15">
      <c r="A751" s="84" t="s">
        <v>416</v>
      </c>
      <c r="B751" s="84">
        <v>3</v>
      </c>
      <c r="C751" s="124">
        <v>0.011213422529454849</v>
      </c>
      <c r="D751" s="84" t="s">
        <v>3191</v>
      </c>
      <c r="E751" s="84" t="b">
        <v>0</v>
      </c>
      <c r="F751" s="84" t="b">
        <v>0</v>
      </c>
      <c r="G751" s="84" t="b">
        <v>0</v>
      </c>
    </row>
    <row r="752" spans="1:7" ht="15">
      <c r="A752" s="84" t="s">
        <v>415</v>
      </c>
      <c r="B752" s="84">
        <v>3</v>
      </c>
      <c r="C752" s="124">
        <v>0.011213422529454849</v>
      </c>
      <c r="D752" s="84" t="s">
        <v>3191</v>
      </c>
      <c r="E752" s="84" t="b">
        <v>0</v>
      </c>
      <c r="F752" s="84" t="b">
        <v>0</v>
      </c>
      <c r="G752" s="84" t="b">
        <v>0</v>
      </c>
    </row>
    <row r="753" spans="1:7" ht="15">
      <c r="A753" s="84" t="s">
        <v>414</v>
      </c>
      <c r="B753" s="84">
        <v>3</v>
      </c>
      <c r="C753" s="124">
        <v>0.011213422529454849</v>
      </c>
      <c r="D753" s="84" t="s">
        <v>3191</v>
      </c>
      <c r="E753" s="84" t="b">
        <v>0</v>
      </c>
      <c r="F753" s="84" t="b">
        <v>0</v>
      </c>
      <c r="G753" s="84" t="b">
        <v>0</v>
      </c>
    </row>
    <row r="754" spans="1:7" ht="15">
      <c r="A754" s="84" t="s">
        <v>413</v>
      </c>
      <c r="B754" s="84">
        <v>3</v>
      </c>
      <c r="C754" s="124">
        <v>0.011213422529454849</v>
      </c>
      <c r="D754" s="84" t="s">
        <v>3191</v>
      </c>
      <c r="E754" s="84" t="b">
        <v>0</v>
      </c>
      <c r="F754" s="84" t="b">
        <v>0</v>
      </c>
      <c r="G754" s="84" t="b">
        <v>0</v>
      </c>
    </row>
    <row r="755" spans="1:7" ht="15">
      <c r="A755" s="84" t="s">
        <v>412</v>
      </c>
      <c r="B755" s="84">
        <v>3</v>
      </c>
      <c r="C755" s="124">
        <v>0.011213422529454849</v>
      </c>
      <c r="D755" s="84" t="s">
        <v>3191</v>
      </c>
      <c r="E755" s="84" t="b">
        <v>0</v>
      </c>
      <c r="F755" s="84" t="b">
        <v>0</v>
      </c>
      <c r="G755" s="84" t="b">
        <v>0</v>
      </c>
    </row>
    <row r="756" spans="1:7" ht="15">
      <c r="A756" s="84" t="s">
        <v>4077</v>
      </c>
      <c r="B756" s="84">
        <v>3</v>
      </c>
      <c r="C756" s="124">
        <v>0.011213422529454849</v>
      </c>
      <c r="D756" s="84" t="s">
        <v>3191</v>
      </c>
      <c r="E756" s="84" t="b">
        <v>0</v>
      </c>
      <c r="F756" s="84" t="b">
        <v>0</v>
      </c>
      <c r="G756" s="84" t="b">
        <v>0</v>
      </c>
    </row>
    <row r="757" spans="1:7" ht="15">
      <c r="A757" s="84" t="s">
        <v>4160</v>
      </c>
      <c r="B757" s="84">
        <v>2</v>
      </c>
      <c r="C757" s="124">
        <v>0.009358943993494118</v>
      </c>
      <c r="D757" s="84" t="s">
        <v>3191</v>
      </c>
      <c r="E757" s="84" t="b">
        <v>0</v>
      </c>
      <c r="F757" s="84" t="b">
        <v>0</v>
      </c>
      <c r="G757" s="84" t="b">
        <v>0</v>
      </c>
    </row>
    <row r="758" spans="1:7" ht="15">
      <c r="A758" s="84" t="s">
        <v>4012</v>
      </c>
      <c r="B758" s="84">
        <v>2</v>
      </c>
      <c r="C758" s="124">
        <v>0.009358943993494118</v>
      </c>
      <c r="D758" s="84" t="s">
        <v>3191</v>
      </c>
      <c r="E758" s="84" t="b">
        <v>0</v>
      </c>
      <c r="F758" s="84" t="b">
        <v>0</v>
      </c>
      <c r="G758" s="84" t="b">
        <v>0</v>
      </c>
    </row>
    <row r="759" spans="1:7" ht="15">
      <c r="A759" s="84" t="s">
        <v>817</v>
      </c>
      <c r="B759" s="84">
        <v>2</v>
      </c>
      <c r="C759" s="124">
        <v>0.009358943993494118</v>
      </c>
      <c r="D759" s="84" t="s">
        <v>3191</v>
      </c>
      <c r="E759" s="84" t="b">
        <v>0</v>
      </c>
      <c r="F759" s="84" t="b">
        <v>0</v>
      </c>
      <c r="G759" s="84" t="b">
        <v>0</v>
      </c>
    </row>
    <row r="760" spans="1:7" ht="15">
      <c r="A760" s="84" t="s">
        <v>3283</v>
      </c>
      <c r="B760" s="84">
        <v>2</v>
      </c>
      <c r="C760" s="124">
        <v>0.012578516139632954</v>
      </c>
      <c r="D760" s="84" t="s">
        <v>3191</v>
      </c>
      <c r="E760" s="84" t="b">
        <v>0</v>
      </c>
      <c r="F760" s="84" t="b">
        <v>0</v>
      </c>
      <c r="G760" s="84" t="b">
        <v>0</v>
      </c>
    </row>
    <row r="761" spans="1:7" ht="15">
      <c r="A761" s="84" t="s">
        <v>3940</v>
      </c>
      <c r="B761" s="84">
        <v>2</v>
      </c>
      <c r="C761" s="124">
        <v>0.012578516139632954</v>
      </c>
      <c r="D761" s="84" t="s">
        <v>3191</v>
      </c>
      <c r="E761" s="84" t="b">
        <v>0</v>
      </c>
      <c r="F761" s="84" t="b">
        <v>0</v>
      </c>
      <c r="G761" s="84" t="b">
        <v>0</v>
      </c>
    </row>
    <row r="762" spans="1:7" ht="15">
      <c r="A762" s="84" t="s">
        <v>411</v>
      </c>
      <c r="B762" s="84">
        <v>2</v>
      </c>
      <c r="C762" s="124">
        <v>0.009358943993494118</v>
      </c>
      <c r="D762" s="84" t="s">
        <v>3191</v>
      </c>
      <c r="E762" s="84" t="b">
        <v>0</v>
      </c>
      <c r="F762" s="84" t="b">
        <v>0</v>
      </c>
      <c r="G762" s="84" t="b">
        <v>0</v>
      </c>
    </row>
    <row r="763" spans="1:7" ht="15">
      <c r="A763" s="84" t="s">
        <v>4175</v>
      </c>
      <c r="B763" s="84">
        <v>2</v>
      </c>
      <c r="C763" s="124">
        <v>0.009358943993494118</v>
      </c>
      <c r="D763" s="84" t="s">
        <v>3191</v>
      </c>
      <c r="E763" s="84" t="b">
        <v>1</v>
      </c>
      <c r="F763" s="84" t="b">
        <v>0</v>
      </c>
      <c r="G763" s="84" t="b">
        <v>0</v>
      </c>
    </row>
    <row r="764" spans="1:7" ht="15">
      <c r="A764" s="84" t="s">
        <v>258</v>
      </c>
      <c r="B764" s="84">
        <v>2</v>
      </c>
      <c r="C764" s="124">
        <v>0.009358943993494118</v>
      </c>
      <c r="D764" s="84" t="s">
        <v>3191</v>
      </c>
      <c r="E764" s="84" t="b">
        <v>0</v>
      </c>
      <c r="F764" s="84" t="b">
        <v>0</v>
      </c>
      <c r="G764" s="84" t="b">
        <v>0</v>
      </c>
    </row>
    <row r="765" spans="1:7" ht="15">
      <c r="A765" s="84" t="s">
        <v>4203</v>
      </c>
      <c r="B765" s="84">
        <v>2</v>
      </c>
      <c r="C765" s="124">
        <v>0.009358943993494118</v>
      </c>
      <c r="D765" s="84" t="s">
        <v>3191</v>
      </c>
      <c r="E765" s="84" t="b">
        <v>0</v>
      </c>
      <c r="F765" s="84" t="b">
        <v>0</v>
      </c>
      <c r="G765" s="84" t="b">
        <v>0</v>
      </c>
    </row>
    <row r="766" spans="1:7" ht="15">
      <c r="A766" s="84" t="s">
        <v>3329</v>
      </c>
      <c r="B766" s="84">
        <v>2</v>
      </c>
      <c r="C766" s="124">
        <v>0.009358943993494118</v>
      </c>
      <c r="D766" s="84" t="s">
        <v>3191</v>
      </c>
      <c r="E766" s="84" t="b">
        <v>0</v>
      </c>
      <c r="F766" s="84" t="b">
        <v>0</v>
      </c>
      <c r="G766" s="84" t="b">
        <v>0</v>
      </c>
    </row>
    <row r="767" spans="1:7" ht="15">
      <c r="A767" s="84" t="s">
        <v>4204</v>
      </c>
      <c r="B767" s="84">
        <v>2</v>
      </c>
      <c r="C767" s="124">
        <v>0.009358943993494118</v>
      </c>
      <c r="D767" s="84" t="s">
        <v>3191</v>
      </c>
      <c r="E767" s="84" t="b">
        <v>0</v>
      </c>
      <c r="F767" s="84" t="b">
        <v>0</v>
      </c>
      <c r="G767" s="84" t="b">
        <v>0</v>
      </c>
    </row>
    <row r="768" spans="1:7" ht="15">
      <c r="A768" s="84" t="s">
        <v>4058</v>
      </c>
      <c r="B768" s="84">
        <v>2</v>
      </c>
      <c r="C768" s="124">
        <v>0.009358943993494118</v>
      </c>
      <c r="D768" s="84" t="s">
        <v>3191</v>
      </c>
      <c r="E768" s="84" t="b">
        <v>0</v>
      </c>
      <c r="F768" s="84" t="b">
        <v>0</v>
      </c>
      <c r="G768" s="84" t="b">
        <v>0</v>
      </c>
    </row>
    <row r="769" spans="1:7" ht="15">
      <c r="A769" s="84" t="s">
        <v>4019</v>
      </c>
      <c r="B769" s="84">
        <v>2</v>
      </c>
      <c r="C769" s="124">
        <v>0.009358943993494118</v>
      </c>
      <c r="D769" s="84" t="s">
        <v>3191</v>
      </c>
      <c r="E769" s="84" t="b">
        <v>0</v>
      </c>
      <c r="F769" s="84" t="b">
        <v>0</v>
      </c>
      <c r="G769" s="84" t="b">
        <v>0</v>
      </c>
    </row>
    <row r="770" spans="1:7" ht="15">
      <c r="A770" s="84" t="s">
        <v>808</v>
      </c>
      <c r="B770" s="84">
        <v>2</v>
      </c>
      <c r="C770" s="124">
        <v>0.009358943993494118</v>
      </c>
      <c r="D770" s="84" t="s">
        <v>3191</v>
      </c>
      <c r="E770" s="84" t="b">
        <v>0</v>
      </c>
      <c r="F770" s="84" t="b">
        <v>0</v>
      </c>
      <c r="G770" s="84" t="b">
        <v>0</v>
      </c>
    </row>
    <row r="771" spans="1:7" ht="15">
      <c r="A771" s="84" t="s">
        <v>3909</v>
      </c>
      <c r="B771" s="84">
        <v>2</v>
      </c>
      <c r="C771" s="124">
        <v>0.009358943993494118</v>
      </c>
      <c r="D771" s="84" t="s">
        <v>3191</v>
      </c>
      <c r="E771" s="84" t="b">
        <v>1</v>
      </c>
      <c r="F771" s="84" t="b">
        <v>0</v>
      </c>
      <c r="G771" s="84" t="b">
        <v>0</v>
      </c>
    </row>
    <row r="772" spans="1:7" ht="15">
      <c r="A772" s="84" t="s">
        <v>4205</v>
      </c>
      <c r="B772" s="84">
        <v>2</v>
      </c>
      <c r="C772" s="124">
        <v>0.009358943993494118</v>
      </c>
      <c r="D772" s="84" t="s">
        <v>3191</v>
      </c>
      <c r="E772" s="84" t="b">
        <v>0</v>
      </c>
      <c r="F772" s="84" t="b">
        <v>0</v>
      </c>
      <c r="G772" s="84" t="b">
        <v>0</v>
      </c>
    </row>
    <row r="773" spans="1:7" ht="15">
      <c r="A773" s="84" t="s">
        <v>4206</v>
      </c>
      <c r="B773" s="84">
        <v>2</v>
      </c>
      <c r="C773" s="124">
        <v>0.009358943993494118</v>
      </c>
      <c r="D773" s="84" t="s">
        <v>3191</v>
      </c>
      <c r="E773" s="84" t="b">
        <v>0</v>
      </c>
      <c r="F773" s="84" t="b">
        <v>0</v>
      </c>
      <c r="G773" s="84" t="b">
        <v>0</v>
      </c>
    </row>
    <row r="774" spans="1:7" ht="15">
      <c r="A774" s="84" t="s">
        <v>4207</v>
      </c>
      <c r="B774" s="84">
        <v>2</v>
      </c>
      <c r="C774" s="124">
        <v>0.009358943993494118</v>
      </c>
      <c r="D774" s="84" t="s">
        <v>3191</v>
      </c>
      <c r="E774" s="84" t="b">
        <v>0</v>
      </c>
      <c r="F774" s="84" t="b">
        <v>0</v>
      </c>
      <c r="G774" s="84" t="b">
        <v>0</v>
      </c>
    </row>
    <row r="775" spans="1:7" ht="15">
      <c r="A775" s="84" t="s">
        <v>4208</v>
      </c>
      <c r="B775" s="84">
        <v>2</v>
      </c>
      <c r="C775" s="124">
        <v>0.009358943993494118</v>
      </c>
      <c r="D775" s="84" t="s">
        <v>3191</v>
      </c>
      <c r="E775" s="84" t="b">
        <v>0</v>
      </c>
      <c r="F775" s="84" t="b">
        <v>0</v>
      </c>
      <c r="G775" s="84" t="b">
        <v>0</v>
      </c>
    </row>
    <row r="776" spans="1:7" ht="15">
      <c r="A776" s="84" t="s">
        <v>331</v>
      </c>
      <c r="B776" s="84">
        <v>5</v>
      </c>
      <c r="C776" s="124">
        <v>0</v>
      </c>
      <c r="D776" s="84" t="s">
        <v>3193</v>
      </c>
      <c r="E776" s="84" t="b">
        <v>0</v>
      </c>
      <c r="F776" s="84" t="b">
        <v>0</v>
      </c>
      <c r="G776" s="84" t="b">
        <v>0</v>
      </c>
    </row>
    <row r="777" spans="1:7" ht="15">
      <c r="A777" s="84" t="s">
        <v>367</v>
      </c>
      <c r="B777" s="84">
        <v>4</v>
      </c>
      <c r="C777" s="124">
        <v>0.007600785333965209</v>
      </c>
      <c r="D777" s="84" t="s">
        <v>3193</v>
      </c>
      <c r="E777" s="84" t="b">
        <v>0</v>
      </c>
      <c r="F777" s="84" t="b">
        <v>0</v>
      </c>
      <c r="G777" s="84" t="b">
        <v>0</v>
      </c>
    </row>
    <row r="778" spans="1:7" ht="15">
      <c r="A778" s="84" t="s">
        <v>3335</v>
      </c>
      <c r="B778" s="84">
        <v>3</v>
      </c>
      <c r="C778" s="124">
        <v>0.023408235804237506</v>
      </c>
      <c r="D778" s="84" t="s">
        <v>3193</v>
      </c>
      <c r="E778" s="84" t="b">
        <v>0</v>
      </c>
      <c r="F778" s="84" t="b">
        <v>0</v>
      </c>
      <c r="G778" s="84" t="b">
        <v>0</v>
      </c>
    </row>
    <row r="779" spans="1:7" ht="15">
      <c r="A779" s="84" t="s">
        <v>3284</v>
      </c>
      <c r="B779" s="84">
        <v>3</v>
      </c>
      <c r="C779" s="124">
        <v>0.013049926448020964</v>
      </c>
      <c r="D779" s="84" t="s">
        <v>3193</v>
      </c>
      <c r="E779" s="84" t="b">
        <v>0</v>
      </c>
      <c r="F779" s="84" t="b">
        <v>0</v>
      </c>
      <c r="G779" s="84" t="b">
        <v>0</v>
      </c>
    </row>
    <row r="780" spans="1:7" ht="15">
      <c r="A780" s="84" t="s">
        <v>369</v>
      </c>
      <c r="B780" s="84">
        <v>2</v>
      </c>
      <c r="C780" s="124">
        <v>0.015605490536158338</v>
      </c>
      <c r="D780" s="84" t="s">
        <v>3193</v>
      </c>
      <c r="E780" s="84" t="b">
        <v>0</v>
      </c>
      <c r="F780" s="84" t="b">
        <v>0</v>
      </c>
      <c r="G780" s="84" t="b">
        <v>0</v>
      </c>
    </row>
    <row r="781" spans="1:7" ht="15">
      <c r="A781" s="84" t="s">
        <v>3346</v>
      </c>
      <c r="B781" s="84">
        <v>2</v>
      </c>
      <c r="C781" s="124">
        <v>0.015605490536158338</v>
      </c>
      <c r="D781" s="84" t="s">
        <v>3193</v>
      </c>
      <c r="E781" s="84" t="b">
        <v>1</v>
      </c>
      <c r="F781" s="84" t="b">
        <v>0</v>
      </c>
      <c r="G781" s="84" t="b">
        <v>0</v>
      </c>
    </row>
    <row r="782" spans="1:7" ht="15">
      <c r="A782" s="84" t="s">
        <v>3347</v>
      </c>
      <c r="B782" s="84">
        <v>2</v>
      </c>
      <c r="C782" s="124">
        <v>0.015605490536158338</v>
      </c>
      <c r="D782" s="84" t="s">
        <v>3193</v>
      </c>
      <c r="E782" s="84" t="b">
        <v>0</v>
      </c>
      <c r="F782" s="84" t="b">
        <v>0</v>
      </c>
      <c r="G782" s="84" t="b">
        <v>0</v>
      </c>
    </row>
    <row r="783" spans="1:7" ht="15">
      <c r="A783" s="84" t="s">
        <v>3349</v>
      </c>
      <c r="B783" s="84">
        <v>4</v>
      </c>
      <c r="C783" s="124">
        <v>0</v>
      </c>
      <c r="D783" s="84" t="s">
        <v>3194</v>
      </c>
      <c r="E783" s="84" t="b">
        <v>0</v>
      </c>
      <c r="F783" s="84" t="b">
        <v>0</v>
      </c>
      <c r="G783" s="84" t="b">
        <v>0</v>
      </c>
    </row>
    <row r="784" spans="1:7" ht="15">
      <c r="A784" s="84" t="s">
        <v>3350</v>
      </c>
      <c r="B784" s="84">
        <v>4</v>
      </c>
      <c r="C784" s="124">
        <v>0</v>
      </c>
      <c r="D784" s="84" t="s">
        <v>3194</v>
      </c>
      <c r="E784" s="84" t="b">
        <v>0</v>
      </c>
      <c r="F784" s="84" t="b">
        <v>0</v>
      </c>
      <c r="G784" s="84" t="b">
        <v>0</v>
      </c>
    </row>
    <row r="785" spans="1:7" ht="15">
      <c r="A785" s="84" t="s">
        <v>3351</v>
      </c>
      <c r="B785" s="84">
        <v>3</v>
      </c>
      <c r="C785" s="124">
        <v>0</v>
      </c>
      <c r="D785" s="84" t="s">
        <v>3194</v>
      </c>
      <c r="E785" s="84" t="b">
        <v>1</v>
      </c>
      <c r="F785" s="84" t="b">
        <v>0</v>
      </c>
      <c r="G785" s="84" t="b">
        <v>0</v>
      </c>
    </row>
    <row r="786" spans="1:7" ht="15">
      <c r="A786" s="84" t="s">
        <v>3352</v>
      </c>
      <c r="B786" s="84">
        <v>3</v>
      </c>
      <c r="C786" s="124">
        <v>0</v>
      </c>
      <c r="D786" s="84" t="s">
        <v>3194</v>
      </c>
      <c r="E786" s="84" t="b">
        <v>0</v>
      </c>
      <c r="F786" s="84" t="b">
        <v>0</v>
      </c>
      <c r="G786" s="84" t="b">
        <v>0</v>
      </c>
    </row>
    <row r="787" spans="1:7" ht="15">
      <c r="A787" s="84" t="s">
        <v>3329</v>
      </c>
      <c r="B787" s="84">
        <v>3</v>
      </c>
      <c r="C787" s="124">
        <v>0</v>
      </c>
      <c r="D787" s="84" t="s">
        <v>3194</v>
      </c>
      <c r="E787" s="84" t="b">
        <v>0</v>
      </c>
      <c r="F787" s="84" t="b">
        <v>0</v>
      </c>
      <c r="G787" s="84" t="b">
        <v>0</v>
      </c>
    </row>
    <row r="788" spans="1:7" ht="15">
      <c r="A788" s="84" t="s">
        <v>392</v>
      </c>
      <c r="B788" s="84">
        <v>3</v>
      </c>
      <c r="C788" s="124">
        <v>0</v>
      </c>
      <c r="D788" s="84" t="s">
        <v>3194</v>
      </c>
      <c r="E788" s="84" t="b">
        <v>0</v>
      </c>
      <c r="F788" s="84" t="b">
        <v>0</v>
      </c>
      <c r="G788" s="84" t="b">
        <v>0</v>
      </c>
    </row>
    <row r="789" spans="1:7" ht="15">
      <c r="A789" s="84" t="s">
        <v>3353</v>
      </c>
      <c r="B789" s="84">
        <v>3</v>
      </c>
      <c r="C789" s="124">
        <v>0</v>
      </c>
      <c r="D789" s="84" t="s">
        <v>3194</v>
      </c>
      <c r="E789" s="84" t="b">
        <v>0</v>
      </c>
      <c r="F789" s="84" t="b">
        <v>0</v>
      </c>
      <c r="G789" s="84" t="b">
        <v>0</v>
      </c>
    </row>
    <row r="790" spans="1:7" ht="15">
      <c r="A790" s="84" t="s">
        <v>391</v>
      </c>
      <c r="B790" s="84">
        <v>3</v>
      </c>
      <c r="C790" s="124">
        <v>0</v>
      </c>
      <c r="D790" s="84" t="s">
        <v>3194</v>
      </c>
      <c r="E790" s="84" t="b">
        <v>0</v>
      </c>
      <c r="F790" s="84" t="b">
        <v>0</v>
      </c>
      <c r="G790" s="84" t="b">
        <v>0</v>
      </c>
    </row>
    <row r="791" spans="1:7" ht="15">
      <c r="A791" s="84" t="s">
        <v>3354</v>
      </c>
      <c r="B791" s="84">
        <v>3</v>
      </c>
      <c r="C791" s="124">
        <v>0</v>
      </c>
      <c r="D791" s="84" t="s">
        <v>3194</v>
      </c>
      <c r="E791" s="84" t="b">
        <v>0</v>
      </c>
      <c r="F791" s="84" t="b">
        <v>0</v>
      </c>
      <c r="G791" s="84" t="b">
        <v>0</v>
      </c>
    </row>
    <row r="792" spans="1:7" ht="15">
      <c r="A792" s="84" t="s">
        <v>3355</v>
      </c>
      <c r="B792" s="84">
        <v>3</v>
      </c>
      <c r="C792" s="124">
        <v>0</v>
      </c>
      <c r="D792" s="84" t="s">
        <v>3194</v>
      </c>
      <c r="E792" s="84" t="b">
        <v>0</v>
      </c>
      <c r="F792" s="84" t="b">
        <v>1</v>
      </c>
      <c r="G792" s="84" t="b">
        <v>0</v>
      </c>
    </row>
    <row r="793" spans="1:7" ht="15">
      <c r="A793" s="84" t="s">
        <v>331</v>
      </c>
      <c r="B793" s="84">
        <v>3</v>
      </c>
      <c r="C793" s="124">
        <v>0</v>
      </c>
      <c r="D793" s="84" t="s">
        <v>3194</v>
      </c>
      <c r="E793" s="84" t="b">
        <v>0</v>
      </c>
      <c r="F793" s="84" t="b">
        <v>0</v>
      </c>
      <c r="G793" s="84" t="b">
        <v>0</v>
      </c>
    </row>
    <row r="794" spans="1:7" ht="15">
      <c r="A794" s="84" t="s">
        <v>4075</v>
      </c>
      <c r="B794" s="84">
        <v>3</v>
      </c>
      <c r="C794" s="124">
        <v>0</v>
      </c>
      <c r="D794" s="84" t="s">
        <v>3194</v>
      </c>
      <c r="E794" s="84" t="b">
        <v>0</v>
      </c>
      <c r="F794" s="84" t="b">
        <v>0</v>
      </c>
      <c r="G794" s="84" t="b">
        <v>0</v>
      </c>
    </row>
    <row r="795" spans="1:7" ht="15">
      <c r="A795" s="84" t="s">
        <v>390</v>
      </c>
      <c r="B795" s="84">
        <v>3</v>
      </c>
      <c r="C795" s="124">
        <v>0</v>
      </c>
      <c r="D795" s="84" t="s">
        <v>3194</v>
      </c>
      <c r="E795" s="84" t="b">
        <v>0</v>
      </c>
      <c r="F795" s="84" t="b">
        <v>0</v>
      </c>
      <c r="G795" s="84" t="b">
        <v>0</v>
      </c>
    </row>
    <row r="796" spans="1:7" ht="15">
      <c r="A796" s="84" t="s">
        <v>252</v>
      </c>
      <c r="B796" s="84">
        <v>2</v>
      </c>
      <c r="C796" s="124">
        <v>0.005590198700180357</v>
      </c>
      <c r="D796" s="84" t="s">
        <v>3194</v>
      </c>
      <c r="E796" s="84" t="b">
        <v>0</v>
      </c>
      <c r="F796" s="84" t="b">
        <v>0</v>
      </c>
      <c r="G796" s="84" t="b">
        <v>0</v>
      </c>
    </row>
    <row r="797" spans="1:7" ht="15">
      <c r="A797" s="84" t="s">
        <v>331</v>
      </c>
      <c r="B797" s="84">
        <v>8</v>
      </c>
      <c r="C797" s="124">
        <v>0</v>
      </c>
      <c r="D797" s="84" t="s">
        <v>3195</v>
      </c>
      <c r="E797" s="84" t="b">
        <v>0</v>
      </c>
      <c r="F797" s="84" t="b">
        <v>0</v>
      </c>
      <c r="G797" s="84" t="b">
        <v>0</v>
      </c>
    </row>
    <row r="798" spans="1:7" ht="15">
      <c r="A798" s="84" t="s">
        <v>370</v>
      </c>
      <c r="B798" s="84">
        <v>4</v>
      </c>
      <c r="C798" s="124">
        <v>0.014509734249928026</v>
      </c>
      <c r="D798" s="84" t="s">
        <v>3195</v>
      </c>
      <c r="E798" s="84" t="b">
        <v>0</v>
      </c>
      <c r="F798" s="84" t="b">
        <v>0</v>
      </c>
      <c r="G798" s="84" t="b">
        <v>0</v>
      </c>
    </row>
    <row r="799" spans="1:7" ht="15">
      <c r="A799" s="84" t="s">
        <v>3357</v>
      </c>
      <c r="B799" s="84">
        <v>3</v>
      </c>
      <c r="C799" s="124">
        <v>0.01647657247587736</v>
      </c>
      <c r="D799" s="84" t="s">
        <v>3195</v>
      </c>
      <c r="E799" s="84" t="b">
        <v>0</v>
      </c>
      <c r="F799" s="84" t="b">
        <v>0</v>
      </c>
      <c r="G799" s="84" t="b">
        <v>0</v>
      </c>
    </row>
    <row r="800" spans="1:7" ht="15">
      <c r="A800" s="84" t="s">
        <v>3358</v>
      </c>
      <c r="B800" s="84">
        <v>3</v>
      </c>
      <c r="C800" s="124">
        <v>0.01647657247587736</v>
      </c>
      <c r="D800" s="84" t="s">
        <v>3195</v>
      </c>
      <c r="E800" s="84" t="b">
        <v>0</v>
      </c>
      <c r="F800" s="84" t="b">
        <v>0</v>
      </c>
      <c r="G800" s="84" t="b">
        <v>0</v>
      </c>
    </row>
    <row r="801" spans="1:7" ht="15">
      <c r="A801" s="84" t="s">
        <v>371</v>
      </c>
      <c r="B801" s="84">
        <v>3</v>
      </c>
      <c r="C801" s="124">
        <v>0.01647657247587736</v>
      </c>
      <c r="D801" s="84" t="s">
        <v>3195</v>
      </c>
      <c r="E801" s="84" t="b">
        <v>0</v>
      </c>
      <c r="F801" s="84" t="b">
        <v>0</v>
      </c>
      <c r="G801" s="84" t="b">
        <v>0</v>
      </c>
    </row>
    <row r="802" spans="1:7" ht="15">
      <c r="A802" s="84" t="s">
        <v>260</v>
      </c>
      <c r="B802" s="84">
        <v>3</v>
      </c>
      <c r="C802" s="124">
        <v>0.01647657247587736</v>
      </c>
      <c r="D802" s="84" t="s">
        <v>3195</v>
      </c>
      <c r="E802" s="84" t="b">
        <v>0</v>
      </c>
      <c r="F802" s="84" t="b">
        <v>0</v>
      </c>
      <c r="G802" s="84" t="b">
        <v>0</v>
      </c>
    </row>
    <row r="803" spans="1:7" ht="15">
      <c r="A803" s="84" t="s">
        <v>3359</v>
      </c>
      <c r="B803" s="84">
        <v>2</v>
      </c>
      <c r="C803" s="124">
        <v>0.01624083714478435</v>
      </c>
      <c r="D803" s="84" t="s">
        <v>3195</v>
      </c>
      <c r="E803" s="84" t="b">
        <v>0</v>
      </c>
      <c r="F803" s="84" t="b">
        <v>0</v>
      </c>
      <c r="G803" s="84" t="b">
        <v>0</v>
      </c>
    </row>
    <row r="804" spans="1:7" ht="15">
      <c r="A804" s="84" t="s">
        <v>3347</v>
      </c>
      <c r="B804" s="84">
        <v>2</v>
      </c>
      <c r="C804" s="124">
        <v>0.01624083714478435</v>
      </c>
      <c r="D804" s="84" t="s">
        <v>3195</v>
      </c>
      <c r="E804" s="84" t="b">
        <v>0</v>
      </c>
      <c r="F804" s="84" t="b">
        <v>0</v>
      </c>
      <c r="G804" s="84" t="b">
        <v>0</v>
      </c>
    </row>
    <row r="805" spans="1:7" ht="15">
      <c r="A805" s="84" t="s">
        <v>809</v>
      </c>
      <c r="B805" s="84">
        <v>2</v>
      </c>
      <c r="C805" s="124">
        <v>0.01624083714478435</v>
      </c>
      <c r="D805" s="84" t="s">
        <v>3195</v>
      </c>
      <c r="E805" s="84" t="b">
        <v>0</v>
      </c>
      <c r="F805" s="84" t="b">
        <v>0</v>
      </c>
      <c r="G805" s="84" t="b">
        <v>0</v>
      </c>
    </row>
    <row r="806" spans="1:7" ht="15">
      <c r="A806" s="84" t="s">
        <v>236</v>
      </c>
      <c r="B806" s="84">
        <v>2</v>
      </c>
      <c r="C806" s="124">
        <v>0.01624083714478435</v>
      </c>
      <c r="D806" s="84" t="s">
        <v>3195</v>
      </c>
      <c r="E806" s="84" t="b">
        <v>0</v>
      </c>
      <c r="F806" s="84" t="b">
        <v>0</v>
      </c>
      <c r="G806" s="84" t="b">
        <v>0</v>
      </c>
    </row>
    <row r="807" spans="1:7" ht="15">
      <c r="A807" s="84" t="s">
        <v>3914</v>
      </c>
      <c r="B807" s="84">
        <v>2</v>
      </c>
      <c r="C807" s="124">
        <v>0.01624083714478435</v>
      </c>
      <c r="D807" s="84" t="s">
        <v>3195</v>
      </c>
      <c r="E807" s="84" t="b">
        <v>0</v>
      </c>
      <c r="F807" s="84" t="b">
        <v>0</v>
      </c>
      <c r="G807" s="84" t="b">
        <v>0</v>
      </c>
    </row>
    <row r="808" spans="1:7" ht="15">
      <c r="A808" s="84" t="s">
        <v>331</v>
      </c>
      <c r="B808" s="84">
        <v>7</v>
      </c>
      <c r="C808" s="124">
        <v>0</v>
      </c>
      <c r="D808" s="84" t="s">
        <v>3196</v>
      </c>
      <c r="E808" s="84" t="b">
        <v>0</v>
      </c>
      <c r="F808" s="84" t="b">
        <v>0</v>
      </c>
      <c r="G808" s="84" t="b">
        <v>0</v>
      </c>
    </row>
    <row r="809" spans="1:7" ht="15">
      <c r="A809" s="84" t="s">
        <v>214</v>
      </c>
      <c r="B809" s="84">
        <v>5</v>
      </c>
      <c r="C809" s="124">
        <v>0.01015144180097754</v>
      </c>
      <c r="D809" s="84" t="s">
        <v>3196</v>
      </c>
      <c r="E809" s="84" t="b">
        <v>0</v>
      </c>
      <c r="F809" s="84" t="b">
        <v>0</v>
      </c>
      <c r="G809" s="84" t="b">
        <v>0</v>
      </c>
    </row>
    <row r="810" spans="1:7" ht="15">
      <c r="A810" s="84" t="s">
        <v>3358</v>
      </c>
      <c r="B810" s="84">
        <v>2</v>
      </c>
      <c r="C810" s="124">
        <v>0.02446775665229038</v>
      </c>
      <c r="D810" s="84" t="s">
        <v>3196</v>
      </c>
      <c r="E810" s="84" t="b">
        <v>0</v>
      </c>
      <c r="F810" s="84" t="b">
        <v>0</v>
      </c>
      <c r="G810" s="84" t="b">
        <v>0</v>
      </c>
    </row>
    <row r="811" spans="1:7" ht="15">
      <c r="A811" s="84" t="s">
        <v>3290</v>
      </c>
      <c r="B811" s="84">
        <v>9</v>
      </c>
      <c r="C811" s="124">
        <v>0.04527614739758533</v>
      </c>
      <c r="D811" s="84" t="s">
        <v>3198</v>
      </c>
      <c r="E811" s="84" t="b">
        <v>1</v>
      </c>
      <c r="F811" s="84" t="b">
        <v>0</v>
      </c>
      <c r="G811" s="84" t="b">
        <v>0</v>
      </c>
    </row>
    <row r="812" spans="1:7" ht="15">
      <c r="A812" s="84" t="s">
        <v>3363</v>
      </c>
      <c r="B812" s="84">
        <v>9</v>
      </c>
      <c r="C812" s="124">
        <v>0.04527614739758533</v>
      </c>
      <c r="D812" s="84" t="s">
        <v>3198</v>
      </c>
      <c r="E812" s="84" t="b">
        <v>1</v>
      </c>
      <c r="F812" s="84" t="b">
        <v>0</v>
      </c>
      <c r="G812" s="84" t="b">
        <v>0</v>
      </c>
    </row>
    <row r="813" spans="1:7" ht="15">
      <c r="A813" s="84" t="s">
        <v>823</v>
      </c>
      <c r="B813" s="84">
        <v>5</v>
      </c>
      <c r="C813" s="124">
        <v>0.04091097726429469</v>
      </c>
      <c r="D813" s="84" t="s">
        <v>3198</v>
      </c>
      <c r="E813" s="84" t="b">
        <v>0</v>
      </c>
      <c r="F813" s="84" t="b">
        <v>0</v>
      </c>
      <c r="G813" s="84" t="b">
        <v>0</v>
      </c>
    </row>
    <row r="814" spans="1:7" ht="15">
      <c r="A814" s="84" t="s">
        <v>3364</v>
      </c>
      <c r="B814" s="84">
        <v>3</v>
      </c>
      <c r="C814" s="124">
        <v>0.03276320671473816</v>
      </c>
      <c r="D814" s="84" t="s">
        <v>3198</v>
      </c>
      <c r="E814" s="84" t="b">
        <v>0</v>
      </c>
      <c r="F814" s="84" t="b">
        <v>0</v>
      </c>
      <c r="G814" s="84" t="b">
        <v>0</v>
      </c>
    </row>
    <row r="815" spans="1:7" ht="15">
      <c r="A815" s="84" t="s">
        <v>3312</v>
      </c>
      <c r="B815" s="84">
        <v>2</v>
      </c>
      <c r="C815" s="124">
        <v>0.02619007013218794</v>
      </c>
      <c r="D815" s="84" t="s">
        <v>3198</v>
      </c>
      <c r="E815" s="84" t="b">
        <v>1</v>
      </c>
      <c r="F815" s="84" t="b">
        <v>0</v>
      </c>
      <c r="G815" s="84" t="b">
        <v>0</v>
      </c>
    </row>
    <row r="816" spans="1:7" ht="15">
      <c r="A816" s="84" t="s">
        <v>3365</v>
      </c>
      <c r="B816" s="84">
        <v>2</v>
      </c>
      <c r="C816" s="124">
        <v>0.02619007013218794</v>
      </c>
      <c r="D816" s="84" t="s">
        <v>3198</v>
      </c>
      <c r="E816" s="84" t="b">
        <v>0</v>
      </c>
      <c r="F816" s="84" t="b">
        <v>0</v>
      </c>
      <c r="G816" s="84" t="b">
        <v>0</v>
      </c>
    </row>
    <row r="817" spans="1:7" ht="15">
      <c r="A817" s="84" t="s">
        <v>3366</v>
      </c>
      <c r="B817" s="84">
        <v>2</v>
      </c>
      <c r="C817" s="124">
        <v>0.02619007013218794</v>
      </c>
      <c r="D817" s="84" t="s">
        <v>3198</v>
      </c>
      <c r="E817" s="84" t="b">
        <v>0</v>
      </c>
      <c r="F817" s="84" t="b">
        <v>0</v>
      </c>
      <c r="G817" s="84" t="b">
        <v>0</v>
      </c>
    </row>
    <row r="818" spans="1:7" ht="15">
      <c r="A818" s="84" t="s">
        <v>3367</v>
      </c>
      <c r="B818" s="84">
        <v>2</v>
      </c>
      <c r="C818" s="124">
        <v>0.02619007013218794</v>
      </c>
      <c r="D818" s="84" t="s">
        <v>3198</v>
      </c>
      <c r="E818" s="84" t="b">
        <v>0</v>
      </c>
      <c r="F818" s="84" t="b">
        <v>0</v>
      </c>
      <c r="G818" s="84" t="b">
        <v>0</v>
      </c>
    </row>
    <row r="819" spans="1:7" ht="15">
      <c r="A819" s="84" t="s">
        <v>3358</v>
      </c>
      <c r="B819" s="84">
        <v>2</v>
      </c>
      <c r="C819" s="124">
        <v>0.02619007013218794</v>
      </c>
      <c r="D819" s="84" t="s">
        <v>3198</v>
      </c>
      <c r="E819" s="84" t="b">
        <v>0</v>
      </c>
      <c r="F819" s="84" t="b">
        <v>0</v>
      </c>
      <c r="G819" s="84" t="b">
        <v>0</v>
      </c>
    </row>
    <row r="820" spans="1:7" ht="15">
      <c r="A820" s="84" t="s">
        <v>3368</v>
      </c>
      <c r="B820" s="84">
        <v>2</v>
      </c>
      <c r="C820" s="124">
        <v>0.02619007013218794</v>
      </c>
      <c r="D820" s="84" t="s">
        <v>3198</v>
      </c>
      <c r="E820" s="84" t="b">
        <v>0</v>
      </c>
      <c r="F820" s="84" t="b">
        <v>0</v>
      </c>
      <c r="G820" s="84" t="b">
        <v>0</v>
      </c>
    </row>
    <row r="821" spans="1:7" ht="15">
      <c r="A821" s="84" t="s">
        <v>4150</v>
      </c>
      <c r="B821" s="84">
        <v>2</v>
      </c>
      <c r="C821" s="124">
        <v>0.02619007013218794</v>
      </c>
      <c r="D821" s="84" t="s">
        <v>3198</v>
      </c>
      <c r="E821" s="84" t="b">
        <v>0</v>
      </c>
      <c r="F821" s="84" t="b">
        <v>0</v>
      </c>
      <c r="G821" s="84" t="b">
        <v>0</v>
      </c>
    </row>
    <row r="822" spans="1:7" ht="15">
      <c r="A822" s="84" t="s">
        <v>3944</v>
      </c>
      <c r="B822" s="84">
        <v>2</v>
      </c>
      <c r="C822" s="124">
        <v>0.02619007013218794</v>
      </c>
      <c r="D822" s="84" t="s">
        <v>3198</v>
      </c>
      <c r="E822" s="84" t="b">
        <v>1</v>
      </c>
      <c r="F822" s="84" t="b">
        <v>0</v>
      </c>
      <c r="G822" s="84" t="b">
        <v>0</v>
      </c>
    </row>
    <row r="823" spans="1:7" ht="15">
      <c r="A823" s="84" t="s">
        <v>4151</v>
      </c>
      <c r="B823" s="84">
        <v>2</v>
      </c>
      <c r="C823" s="124">
        <v>0.02619007013218794</v>
      </c>
      <c r="D823" s="84" t="s">
        <v>3198</v>
      </c>
      <c r="E823" s="84" t="b">
        <v>0</v>
      </c>
      <c r="F823" s="84" t="b">
        <v>0</v>
      </c>
      <c r="G823" s="84" t="b">
        <v>0</v>
      </c>
    </row>
    <row r="824" spans="1:7" ht="15">
      <c r="A824" s="84" t="s">
        <v>4034</v>
      </c>
      <c r="B824" s="84">
        <v>2</v>
      </c>
      <c r="C824" s="124">
        <v>0.02619007013218794</v>
      </c>
      <c r="D824" s="84" t="s">
        <v>3198</v>
      </c>
      <c r="E824" s="84" t="b">
        <v>0</v>
      </c>
      <c r="F824" s="84" t="b">
        <v>0</v>
      </c>
      <c r="G824" s="84" t="b">
        <v>0</v>
      </c>
    </row>
    <row r="825" spans="1:7" ht="15">
      <c r="A825" s="84" t="s">
        <v>4149</v>
      </c>
      <c r="B825" s="84">
        <v>2</v>
      </c>
      <c r="C825" s="124">
        <v>0.02619007013218794</v>
      </c>
      <c r="D825" s="84" t="s">
        <v>3198</v>
      </c>
      <c r="E825" s="84" t="b">
        <v>0</v>
      </c>
      <c r="F825" s="84" t="b">
        <v>1</v>
      </c>
      <c r="G825" s="84" t="b">
        <v>0</v>
      </c>
    </row>
    <row r="826" spans="1:7" ht="15">
      <c r="A826" s="84" t="s">
        <v>331</v>
      </c>
      <c r="B826" s="84">
        <v>3</v>
      </c>
      <c r="C826" s="124">
        <v>0</v>
      </c>
      <c r="D826" s="84" t="s">
        <v>3199</v>
      </c>
      <c r="E826" s="84" t="b">
        <v>0</v>
      </c>
      <c r="F826" s="84" t="b">
        <v>0</v>
      </c>
      <c r="G826" s="84" t="b">
        <v>0</v>
      </c>
    </row>
    <row r="827" spans="1:7" ht="15">
      <c r="A827" s="84" t="s">
        <v>417</v>
      </c>
      <c r="B827" s="84">
        <v>2</v>
      </c>
      <c r="C827" s="124">
        <v>0.018535922005861183</v>
      </c>
      <c r="D827" s="84" t="s">
        <v>3199</v>
      </c>
      <c r="E827" s="84" t="b">
        <v>0</v>
      </c>
      <c r="F827" s="84" t="b">
        <v>0</v>
      </c>
      <c r="G827" s="84" t="b">
        <v>0</v>
      </c>
    </row>
    <row r="828" spans="1:7" ht="15">
      <c r="A828" s="84" t="s">
        <v>3978</v>
      </c>
      <c r="B828" s="84">
        <v>5</v>
      </c>
      <c r="C828" s="124">
        <v>0</v>
      </c>
      <c r="D828" s="84" t="s">
        <v>3200</v>
      </c>
      <c r="E828" s="84" t="b">
        <v>0</v>
      </c>
      <c r="F828" s="84" t="b">
        <v>0</v>
      </c>
      <c r="G828" s="84" t="b">
        <v>0</v>
      </c>
    </row>
    <row r="829" spans="1:7" ht="15">
      <c r="A829" s="84" t="s">
        <v>3979</v>
      </c>
      <c r="B829" s="84">
        <v>5</v>
      </c>
      <c r="C829" s="124">
        <v>0</v>
      </c>
      <c r="D829" s="84" t="s">
        <v>3200</v>
      </c>
      <c r="E829" s="84" t="b">
        <v>0</v>
      </c>
      <c r="F829" s="84" t="b">
        <v>0</v>
      </c>
      <c r="G829" s="84" t="b">
        <v>0</v>
      </c>
    </row>
    <row r="830" spans="1:7" ht="15">
      <c r="A830" s="84" t="s">
        <v>3980</v>
      </c>
      <c r="B830" s="84">
        <v>5</v>
      </c>
      <c r="C830" s="124">
        <v>0</v>
      </c>
      <c r="D830" s="84" t="s">
        <v>3200</v>
      </c>
      <c r="E830" s="84" t="b">
        <v>0</v>
      </c>
      <c r="F830" s="84" t="b">
        <v>0</v>
      </c>
      <c r="G830" s="84" t="b">
        <v>0</v>
      </c>
    </row>
    <row r="831" spans="1:7" ht="15">
      <c r="A831" s="84" t="s">
        <v>3329</v>
      </c>
      <c r="B831" s="84">
        <v>5</v>
      </c>
      <c r="C831" s="124">
        <v>0</v>
      </c>
      <c r="D831" s="84" t="s">
        <v>3200</v>
      </c>
      <c r="E831" s="84" t="b">
        <v>0</v>
      </c>
      <c r="F831" s="84" t="b">
        <v>0</v>
      </c>
      <c r="G831" s="84" t="b">
        <v>0</v>
      </c>
    </row>
    <row r="832" spans="1:7" ht="15">
      <c r="A832" s="84" t="s">
        <v>3981</v>
      </c>
      <c r="B832" s="84">
        <v>5</v>
      </c>
      <c r="C832" s="124">
        <v>0</v>
      </c>
      <c r="D832" s="84" t="s">
        <v>3200</v>
      </c>
      <c r="E832" s="84" t="b">
        <v>0</v>
      </c>
      <c r="F832" s="84" t="b">
        <v>0</v>
      </c>
      <c r="G832" s="84" t="b">
        <v>0</v>
      </c>
    </row>
    <row r="833" spans="1:7" ht="15">
      <c r="A833" s="84" t="s">
        <v>3925</v>
      </c>
      <c r="B833" s="84">
        <v>5</v>
      </c>
      <c r="C833" s="124">
        <v>0</v>
      </c>
      <c r="D833" s="84" t="s">
        <v>3200</v>
      </c>
      <c r="E833" s="84" t="b">
        <v>0</v>
      </c>
      <c r="F833" s="84" t="b">
        <v>1</v>
      </c>
      <c r="G833" s="84" t="b">
        <v>0</v>
      </c>
    </row>
    <row r="834" spans="1:7" ht="15">
      <c r="A834" s="84" t="s">
        <v>331</v>
      </c>
      <c r="B834" s="84">
        <v>5</v>
      </c>
      <c r="C834" s="124">
        <v>0</v>
      </c>
      <c r="D834" s="84" t="s">
        <v>3200</v>
      </c>
      <c r="E834" s="84" t="b">
        <v>0</v>
      </c>
      <c r="F834" s="84" t="b">
        <v>0</v>
      </c>
      <c r="G834" s="84" t="b">
        <v>0</v>
      </c>
    </row>
    <row r="835" spans="1:7" ht="15">
      <c r="A835" s="84" t="s">
        <v>3982</v>
      </c>
      <c r="B835" s="84">
        <v>5</v>
      </c>
      <c r="C835" s="124">
        <v>0</v>
      </c>
      <c r="D835" s="84" t="s">
        <v>3200</v>
      </c>
      <c r="E835" s="84" t="b">
        <v>0</v>
      </c>
      <c r="F835" s="84" t="b">
        <v>0</v>
      </c>
      <c r="G835" s="84" t="b">
        <v>0</v>
      </c>
    </row>
    <row r="836" spans="1:7" ht="15">
      <c r="A836" s="84" t="s">
        <v>3983</v>
      </c>
      <c r="B836" s="84">
        <v>5</v>
      </c>
      <c r="C836" s="124">
        <v>0</v>
      </c>
      <c r="D836" s="84" t="s">
        <v>3200</v>
      </c>
      <c r="E836" s="84" t="b">
        <v>0</v>
      </c>
      <c r="F836" s="84" t="b">
        <v>0</v>
      </c>
      <c r="G836" s="84" t="b">
        <v>0</v>
      </c>
    </row>
    <row r="837" spans="1:7" ht="15">
      <c r="A837" s="84" t="s">
        <v>3984</v>
      </c>
      <c r="B837" s="84">
        <v>5</v>
      </c>
      <c r="C837" s="124">
        <v>0</v>
      </c>
      <c r="D837" s="84" t="s">
        <v>3200</v>
      </c>
      <c r="E837" s="84" t="b">
        <v>0</v>
      </c>
      <c r="F837" s="84" t="b">
        <v>0</v>
      </c>
      <c r="G837" s="84" t="b">
        <v>0</v>
      </c>
    </row>
    <row r="838" spans="1:7" ht="15">
      <c r="A838" s="84" t="s">
        <v>3923</v>
      </c>
      <c r="B838" s="84">
        <v>5</v>
      </c>
      <c r="C838" s="124">
        <v>0</v>
      </c>
      <c r="D838" s="84" t="s">
        <v>3200</v>
      </c>
      <c r="E838" s="84" t="b">
        <v>0</v>
      </c>
      <c r="F838" s="84" t="b">
        <v>0</v>
      </c>
      <c r="G838" s="84" t="b">
        <v>0</v>
      </c>
    </row>
    <row r="839" spans="1:7" ht="15">
      <c r="A839" s="84" t="s">
        <v>4015</v>
      </c>
      <c r="B839" s="84">
        <v>4</v>
      </c>
      <c r="C839" s="124">
        <v>0.0054597190427074045</v>
      </c>
      <c r="D839" s="84" t="s">
        <v>3200</v>
      </c>
      <c r="E839" s="84" t="b">
        <v>0</v>
      </c>
      <c r="F839" s="84" t="b">
        <v>1</v>
      </c>
      <c r="G839" s="84" t="b">
        <v>0</v>
      </c>
    </row>
    <row r="840" spans="1:7" ht="15">
      <c r="A840" s="84" t="s">
        <v>283</v>
      </c>
      <c r="B840" s="84">
        <v>3</v>
      </c>
      <c r="C840" s="124">
        <v>0.00937389082886013</v>
      </c>
      <c r="D840" s="84" t="s">
        <v>3200</v>
      </c>
      <c r="E840" s="84" t="b">
        <v>0</v>
      </c>
      <c r="F840" s="84" t="b">
        <v>0</v>
      </c>
      <c r="G840" s="84" t="b">
        <v>0</v>
      </c>
    </row>
    <row r="841" spans="1:7" ht="15">
      <c r="A841" s="84" t="s">
        <v>4064</v>
      </c>
      <c r="B841" s="84">
        <v>3</v>
      </c>
      <c r="C841" s="124">
        <v>0.00937389082886013</v>
      </c>
      <c r="D841" s="84" t="s">
        <v>3200</v>
      </c>
      <c r="E841" s="84" t="b">
        <v>0</v>
      </c>
      <c r="F841" s="84" t="b">
        <v>0</v>
      </c>
      <c r="G841" s="84" t="b">
        <v>0</v>
      </c>
    </row>
    <row r="842" spans="1:7" ht="15">
      <c r="A842" s="84" t="s">
        <v>375</v>
      </c>
      <c r="B842" s="84">
        <v>4</v>
      </c>
      <c r="C842" s="124">
        <v>0</v>
      </c>
      <c r="D842" s="84" t="s">
        <v>3201</v>
      </c>
      <c r="E842" s="84" t="b">
        <v>0</v>
      </c>
      <c r="F842" s="84" t="b">
        <v>0</v>
      </c>
      <c r="G842" s="84" t="b">
        <v>0</v>
      </c>
    </row>
    <row r="843" spans="1:7" ht="15">
      <c r="A843" s="84" t="s">
        <v>374</v>
      </c>
      <c r="B843" s="84">
        <v>4</v>
      </c>
      <c r="C843" s="124">
        <v>0</v>
      </c>
      <c r="D843" s="84" t="s">
        <v>3201</v>
      </c>
      <c r="E843" s="84" t="b">
        <v>0</v>
      </c>
      <c r="F843" s="84" t="b">
        <v>0</v>
      </c>
      <c r="G843" s="84" t="b">
        <v>0</v>
      </c>
    </row>
    <row r="844" spans="1:7" ht="15">
      <c r="A844" s="84" t="s">
        <v>373</v>
      </c>
      <c r="B844" s="84">
        <v>4</v>
      </c>
      <c r="C844" s="124">
        <v>0</v>
      </c>
      <c r="D844" s="84" t="s">
        <v>3201</v>
      </c>
      <c r="E844" s="84" t="b">
        <v>0</v>
      </c>
      <c r="F844" s="84" t="b">
        <v>0</v>
      </c>
      <c r="G844" s="84" t="b">
        <v>0</v>
      </c>
    </row>
    <row r="845" spans="1:7" ht="15">
      <c r="A845" s="84" t="s">
        <v>331</v>
      </c>
      <c r="B845" s="84">
        <v>4</v>
      </c>
      <c r="C845" s="124">
        <v>0</v>
      </c>
      <c r="D845" s="84" t="s">
        <v>3201</v>
      </c>
      <c r="E845" s="84" t="b">
        <v>0</v>
      </c>
      <c r="F845" s="84" t="b">
        <v>0</v>
      </c>
      <c r="G845" s="84" t="b">
        <v>0</v>
      </c>
    </row>
    <row r="846" spans="1:7" ht="15">
      <c r="A846" s="84" t="s">
        <v>4021</v>
      </c>
      <c r="B846" s="84">
        <v>4</v>
      </c>
      <c r="C846" s="124">
        <v>0</v>
      </c>
      <c r="D846" s="84" t="s">
        <v>3201</v>
      </c>
      <c r="E846" s="84" t="b">
        <v>0</v>
      </c>
      <c r="F846" s="84" t="b">
        <v>0</v>
      </c>
      <c r="G846" s="84" t="b">
        <v>0</v>
      </c>
    </row>
    <row r="847" spans="1:7" ht="15">
      <c r="A847" s="84" t="s">
        <v>241</v>
      </c>
      <c r="B847" s="84">
        <v>2</v>
      </c>
      <c r="C847" s="124">
        <v>0.008725507120695107</v>
      </c>
      <c r="D847" s="84" t="s">
        <v>3201</v>
      </c>
      <c r="E847" s="84" t="b">
        <v>0</v>
      </c>
      <c r="F847" s="84" t="b">
        <v>0</v>
      </c>
      <c r="G847" s="84" t="b">
        <v>0</v>
      </c>
    </row>
    <row r="848" spans="1:7" ht="15">
      <c r="A848" s="84" t="s">
        <v>4216</v>
      </c>
      <c r="B848" s="84">
        <v>2</v>
      </c>
      <c r="C848" s="124">
        <v>0.017451014241390214</v>
      </c>
      <c r="D848" s="84" t="s">
        <v>3201</v>
      </c>
      <c r="E848" s="84" t="b">
        <v>0</v>
      </c>
      <c r="F848" s="84" t="b">
        <v>0</v>
      </c>
      <c r="G848" s="84" t="b">
        <v>0</v>
      </c>
    </row>
    <row r="849" spans="1:7" ht="15">
      <c r="A849" s="84" t="s">
        <v>392</v>
      </c>
      <c r="B849" s="84">
        <v>2</v>
      </c>
      <c r="C849" s="124">
        <v>0.008725507120695107</v>
      </c>
      <c r="D849" s="84" t="s">
        <v>3201</v>
      </c>
      <c r="E849" s="84" t="b">
        <v>0</v>
      </c>
      <c r="F849" s="84" t="b">
        <v>0</v>
      </c>
      <c r="G849" s="84" t="b">
        <v>0</v>
      </c>
    </row>
    <row r="850" spans="1:7" ht="15">
      <c r="A850" s="84" t="s">
        <v>4217</v>
      </c>
      <c r="B850" s="84">
        <v>2</v>
      </c>
      <c r="C850" s="124">
        <v>0.017451014241390214</v>
      </c>
      <c r="D850" s="84" t="s">
        <v>3201</v>
      </c>
      <c r="E850" s="84" t="b">
        <v>0</v>
      </c>
      <c r="F850" s="84" t="b">
        <v>0</v>
      </c>
      <c r="G850" s="84" t="b">
        <v>0</v>
      </c>
    </row>
    <row r="851" spans="1:7" ht="15">
      <c r="A851" s="84" t="s">
        <v>4068</v>
      </c>
      <c r="B851" s="84">
        <v>2</v>
      </c>
      <c r="C851" s="124">
        <v>0.008725507120695107</v>
      </c>
      <c r="D851" s="84" t="s">
        <v>3201</v>
      </c>
      <c r="E851" s="84" t="b">
        <v>0</v>
      </c>
      <c r="F851" s="84" t="b">
        <v>0</v>
      </c>
      <c r="G851" s="84" t="b">
        <v>0</v>
      </c>
    </row>
    <row r="852" spans="1:7" ht="15">
      <c r="A852" s="84" t="s">
        <v>242</v>
      </c>
      <c r="B852" s="84">
        <v>2</v>
      </c>
      <c r="C852" s="124">
        <v>0.008725507120695107</v>
      </c>
      <c r="D852" s="84" t="s">
        <v>3201</v>
      </c>
      <c r="E852" s="84" t="b">
        <v>0</v>
      </c>
      <c r="F852" s="84" t="b">
        <v>0</v>
      </c>
      <c r="G852" s="84" t="b">
        <v>0</v>
      </c>
    </row>
    <row r="853" spans="1:7" ht="15">
      <c r="A853" s="84" t="s">
        <v>4218</v>
      </c>
      <c r="B853" s="84">
        <v>2</v>
      </c>
      <c r="C853" s="124">
        <v>0.017451014241390214</v>
      </c>
      <c r="D853" s="84" t="s">
        <v>3201</v>
      </c>
      <c r="E853" s="84" t="b">
        <v>0</v>
      </c>
      <c r="F853" s="84" t="b">
        <v>0</v>
      </c>
      <c r="G853" s="84" t="b">
        <v>0</v>
      </c>
    </row>
    <row r="854" spans="1:7" ht="15">
      <c r="A854" s="84" t="s">
        <v>4219</v>
      </c>
      <c r="B854" s="84">
        <v>2</v>
      </c>
      <c r="C854" s="124">
        <v>0.008725507120695107</v>
      </c>
      <c r="D854" s="84" t="s">
        <v>3201</v>
      </c>
      <c r="E854" s="84" t="b">
        <v>0</v>
      </c>
      <c r="F854" s="84" t="b">
        <v>0</v>
      </c>
      <c r="G854" s="84" t="b">
        <v>0</v>
      </c>
    </row>
    <row r="855" spans="1:7" ht="15">
      <c r="A855" s="84" t="s">
        <v>4220</v>
      </c>
      <c r="B855" s="84">
        <v>2</v>
      </c>
      <c r="C855" s="124">
        <v>0.017451014241390214</v>
      </c>
      <c r="D855" s="84" t="s">
        <v>3201</v>
      </c>
      <c r="E855" s="84" t="b">
        <v>0</v>
      </c>
      <c r="F855" s="84" t="b">
        <v>0</v>
      </c>
      <c r="G855" s="84" t="b">
        <v>0</v>
      </c>
    </row>
    <row r="856" spans="1:7" ht="15">
      <c r="A856" s="84" t="s">
        <v>396</v>
      </c>
      <c r="B856" s="84">
        <v>2</v>
      </c>
      <c r="C856" s="124">
        <v>0</v>
      </c>
      <c r="D856" s="84" t="s">
        <v>3202</v>
      </c>
      <c r="E856" s="84" t="b">
        <v>0</v>
      </c>
      <c r="F856" s="84" t="b">
        <v>0</v>
      </c>
      <c r="G856" s="84" t="b">
        <v>0</v>
      </c>
    </row>
    <row r="857" spans="1:7" ht="15">
      <c r="A857" s="84" t="s">
        <v>3908</v>
      </c>
      <c r="B857" s="84">
        <v>2</v>
      </c>
      <c r="C857" s="124">
        <v>0</v>
      </c>
      <c r="D857" s="84" t="s">
        <v>3202</v>
      </c>
      <c r="E857" s="84" t="b">
        <v>0</v>
      </c>
      <c r="F857" s="84" t="b">
        <v>0</v>
      </c>
      <c r="G857" s="84" t="b">
        <v>0</v>
      </c>
    </row>
    <row r="858" spans="1:7" ht="15">
      <c r="A858" s="84" t="s">
        <v>4201</v>
      </c>
      <c r="B858" s="84">
        <v>2</v>
      </c>
      <c r="C858" s="124">
        <v>0</v>
      </c>
      <c r="D858" s="84" t="s">
        <v>3202</v>
      </c>
      <c r="E858" s="84" t="b">
        <v>0</v>
      </c>
      <c r="F858" s="84" t="b">
        <v>0</v>
      </c>
      <c r="G858" s="84" t="b">
        <v>0</v>
      </c>
    </row>
    <row r="859" spans="1:7" ht="15">
      <c r="A859" s="84" t="s">
        <v>3943</v>
      </c>
      <c r="B859" s="84">
        <v>2</v>
      </c>
      <c r="C859" s="124">
        <v>0</v>
      </c>
      <c r="D859" s="84" t="s">
        <v>3202</v>
      </c>
      <c r="E859" s="84" t="b">
        <v>0</v>
      </c>
      <c r="F859" s="84" t="b">
        <v>0</v>
      </c>
      <c r="G859" s="84" t="b">
        <v>0</v>
      </c>
    </row>
    <row r="860" spans="1:7" ht="15">
      <c r="A860" s="84" t="s">
        <v>331</v>
      </c>
      <c r="B860" s="84">
        <v>2</v>
      </c>
      <c r="C860" s="124">
        <v>0</v>
      </c>
      <c r="D860" s="84" t="s">
        <v>3202</v>
      </c>
      <c r="E860" s="84" t="b">
        <v>0</v>
      </c>
      <c r="F860" s="84" t="b">
        <v>0</v>
      </c>
      <c r="G860" s="84" t="b">
        <v>0</v>
      </c>
    </row>
    <row r="861" spans="1:7" ht="15">
      <c r="A861" s="84" t="s">
        <v>3903</v>
      </c>
      <c r="B861" s="84">
        <v>2</v>
      </c>
      <c r="C861" s="124">
        <v>0</v>
      </c>
      <c r="D861" s="84" t="s">
        <v>3202</v>
      </c>
      <c r="E861" s="84" t="b">
        <v>0</v>
      </c>
      <c r="F861" s="84" t="b">
        <v>0</v>
      </c>
      <c r="G861" s="84" t="b">
        <v>0</v>
      </c>
    </row>
    <row r="862" spans="1:7" ht="15">
      <c r="A862" s="84" t="s">
        <v>395</v>
      </c>
      <c r="B862" s="84">
        <v>2</v>
      </c>
      <c r="C862" s="124">
        <v>0</v>
      </c>
      <c r="D862" s="84" t="s">
        <v>3202</v>
      </c>
      <c r="E862" s="84" t="b">
        <v>0</v>
      </c>
      <c r="F862" s="84" t="b">
        <v>0</v>
      </c>
      <c r="G862" s="84" t="b">
        <v>0</v>
      </c>
    </row>
    <row r="863" spans="1:7" ht="15">
      <c r="A863" s="84" t="s">
        <v>331</v>
      </c>
      <c r="B863" s="84">
        <v>4</v>
      </c>
      <c r="C863" s="124">
        <v>0</v>
      </c>
      <c r="D863" s="84" t="s">
        <v>3203</v>
      </c>
      <c r="E863" s="84" t="b">
        <v>0</v>
      </c>
      <c r="F863" s="84" t="b">
        <v>0</v>
      </c>
      <c r="G863" s="84" t="b">
        <v>0</v>
      </c>
    </row>
    <row r="864" spans="1:7" ht="15">
      <c r="A864" s="84" t="s">
        <v>4072</v>
      </c>
      <c r="B864" s="84">
        <v>3</v>
      </c>
      <c r="C864" s="124">
        <v>0.008148178474454343</v>
      </c>
      <c r="D864" s="84" t="s">
        <v>3203</v>
      </c>
      <c r="E864" s="84" t="b">
        <v>0</v>
      </c>
      <c r="F864" s="84" t="b">
        <v>0</v>
      </c>
      <c r="G864" s="84" t="b">
        <v>0</v>
      </c>
    </row>
    <row r="865" spans="1:7" ht="15">
      <c r="A865" s="84" t="s">
        <v>3349</v>
      </c>
      <c r="B865" s="84">
        <v>3</v>
      </c>
      <c r="C865" s="124">
        <v>0.008148178474454343</v>
      </c>
      <c r="D865" s="84" t="s">
        <v>3203</v>
      </c>
      <c r="E865" s="84" t="b">
        <v>0</v>
      </c>
      <c r="F865" s="84" t="b">
        <v>0</v>
      </c>
      <c r="G865" s="84" t="b">
        <v>0</v>
      </c>
    </row>
    <row r="866" spans="1:7" ht="15">
      <c r="A866" s="84" t="s">
        <v>3912</v>
      </c>
      <c r="B866" s="84">
        <v>3</v>
      </c>
      <c r="C866" s="124">
        <v>0.008148178474454343</v>
      </c>
      <c r="D866" s="84" t="s">
        <v>3203</v>
      </c>
      <c r="E866" s="84" t="b">
        <v>1</v>
      </c>
      <c r="F866" s="84" t="b">
        <v>0</v>
      </c>
      <c r="G866" s="84" t="b">
        <v>0</v>
      </c>
    </row>
    <row r="867" spans="1:7" ht="15">
      <c r="A867" s="84" t="s">
        <v>4073</v>
      </c>
      <c r="B867" s="84">
        <v>3</v>
      </c>
      <c r="C867" s="124">
        <v>0.008148178474454343</v>
      </c>
      <c r="D867" s="84" t="s">
        <v>3203</v>
      </c>
      <c r="E867" s="84" t="b">
        <v>0</v>
      </c>
      <c r="F867" s="84" t="b">
        <v>0</v>
      </c>
      <c r="G867" s="84" t="b">
        <v>0</v>
      </c>
    </row>
    <row r="868" spans="1:7" ht="15">
      <c r="A868" s="84" t="s">
        <v>3913</v>
      </c>
      <c r="B868" s="84">
        <v>3</v>
      </c>
      <c r="C868" s="124">
        <v>0.008148178474454343</v>
      </c>
      <c r="D868" s="84" t="s">
        <v>3203</v>
      </c>
      <c r="E868" s="84" t="b">
        <v>0</v>
      </c>
      <c r="F868" s="84" t="b">
        <v>0</v>
      </c>
      <c r="G868" s="84" t="b">
        <v>0</v>
      </c>
    </row>
    <row r="869" spans="1:7" ht="15">
      <c r="A869" s="84" t="s">
        <v>4074</v>
      </c>
      <c r="B869" s="84">
        <v>3</v>
      </c>
      <c r="C869" s="124">
        <v>0.008148178474454343</v>
      </c>
      <c r="D869" s="84" t="s">
        <v>3203</v>
      </c>
      <c r="E869" s="84" t="b">
        <v>0</v>
      </c>
      <c r="F869" s="84" t="b">
        <v>0</v>
      </c>
      <c r="G869" s="84" t="b">
        <v>0</v>
      </c>
    </row>
    <row r="870" spans="1:7" ht="15">
      <c r="A870" s="84" t="s">
        <v>386</v>
      </c>
      <c r="B870" s="84">
        <v>2</v>
      </c>
      <c r="C870" s="124">
        <v>0.01308826068104266</v>
      </c>
      <c r="D870" s="84" t="s">
        <v>3203</v>
      </c>
      <c r="E870" s="84" t="b">
        <v>0</v>
      </c>
      <c r="F870" s="84" t="b">
        <v>0</v>
      </c>
      <c r="G870" s="84" t="b">
        <v>0</v>
      </c>
    </row>
    <row r="871" spans="1:7" ht="15">
      <c r="A871" s="84" t="s">
        <v>397</v>
      </c>
      <c r="B871" s="84">
        <v>2</v>
      </c>
      <c r="C871" s="124">
        <v>0.01308826068104266</v>
      </c>
      <c r="D871" s="84" t="s">
        <v>3203</v>
      </c>
      <c r="E871" s="84" t="b">
        <v>0</v>
      </c>
      <c r="F871" s="84" t="b">
        <v>0</v>
      </c>
      <c r="G871" s="84" t="b">
        <v>0</v>
      </c>
    </row>
    <row r="872" spans="1:7" ht="15">
      <c r="A872" s="84" t="s">
        <v>4007</v>
      </c>
      <c r="B872" s="84">
        <v>4</v>
      </c>
      <c r="C872" s="124">
        <v>0.008247660681536716</v>
      </c>
      <c r="D872" s="84" t="s">
        <v>3204</v>
      </c>
      <c r="E872" s="84" t="b">
        <v>0</v>
      </c>
      <c r="F872" s="84" t="b">
        <v>0</v>
      </c>
      <c r="G872" s="84" t="b">
        <v>0</v>
      </c>
    </row>
    <row r="873" spans="1:7" ht="15">
      <c r="A873" s="84" t="s">
        <v>331</v>
      </c>
      <c r="B873" s="84">
        <v>4</v>
      </c>
      <c r="C873" s="124">
        <v>0.008247660681536716</v>
      </c>
      <c r="D873" s="84" t="s">
        <v>3204</v>
      </c>
      <c r="E873" s="84" t="b">
        <v>0</v>
      </c>
      <c r="F873" s="84" t="b">
        <v>0</v>
      </c>
      <c r="G873" s="84" t="b">
        <v>0</v>
      </c>
    </row>
    <row r="874" spans="1:7" ht="15">
      <c r="A874" s="84" t="s">
        <v>3973</v>
      </c>
      <c r="B874" s="84">
        <v>4</v>
      </c>
      <c r="C874" s="124">
        <v>0.008247660681536716</v>
      </c>
      <c r="D874" s="84" t="s">
        <v>3204</v>
      </c>
      <c r="E874" s="84" t="b">
        <v>0</v>
      </c>
      <c r="F874" s="84" t="b">
        <v>0</v>
      </c>
      <c r="G874" s="84" t="b">
        <v>0</v>
      </c>
    </row>
    <row r="875" spans="1:7" ht="15">
      <c r="A875" s="84" t="s">
        <v>3915</v>
      </c>
      <c r="B875" s="84">
        <v>4</v>
      </c>
      <c r="C875" s="124">
        <v>0.008247660681536716</v>
      </c>
      <c r="D875" s="84" t="s">
        <v>3204</v>
      </c>
      <c r="E875" s="84" t="b">
        <v>0</v>
      </c>
      <c r="F875" s="84" t="b">
        <v>0</v>
      </c>
      <c r="G875" s="84" t="b">
        <v>0</v>
      </c>
    </row>
    <row r="876" spans="1:7" ht="15">
      <c r="A876" s="84" t="s">
        <v>3293</v>
      </c>
      <c r="B876" s="84">
        <v>4</v>
      </c>
      <c r="C876" s="124">
        <v>0.008247660681536716</v>
      </c>
      <c r="D876" s="84" t="s">
        <v>3204</v>
      </c>
      <c r="E876" s="84" t="b">
        <v>0</v>
      </c>
      <c r="F876" s="84" t="b">
        <v>0</v>
      </c>
      <c r="G876" s="84" t="b">
        <v>0</v>
      </c>
    </row>
    <row r="877" spans="1:7" ht="15">
      <c r="A877" s="84" t="s">
        <v>3929</v>
      </c>
      <c r="B877" s="84">
        <v>4</v>
      </c>
      <c r="C877" s="124">
        <v>0.008247660681536716</v>
      </c>
      <c r="D877" s="84" t="s">
        <v>3204</v>
      </c>
      <c r="E877" s="84" t="b">
        <v>0</v>
      </c>
      <c r="F877" s="84" t="b">
        <v>0</v>
      </c>
      <c r="G877" s="84" t="b">
        <v>0</v>
      </c>
    </row>
    <row r="878" spans="1:7" ht="15">
      <c r="A878" s="84" t="s">
        <v>3974</v>
      </c>
      <c r="B878" s="84">
        <v>4</v>
      </c>
      <c r="C878" s="124">
        <v>0.008247660681536716</v>
      </c>
      <c r="D878" s="84" t="s">
        <v>3204</v>
      </c>
      <c r="E878" s="84" t="b">
        <v>0</v>
      </c>
      <c r="F878" s="84" t="b">
        <v>0</v>
      </c>
      <c r="G878" s="84" t="b">
        <v>0</v>
      </c>
    </row>
    <row r="879" spans="1:7" ht="15">
      <c r="A879" s="84" t="s">
        <v>828</v>
      </c>
      <c r="B879" s="84">
        <v>4</v>
      </c>
      <c r="C879" s="124">
        <v>0.008247660681536716</v>
      </c>
      <c r="D879" s="84" t="s">
        <v>3204</v>
      </c>
      <c r="E879" s="84" t="b">
        <v>0</v>
      </c>
      <c r="F879" s="84" t="b">
        <v>0</v>
      </c>
      <c r="G879" s="84" t="b">
        <v>0</v>
      </c>
    </row>
    <row r="880" spans="1:7" ht="15">
      <c r="A880" s="84" t="s">
        <v>3284</v>
      </c>
      <c r="B880" s="84">
        <v>2</v>
      </c>
      <c r="C880" s="124">
        <v>0.01693361739029947</v>
      </c>
      <c r="D880" s="84" t="s">
        <v>3204</v>
      </c>
      <c r="E880" s="84" t="b">
        <v>0</v>
      </c>
      <c r="F880" s="84" t="b">
        <v>0</v>
      </c>
      <c r="G880" s="84" t="b">
        <v>0</v>
      </c>
    </row>
    <row r="881" spans="1:7" ht="15">
      <c r="A881" s="84" t="s">
        <v>331</v>
      </c>
      <c r="B881" s="84">
        <v>3</v>
      </c>
      <c r="C881" s="124">
        <v>0</v>
      </c>
      <c r="D881" s="84" t="s">
        <v>3206</v>
      </c>
      <c r="E881" s="84" t="b">
        <v>0</v>
      </c>
      <c r="F881" s="84" t="b">
        <v>0</v>
      </c>
      <c r="G881" s="84" t="b">
        <v>0</v>
      </c>
    </row>
    <row r="882" spans="1:7" ht="15">
      <c r="A882" s="84" t="s">
        <v>4065</v>
      </c>
      <c r="B882" s="84">
        <v>2</v>
      </c>
      <c r="C882" s="124">
        <v>0.01173941727037875</v>
      </c>
      <c r="D882" s="84" t="s">
        <v>3206</v>
      </c>
      <c r="E882" s="84" t="b">
        <v>0</v>
      </c>
      <c r="F882" s="84" t="b">
        <v>0</v>
      </c>
      <c r="G882" s="84" t="b">
        <v>0</v>
      </c>
    </row>
    <row r="883" spans="1:7" ht="15">
      <c r="A883" s="84" t="s">
        <v>3350</v>
      </c>
      <c r="B883" s="84">
        <v>2</v>
      </c>
      <c r="C883" s="124">
        <v>0.01173941727037875</v>
      </c>
      <c r="D883" s="84" t="s">
        <v>3206</v>
      </c>
      <c r="E883" s="84" t="b">
        <v>0</v>
      </c>
      <c r="F883" s="84" t="b">
        <v>0</v>
      </c>
      <c r="G883" s="84" t="b">
        <v>0</v>
      </c>
    </row>
    <row r="884" spans="1:7" ht="15">
      <c r="A884" s="84" t="s">
        <v>4066</v>
      </c>
      <c r="B884" s="84">
        <v>2</v>
      </c>
      <c r="C884" s="124">
        <v>0.01173941727037875</v>
      </c>
      <c r="D884" s="84" t="s">
        <v>3206</v>
      </c>
      <c r="E884" s="84" t="b">
        <v>0</v>
      </c>
      <c r="F884" s="84" t="b">
        <v>0</v>
      </c>
      <c r="G884" s="84" t="b">
        <v>0</v>
      </c>
    </row>
    <row r="885" spans="1:7" ht="15">
      <c r="A885" s="84" t="s">
        <v>331</v>
      </c>
      <c r="B885" s="84">
        <v>3</v>
      </c>
      <c r="C885" s="124">
        <v>0</v>
      </c>
      <c r="D885" s="84" t="s">
        <v>3207</v>
      </c>
      <c r="E885" s="84" t="b">
        <v>0</v>
      </c>
      <c r="F885" s="84" t="b">
        <v>0</v>
      </c>
      <c r="G885" s="84" t="b">
        <v>0</v>
      </c>
    </row>
    <row r="886" spans="1:7" ht="15">
      <c r="A886" s="84" t="s">
        <v>4036</v>
      </c>
      <c r="B886" s="84">
        <v>2</v>
      </c>
      <c r="C886" s="124">
        <v>0.020716618712433087</v>
      </c>
      <c r="D886" s="84" t="s">
        <v>3207</v>
      </c>
      <c r="E886" s="84" t="b">
        <v>0</v>
      </c>
      <c r="F886" s="84" t="b">
        <v>0</v>
      </c>
      <c r="G886" s="84" t="b">
        <v>0</v>
      </c>
    </row>
    <row r="887" spans="1:7" ht="15">
      <c r="A887" s="84" t="s">
        <v>3902</v>
      </c>
      <c r="B887" s="84">
        <v>2</v>
      </c>
      <c r="C887" s="124">
        <v>0.020716618712433087</v>
      </c>
      <c r="D887" s="84" t="s">
        <v>3207</v>
      </c>
      <c r="E887" s="84" t="b">
        <v>0</v>
      </c>
      <c r="F887" s="84" t="b">
        <v>0</v>
      </c>
      <c r="G887" s="84" t="b">
        <v>0</v>
      </c>
    </row>
    <row r="888" spans="1:7" ht="15">
      <c r="A888" s="84" t="s">
        <v>4035</v>
      </c>
      <c r="B888" s="84">
        <v>2</v>
      </c>
      <c r="C888" s="124">
        <v>0.020716618712433087</v>
      </c>
      <c r="D888" s="84" t="s">
        <v>3207</v>
      </c>
      <c r="E888" s="84" t="b">
        <v>0</v>
      </c>
      <c r="F888" s="84" t="b">
        <v>1</v>
      </c>
      <c r="G888" s="84" t="b">
        <v>0</v>
      </c>
    </row>
    <row r="889" spans="1:7" ht="15">
      <c r="A889" s="84" t="s">
        <v>3288</v>
      </c>
      <c r="B889" s="84">
        <v>2</v>
      </c>
      <c r="C889" s="124">
        <v>0.020716618712433087</v>
      </c>
      <c r="D889" s="84" t="s">
        <v>3207</v>
      </c>
      <c r="E889" s="84" t="b">
        <v>0</v>
      </c>
      <c r="F889" s="84" t="b">
        <v>0</v>
      </c>
      <c r="G889" s="84" t="b">
        <v>0</v>
      </c>
    </row>
    <row r="890" spans="1:7" ht="15">
      <c r="A890" s="84" t="s">
        <v>3954</v>
      </c>
      <c r="B890" s="84">
        <v>2</v>
      </c>
      <c r="C890" s="124">
        <v>0.020716618712433087</v>
      </c>
      <c r="D890" s="84" t="s">
        <v>3207</v>
      </c>
      <c r="E890" s="84" t="b">
        <v>0</v>
      </c>
      <c r="F890" s="84" t="b">
        <v>0</v>
      </c>
      <c r="G890" s="84" t="b">
        <v>0</v>
      </c>
    </row>
    <row r="891" spans="1:7" ht="15">
      <c r="A891" s="84" t="s">
        <v>4195</v>
      </c>
      <c r="B891" s="84">
        <v>2</v>
      </c>
      <c r="C891" s="124">
        <v>0.020716618712433087</v>
      </c>
      <c r="D891" s="84" t="s">
        <v>3207</v>
      </c>
      <c r="E891" s="84" t="b">
        <v>0</v>
      </c>
      <c r="F891" s="84" t="b">
        <v>0</v>
      </c>
      <c r="G891" s="84" t="b">
        <v>0</v>
      </c>
    </row>
    <row r="892" spans="1:7" ht="15">
      <c r="A892" s="84" t="s">
        <v>4095</v>
      </c>
      <c r="B892" s="84">
        <v>3</v>
      </c>
      <c r="C892" s="124">
        <v>0.0265614702056454</v>
      </c>
      <c r="D892" s="84" t="s">
        <v>3208</v>
      </c>
      <c r="E892" s="84" t="b">
        <v>0</v>
      </c>
      <c r="F892" s="84" t="b">
        <v>0</v>
      </c>
      <c r="G892" s="84" t="b">
        <v>0</v>
      </c>
    </row>
    <row r="893" spans="1:7" ht="15">
      <c r="A893" s="84" t="s">
        <v>3901</v>
      </c>
      <c r="B893" s="84">
        <v>2</v>
      </c>
      <c r="C893" s="124">
        <v>0</v>
      </c>
      <c r="D893" s="84" t="s">
        <v>3208</v>
      </c>
      <c r="E893" s="84" t="b">
        <v>0</v>
      </c>
      <c r="F893" s="84" t="b">
        <v>0</v>
      </c>
      <c r="G893" s="84" t="b">
        <v>0</v>
      </c>
    </row>
    <row r="894" spans="1:7" ht="15">
      <c r="A894" s="84" t="s">
        <v>3476</v>
      </c>
      <c r="B894" s="84">
        <v>2</v>
      </c>
      <c r="C894" s="124">
        <v>0</v>
      </c>
      <c r="D894" s="84" t="s">
        <v>3208</v>
      </c>
      <c r="E894" s="84" t="b">
        <v>0</v>
      </c>
      <c r="F894" s="84" t="b">
        <v>0</v>
      </c>
      <c r="G894" s="84" t="b">
        <v>0</v>
      </c>
    </row>
    <row r="895" spans="1:7" ht="15">
      <c r="A895" s="84" t="s">
        <v>806</v>
      </c>
      <c r="B895" s="84">
        <v>2</v>
      </c>
      <c r="C895" s="124">
        <v>0</v>
      </c>
      <c r="D895" s="84" t="s">
        <v>3208</v>
      </c>
      <c r="E895" s="84" t="b">
        <v>0</v>
      </c>
      <c r="F895" s="84" t="b">
        <v>0</v>
      </c>
      <c r="G895" s="84" t="b">
        <v>0</v>
      </c>
    </row>
    <row r="896" spans="1:7" ht="15">
      <c r="A896" s="84" t="s">
        <v>4091</v>
      </c>
      <c r="B896" s="84">
        <v>2</v>
      </c>
      <c r="C896" s="124">
        <v>0</v>
      </c>
      <c r="D896" s="84" t="s">
        <v>3208</v>
      </c>
      <c r="E896" s="84" t="b">
        <v>0</v>
      </c>
      <c r="F896" s="84" t="b">
        <v>0</v>
      </c>
      <c r="G896" s="84" t="b">
        <v>0</v>
      </c>
    </row>
    <row r="897" spans="1:7" ht="15">
      <c r="A897" s="84" t="s">
        <v>3971</v>
      </c>
      <c r="B897" s="84">
        <v>2</v>
      </c>
      <c r="C897" s="124">
        <v>0</v>
      </c>
      <c r="D897" s="84" t="s">
        <v>3208</v>
      </c>
      <c r="E897" s="84" t="b">
        <v>0</v>
      </c>
      <c r="F897" s="84" t="b">
        <v>0</v>
      </c>
      <c r="G897" s="84" t="b">
        <v>0</v>
      </c>
    </row>
    <row r="898" spans="1:7" ht="15">
      <c r="A898" s="84" t="s">
        <v>4092</v>
      </c>
      <c r="B898" s="84">
        <v>2</v>
      </c>
      <c r="C898" s="124">
        <v>0</v>
      </c>
      <c r="D898" s="84" t="s">
        <v>3208</v>
      </c>
      <c r="E898" s="84" t="b">
        <v>0</v>
      </c>
      <c r="F898" s="84" t="b">
        <v>0</v>
      </c>
      <c r="G898" s="84" t="b">
        <v>0</v>
      </c>
    </row>
    <row r="899" spans="1:7" ht="15">
      <c r="A899" s="84" t="s">
        <v>4093</v>
      </c>
      <c r="B899" s="84">
        <v>2</v>
      </c>
      <c r="C899" s="124">
        <v>0</v>
      </c>
      <c r="D899" s="84" t="s">
        <v>3208</v>
      </c>
      <c r="E899" s="84" t="b">
        <v>0</v>
      </c>
      <c r="F899" s="84" t="b">
        <v>0</v>
      </c>
      <c r="G899" s="84" t="b">
        <v>0</v>
      </c>
    </row>
    <row r="900" spans="1:7" ht="15">
      <c r="A900" s="84" t="s">
        <v>4094</v>
      </c>
      <c r="B900" s="84">
        <v>2</v>
      </c>
      <c r="C900" s="124">
        <v>0</v>
      </c>
      <c r="D900" s="84" t="s">
        <v>3208</v>
      </c>
      <c r="E900" s="84" t="b">
        <v>0</v>
      </c>
      <c r="F900" s="84" t="b">
        <v>0</v>
      </c>
      <c r="G900" s="84" t="b">
        <v>0</v>
      </c>
    </row>
    <row r="901" spans="1:7" ht="15">
      <c r="A901" s="84" t="s">
        <v>4228</v>
      </c>
      <c r="B901" s="84">
        <v>2</v>
      </c>
      <c r="C901" s="124">
        <v>0.0177076468037636</v>
      </c>
      <c r="D901" s="84" t="s">
        <v>3208</v>
      </c>
      <c r="E901" s="84" t="b">
        <v>0</v>
      </c>
      <c r="F901" s="84" t="b">
        <v>0</v>
      </c>
      <c r="G901" s="84" t="b">
        <v>0</v>
      </c>
    </row>
    <row r="902" spans="1:7" ht="15">
      <c r="A902" s="84" t="s">
        <v>3328</v>
      </c>
      <c r="B902" s="84">
        <v>3</v>
      </c>
      <c r="C902" s="124">
        <v>0</v>
      </c>
      <c r="D902" s="84" t="s">
        <v>3209</v>
      </c>
      <c r="E902" s="84" t="b">
        <v>0</v>
      </c>
      <c r="F902" s="84" t="b">
        <v>0</v>
      </c>
      <c r="G9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4242</v>
      </c>
      <c r="B1" s="13" t="s">
        <v>4243</v>
      </c>
      <c r="C1" s="13" t="s">
        <v>4236</v>
      </c>
      <c r="D1" s="13" t="s">
        <v>4237</v>
      </c>
      <c r="E1" s="13" t="s">
        <v>4244</v>
      </c>
      <c r="F1" s="13" t="s">
        <v>144</v>
      </c>
      <c r="G1" s="13" t="s">
        <v>4245</v>
      </c>
      <c r="H1" s="13" t="s">
        <v>4246</v>
      </c>
      <c r="I1" s="13" t="s">
        <v>4247</v>
      </c>
      <c r="J1" s="13" t="s">
        <v>4248</v>
      </c>
      <c r="K1" s="13" t="s">
        <v>4249</v>
      </c>
      <c r="L1" s="13" t="s">
        <v>4250</v>
      </c>
    </row>
    <row r="2" spans="1:12" ht="15">
      <c r="A2" s="84" t="s">
        <v>3331</v>
      </c>
      <c r="B2" s="84" t="s">
        <v>3333</v>
      </c>
      <c r="C2" s="84">
        <v>15</v>
      </c>
      <c r="D2" s="124">
        <v>0.0071659301553963555</v>
      </c>
      <c r="E2" s="124">
        <v>2.1517482889991797</v>
      </c>
      <c r="F2" s="84" t="s">
        <v>4238</v>
      </c>
      <c r="G2" s="84" t="b">
        <v>0</v>
      </c>
      <c r="H2" s="84" t="b">
        <v>0</v>
      </c>
      <c r="I2" s="84" t="b">
        <v>0</v>
      </c>
      <c r="J2" s="84" t="b">
        <v>0</v>
      </c>
      <c r="K2" s="84" t="b">
        <v>0</v>
      </c>
      <c r="L2" s="84" t="b">
        <v>0</v>
      </c>
    </row>
    <row r="3" spans="1:12" ht="15">
      <c r="A3" s="84" t="s">
        <v>331</v>
      </c>
      <c r="B3" s="84" t="s">
        <v>3337</v>
      </c>
      <c r="C3" s="84">
        <v>14</v>
      </c>
      <c r="D3" s="124">
        <v>0.006843279159436181</v>
      </c>
      <c r="E3" s="124">
        <v>1.1126842661595373</v>
      </c>
      <c r="F3" s="84" t="s">
        <v>4238</v>
      </c>
      <c r="G3" s="84" t="b">
        <v>0</v>
      </c>
      <c r="H3" s="84" t="b">
        <v>0</v>
      </c>
      <c r="I3" s="84" t="b">
        <v>0</v>
      </c>
      <c r="J3" s="84" t="b">
        <v>0</v>
      </c>
      <c r="K3" s="84" t="b">
        <v>0</v>
      </c>
      <c r="L3" s="84" t="b">
        <v>0</v>
      </c>
    </row>
    <row r="4" spans="1:12" ht="15">
      <c r="A4" s="84" t="s">
        <v>3333</v>
      </c>
      <c r="B4" s="84" t="s">
        <v>3334</v>
      </c>
      <c r="C4" s="84">
        <v>12</v>
      </c>
      <c r="D4" s="124">
        <v>0.00616265915429737</v>
      </c>
      <c r="E4" s="124">
        <v>2.1391591616911594</v>
      </c>
      <c r="F4" s="84" t="s">
        <v>4238</v>
      </c>
      <c r="G4" s="84" t="b">
        <v>0</v>
      </c>
      <c r="H4" s="84" t="b">
        <v>0</v>
      </c>
      <c r="I4" s="84" t="b">
        <v>0</v>
      </c>
      <c r="J4" s="84" t="b">
        <v>0</v>
      </c>
      <c r="K4" s="84" t="b">
        <v>0</v>
      </c>
      <c r="L4" s="84" t="b">
        <v>0</v>
      </c>
    </row>
    <row r="5" spans="1:12" ht="15">
      <c r="A5" s="84" t="s">
        <v>401</v>
      </c>
      <c r="B5" s="84" t="s">
        <v>331</v>
      </c>
      <c r="C5" s="84">
        <v>10</v>
      </c>
      <c r="D5" s="124">
        <v>0.005428271092096699</v>
      </c>
      <c r="E5" s="124">
        <v>1.2649259147216894</v>
      </c>
      <c r="F5" s="84" t="s">
        <v>4238</v>
      </c>
      <c r="G5" s="84" t="b">
        <v>0</v>
      </c>
      <c r="H5" s="84" t="b">
        <v>0</v>
      </c>
      <c r="I5" s="84" t="b">
        <v>0</v>
      </c>
      <c r="J5" s="84" t="b">
        <v>0</v>
      </c>
      <c r="K5" s="84" t="b">
        <v>0</v>
      </c>
      <c r="L5" s="84" t="b">
        <v>0</v>
      </c>
    </row>
    <row r="6" spans="1:12" ht="15">
      <c r="A6" s="84" t="s">
        <v>3290</v>
      </c>
      <c r="B6" s="84" t="s">
        <v>3363</v>
      </c>
      <c r="C6" s="84">
        <v>9</v>
      </c>
      <c r="D6" s="124">
        <v>0.00503768701987264</v>
      </c>
      <c r="E6" s="124">
        <v>2.1059907984385045</v>
      </c>
      <c r="F6" s="84" t="s">
        <v>4238</v>
      </c>
      <c r="G6" s="84" t="b">
        <v>1</v>
      </c>
      <c r="H6" s="84" t="b">
        <v>0</v>
      </c>
      <c r="I6" s="84" t="b">
        <v>0</v>
      </c>
      <c r="J6" s="84" t="b">
        <v>1</v>
      </c>
      <c r="K6" s="84" t="b">
        <v>0</v>
      </c>
      <c r="L6" s="84" t="b">
        <v>0</v>
      </c>
    </row>
    <row r="7" spans="1:12" ht="15">
      <c r="A7" s="84" t="s">
        <v>337</v>
      </c>
      <c r="B7" s="84" t="s">
        <v>331</v>
      </c>
      <c r="C7" s="84">
        <v>9</v>
      </c>
      <c r="D7" s="124">
        <v>0.00503768701987264</v>
      </c>
      <c r="E7" s="124">
        <v>0.7006544842831267</v>
      </c>
      <c r="F7" s="84" t="s">
        <v>4238</v>
      </c>
      <c r="G7" s="84" t="b">
        <v>0</v>
      </c>
      <c r="H7" s="84" t="b">
        <v>0</v>
      </c>
      <c r="I7" s="84" t="b">
        <v>0</v>
      </c>
      <c r="J7" s="84" t="b">
        <v>0</v>
      </c>
      <c r="K7" s="84" t="b">
        <v>0</v>
      </c>
      <c r="L7" s="84" t="b">
        <v>0</v>
      </c>
    </row>
    <row r="8" spans="1:12" ht="15">
      <c r="A8" s="84" t="s">
        <v>337</v>
      </c>
      <c r="B8" s="84" t="s">
        <v>812</v>
      </c>
      <c r="C8" s="84">
        <v>8</v>
      </c>
      <c r="D8" s="124">
        <v>0.0046292268936642175</v>
      </c>
      <c r="E8" s="124">
        <v>1.687592011443885</v>
      </c>
      <c r="F8" s="84" t="s">
        <v>4238</v>
      </c>
      <c r="G8" s="84" t="b">
        <v>0</v>
      </c>
      <c r="H8" s="84" t="b">
        <v>0</v>
      </c>
      <c r="I8" s="84" t="b">
        <v>0</v>
      </c>
      <c r="J8" s="84" t="b">
        <v>0</v>
      </c>
      <c r="K8" s="84" t="b">
        <v>0</v>
      </c>
      <c r="L8" s="84" t="b">
        <v>0</v>
      </c>
    </row>
    <row r="9" spans="1:12" ht="15">
      <c r="A9" s="84" t="s">
        <v>372</v>
      </c>
      <c r="B9" s="84" t="s">
        <v>331</v>
      </c>
      <c r="C9" s="84">
        <v>7</v>
      </c>
      <c r="D9" s="124">
        <v>0.004200645113783846</v>
      </c>
      <c r="E9" s="124">
        <v>1.2649259147216894</v>
      </c>
      <c r="F9" s="84" t="s">
        <v>4238</v>
      </c>
      <c r="G9" s="84" t="b">
        <v>0</v>
      </c>
      <c r="H9" s="84" t="b">
        <v>0</v>
      </c>
      <c r="I9" s="84" t="b">
        <v>0</v>
      </c>
      <c r="J9" s="84" t="b">
        <v>0</v>
      </c>
      <c r="K9" s="84" t="b">
        <v>0</v>
      </c>
      <c r="L9" s="84" t="b">
        <v>0</v>
      </c>
    </row>
    <row r="10" spans="1:12" ht="15">
      <c r="A10" s="84" t="s">
        <v>3934</v>
      </c>
      <c r="B10" s="84" t="s">
        <v>3935</v>
      </c>
      <c r="C10" s="84">
        <v>6</v>
      </c>
      <c r="D10" s="124">
        <v>0.0037490486063479042</v>
      </c>
      <c r="E10" s="124">
        <v>2.60404595999381</v>
      </c>
      <c r="F10" s="84" t="s">
        <v>4238</v>
      </c>
      <c r="G10" s="84" t="b">
        <v>0</v>
      </c>
      <c r="H10" s="84" t="b">
        <v>0</v>
      </c>
      <c r="I10" s="84" t="b">
        <v>0</v>
      </c>
      <c r="J10" s="84" t="b">
        <v>0</v>
      </c>
      <c r="K10" s="84" t="b">
        <v>0</v>
      </c>
      <c r="L10" s="84" t="b">
        <v>0</v>
      </c>
    </row>
    <row r="11" spans="1:12" ht="15">
      <c r="A11" s="84" t="s">
        <v>3921</v>
      </c>
      <c r="B11" s="84" t="s">
        <v>3936</v>
      </c>
      <c r="C11" s="84">
        <v>6</v>
      </c>
      <c r="D11" s="124">
        <v>0.0037490486063479042</v>
      </c>
      <c r="E11" s="124">
        <v>2.537099170363197</v>
      </c>
      <c r="F11" s="84" t="s">
        <v>4238</v>
      </c>
      <c r="G11" s="84" t="b">
        <v>0</v>
      </c>
      <c r="H11" s="84" t="b">
        <v>0</v>
      </c>
      <c r="I11" s="84" t="b">
        <v>0</v>
      </c>
      <c r="J11" s="84" t="b">
        <v>0</v>
      </c>
      <c r="K11" s="84" t="b">
        <v>0</v>
      </c>
      <c r="L11" s="84" t="b">
        <v>0</v>
      </c>
    </row>
    <row r="12" spans="1:12" ht="15">
      <c r="A12" s="84" t="s">
        <v>3936</v>
      </c>
      <c r="B12" s="84" t="s">
        <v>3922</v>
      </c>
      <c r="C12" s="84">
        <v>6</v>
      </c>
      <c r="D12" s="124">
        <v>0.0037490486063479042</v>
      </c>
      <c r="E12" s="124">
        <v>2.537099170363197</v>
      </c>
      <c r="F12" s="84" t="s">
        <v>4238</v>
      </c>
      <c r="G12" s="84" t="b">
        <v>0</v>
      </c>
      <c r="H12" s="84" t="b">
        <v>0</v>
      </c>
      <c r="I12" s="84" t="b">
        <v>0</v>
      </c>
      <c r="J12" s="84" t="b">
        <v>0</v>
      </c>
      <c r="K12" s="84" t="b">
        <v>0</v>
      </c>
      <c r="L12" s="84" t="b">
        <v>0</v>
      </c>
    </row>
    <row r="13" spans="1:12" ht="15">
      <c r="A13" s="84" t="s">
        <v>3922</v>
      </c>
      <c r="B13" s="84" t="s">
        <v>3937</v>
      </c>
      <c r="C13" s="84">
        <v>6</v>
      </c>
      <c r="D13" s="124">
        <v>0.0037490486063479042</v>
      </c>
      <c r="E13" s="124">
        <v>2.537099170363197</v>
      </c>
      <c r="F13" s="84" t="s">
        <v>4238</v>
      </c>
      <c r="G13" s="84" t="b">
        <v>0</v>
      </c>
      <c r="H13" s="84" t="b">
        <v>0</v>
      </c>
      <c r="I13" s="84" t="b">
        <v>0</v>
      </c>
      <c r="J13" s="84" t="b">
        <v>0</v>
      </c>
      <c r="K13" s="84" t="b">
        <v>0</v>
      </c>
      <c r="L13" s="84" t="b">
        <v>0</v>
      </c>
    </row>
    <row r="14" spans="1:12" ht="15">
      <c r="A14" s="84" t="s">
        <v>3950</v>
      </c>
      <c r="B14" s="84" t="s">
        <v>3951</v>
      </c>
      <c r="C14" s="84">
        <v>6</v>
      </c>
      <c r="D14" s="124">
        <v>0.0037490486063479042</v>
      </c>
      <c r="E14" s="124">
        <v>2.60404595999381</v>
      </c>
      <c r="F14" s="84" t="s">
        <v>4238</v>
      </c>
      <c r="G14" s="84" t="b">
        <v>0</v>
      </c>
      <c r="H14" s="84" t="b">
        <v>0</v>
      </c>
      <c r="I14" s="84" t="b">
        <v>0</v>
      </c>
      <c r="J14" s="84" t="b">
        <v>0</v>
      </c>
      <c r="K14" s="84" t="b">
        <v>0</v>
      </c>
      <c r="L14" s="84" t="b">
        <v>0</v>
      </c>
    </row>
    <row r="15" spans="1:12" ht="15">
      <c r="A15" s="84" t="s">
        <v>3288</v>
      </c>
      <c r="B15" s="84" t="s">
        <v>3954</v>
      </c>
      <c r="C15" s="84">
        <v>6</v>
      </c>
      <c r="D15" s="124">
        <v>0.0039246816844572385</v>
      </c>
      <c r="E15" s="124">
        <v>2.2061059513217725</v>
      </c>
      <c r="F15" s="84" t="s">
        <v>4238</v>
      </c>
      <c r="G15" s="84" t="b">
        <v>0</v>
      </c>
      <c r="H15" s="84" t="b">
        <v>0</v>
      </c>
      <c r="I15" s="84" t="b">
        <v>0</v>
      </c>
      <c r="J15" s="84" t="b">
        <v>0</v>
      </c>
      <c r="K15" s="84" t="b">
        <v>0</v>
      </c>
      <c r="L15" s="84" t="b">
        <v>0</v>
      </c>
    </row>
    <row r="16" spans="1:12" ht="15">
      <c r="A16" s="84" t="s">
        <v>337</v>
      </c>
      <c r="B16" s="84" t="s">
        <v>372</v>
      </c>
      <c r="C16" s="84">
        <v>6</v>
      </c>
      <c r="D16" s="124">
        <v>0.0037490486063479042</v>
      </c>
      <c r="E16" s="124">
        <v>1.8636832704995663</v>
      </c>
      <c r="F16" s="84" t="s">
        <v>4238</v>
      </c>
      <c r="G16" s="84" t="b">
        <v>0</v>
      </c>
      <c r="H16" s="84" t="b">
        <v>0</v>
      </c>
      <c r="I16" s="84" t="b">
        <v>0</v>
      </c>
      <c r="J16" s="84" t="b">
        <v>0</v>
      </c>
      <c r="K16" s="84" t="b">
        <v>0</v>
      </c>
      <c r="L16" s="84" t="b">
        <v>0</v>
      </c>
    </row>
    <row r="17" spans="1:12" ht="15">
      <c r="A17" s="84" t="s">
        <v>3334</v>
      </c>
      <c r="B17" s="84" t="s">
        <v>3335</v>
      </c>
      <c r="C17" s="84">
        <v>6</v>
      </c>
      <c r="D17" s="124">
        <v>0.0037490486063479042</v>
      </c>
      <c r="E17" s="124">
        <v>1.8770472320575478</v>
      </c>
      <c r="F17" s="84" t="s">
        <v>4238</v>
      </c>
      <c r="G17" s="84" t="b">
        <v>0</v>
      </c>
      <c r="H17" s="84" t="b">
        <v>0</v>
      </c>
      <c r="I17" s="84" t="b">
        <v>0</v>
      </c>
      <c r="J17" s="84" t="b">
        <v>0</v>
      </c>
      <c r="K17" s="84" t="b">
        <v>0</v>
      </c>
      <c r="L17" s="84" t="b">
        <v>0</v>
      </c>
    </row>
    <row r="18" spans="1:12" ht="15">
      <c r="A18" s="84" t="s">
        <v>3335</v>
      </c>
      <c r="B18" s="84" t="s">
        <v>3958</v>
      </c>
      <c r="C18" s="84">
        <v>6</v>
      </c>
      <c r="D18" s="124">
        <v>0.0037490486063479042</v>
      </c>
      <c r="E18" s="124">
        <v>2.2360691746992156</v>
      </c>
      <c r="F18" s="84" t="s">
        <v>4238</v>
      </c>
      <c r="G18" s="84" t="b">
        <v>0</v>
      </c>
      <c r="H18" s="84" t="b">
        <v>0</v>
      </c>
      <c r="I18" s="84" t="b">
        <v>0</v>
      </c>
      <c r="J18" s="84" t="b">
        <v>0</v>
      </c>
      <c r="K18" s="84" t="b">
        <v>0</v>
      </c>
      <c r="L18" s="84" t="b">
        <v>0</v>
      </c>
    </row>
    <row r="19" spans="1:12" ht="15">
      <c r="A19" s="84" t="s">
        <v>3935</v>
      </c>
      <c r="B19" s="84" t="s">
        <v>3961</v>
      </c>
      <c r="C19" s="84">
        <v>5</v>
      </c>
      <c r="D19" s="124">
        <v>0.0032705680703810323</v>
      </c>
      <c r="E19" s="124">
        <v>2.60404595999381</v>
      </c>
      <c r="F19" s="84" t="s">
        <v>4238</v>
      </c>
      <c r="G19" s="84" t="b">
        <v>0</v>
      </c>
      <c r="H19" s="84" t="b">
        <v>0</v>
      </c>
      <c r="I19" s="84" t="b">
        <v>0</v>
      </c>
      <c r="J19" s="84" t="b">
        <v>0</v>
      </c>
      <c r="K19" s="84" t="b">
        <v>0</v>
      </c>
      <c r="L19" s="84" t="b">
        <v>0</v>
      </c>
    </row>
    <row r="20" spans="1:12" ht="15">
      <c r="A20" s="84" t="s">
        <v>3961</v>
      </c>
      <c r="B20" s="84" t="s">
        <v>3364</v>
      </c>
      <c r="C20" s="84">
        <v>5</v>
      </c>
      <c r="D20" s="124">
        <v>0.0032705680703810323</v>
      </c>
      <c r="E20" s="124">
        <v>2.3408045252192284</v>
      </c>
      <c r="F20" s="84" t="s">
        <v>4238</v>
      </c>
      <c r="G20" s="84" t="b">
        <v>0</v>
      </c>
      <c r="H20" s="84" t="b">
        <v>0</v>
      </c>
      <c r="I20" s="84" t="b">
        <v>0</v>
      </c>
      <c r="J20" s="84" t="b">
        <v>0</v>
      </c>
      <c r="K20" s="84" t="b">
        <v>0</v>
      </c>
      <c r="L20" s="84" t="b">
        <v>0</v>
      </c>
    </row>
    <row r="21" spans="1:12" ht="15">
      <c r="A21" s="84" t="s">
        <v>3941</v>
      </c>
      <c r="B21" s="84" t="s">
        <v>3934</v>
      </c>
      <c r="C21" s="84">
        <v>5</v>
      </c>
      <c r="D21" s="124">
        <v>0.0032705680703810323</v>
      </c>
      <c r="E21" s="124">
        <v>2.5248647139461853</v>
      </c>
      <c r="F21" s="84" t="s">
        <v>4238</v>
      </c>
      <c r="G21" s="84" t="b">
        <v>0</v>
      </c>
      <c r="H21" s="84" t="b">
        <v>0</v>
      </c>
      <c r="I21" s="84" t="b">
        <v>0</v>
      </c>
      <c r="J21" s="84" t="b">
        <v>0</v>
      </c>
      <c r="K21" s="84" t="b">
        <v>0</v>
      </c>
      <c r="L21" s="84" t="b">
        <v>0</v>
      </c>
    </row>
    <row r="22" spans="1:12" ht="15">
      <c r="A22" s="84" t="s">
        <v>331</v>
      </c>
      <c r="B22" s="84" t="s">
        <v>3284</v>
      </c>
      <c r="C22" s="84">
        <v>5</v>
      </c>
      <c r="D22" s="124">
        <v>0.0032705680703810323</v>
      </c>
      <c r="E22" s="124">
        <v>0.22058966346905698</v>
      </c>
      <c r="F22" s="84" t="s">
        <v>4238</v>
      </c>
      <c r="G22" s="84" t="b">
        <v>0</v>
      </c>
      <c r="H22" s="84" t="b">
        <v>0</v>
      </c>
      <c r="I22" s="84" t="b">
        <v>0</v>
      </c>
      <c r="J22" s="84" t="b">
        <v>0</v>
      </c>
      <c r="K22" s="84" t="b">
        <v>0</v>
      </c>
      <c r="L22" s="84" t="b">
        <v>0</v>
      </c>
    </row>
    <row r="23" spans="1:12" ht="15">
      <c r="A23" s="84" t="s">
        <v>3945</v>
      </c>
      <c r="B23" s="84" t="s">
        <v>3967</v>
      </c>
      <c r="C23" s="84">
        <v>5</v>
      </c>
      <c r="D23" s="124">
        <v>0.003449699332872819</v>
      </c>
      <c r="E23" s="124">
        <v>2.60404595999381</v>
      </c>
      <c r="F23" s="84" t="s">
        <v>4238</v>
      </c>
      <c r="G23" s="84" t="b">
        <v>0</v>
      </c>
      <c r="H23" s="84" t="b">
        <v>0</v>
      </c>
      <c r="I23" s="84" t="b">
        <v>0</v>
      </c>
      <c r="J23" s="84" t="b">
        <v>0</v>
      </c>
      <c r="K23" s="84" t="b">
        <v>0</v>
      </c>
      <c r="L23" s="84" t="b">
        <v>0</v>
      </c>
    </row>
    <row r="24" spans="1:12" ht="15">
      <c r="A24" s="84" t="s">
        <v>331</v>
      </c>
      <c r="B24" s="84" t="s">
        <v>3969</v>
      </c>
      <c r="C24" s="84">
        <v>5</v>
      </c>
      <c r="D24" s="124">
        <v>0.0032705680703810323</v>
      </c>
      <c r="E24" s="124">
        <v>1.1126842661595373</v>
      </c>
      <c r="F24" s="84" t="s">
        <v>4238</v>
      </c>
      <c r="G24" s="84" t="b">
        <v>0</v>
      </c>
      <c r="H24" s="84" t="b">
        <v>0</v>
      </c>
      <c r="I24" s="84" t="b">
        <v>0</v>
      </c>
      <c r="J24" s="84" t="b">
        <v>0</v>
      </c>
      <c r="K24" s="84" t="b">
        <v>0</v>
      </c>
      <c r="L24" s="84" t="b">
        <v>0</v>
      </c>
    </row>
    <row r="25" spans="1:12" ht="15">
      <c r="A25" s="84" t="s">
        <v>3973</v>
      </c>
      <c r="B25" s="84" t="s">
        <v>3915</v>
      </c>
      <c r="C25" s="84">
        <v>5</v>
      </c>
      <c r="D25" s="124">
        <v>0.0032705680703810323</v>
      </c>
      <c r="E25" s="124">
        <v>2.47910722338551</v>
      </c>
      <c r="F25" s="84" t="s">
        <v>4238</v>
      </c>
      <c r="G25" s="84" t="b">
        <v>0</v>
      </c>
      <c r="H25" s="84" t="b">
        <v>0</v>
      </c>
      <c r="I25" s="84" t="b">
        <v>0</v>
      </c>
      <c r="J25" s="84" t="b">
        <v>0</v>
      </c>
      <c r="K25" s="84" t="b">
        <v>0</v>
      </c>
      <c r="L25" s="84" t="b">
        <v>0</v>
      </c>
    </row>
    <row r="26" spans="1:12" ht="15">
      <c r="A26" s="84" t="s">
        <v>3915</v>
      </c>
      <c r="B26" s="84" t="s">
        <v>3293</v>
      </c>
      <c r="C26" s="84">
        <v>5</v>
      </c>
      <c r="D26" s="124">
        <v>0.0032705680703810323</v>
      </c>
      <c r="E26" s="124">
        <v>2.3329791877072723</v>
      </c>
      <c r="F26" s="84" t="s">
        <v>4238</v>
      </c>
      <c r="G26" s="84" t="b">
        <v>0</v>
      </c>
      <c r="H26" s="84" t="b">
        <v>0</v>
      </c>
      <c r="I26" s="84" t="b">
        <v>0</v>
      </c>
      <c r="J26" s="84" t="b">
        <v>0</v>
      </c>
      <c r="K26" s="84" t="b">
        <v>0</v>
      </c>
      <c r="L26" s="84" t="b">
        <v>0</v>
      </c>
    </row>
    <row r="27" spans="1:12" ht="15">
      <c r="A27" s="84" t="s">
        <v>3293</v>
      </c>
      <c r="B27" s="84" t="s">
        <v>3929</v>
      </c>
      <c r="C27" s="84">
        <v>5</v>
      </c>
      <c r="D27" s="124">
        <v>0.0032705680703810323</v>
      </c>
      <c r="E27" s="124">
        <v>2.457917924315572</v>
      </c>
      <c r="F27" s="84" t="s">
        <v>4238</v>
      </c>
      <c r="G27" s="84" t="b">
        <v>0</v>
      </c>
      <c r="H27" s="84" t="b">
        <v>0</v>
      </c>
      <c r="I27" s="84" t="b">
        <v>0</v>
      </c>
      <c r="J27" s="84" t="b">
        <v>0</v>
      </c>
      <c r="K27" s="84" t="b">
        <v>0</v>
      </c>
      <c r="L27" s="84" t="b">
        <v>0</v>
      </c>
    </row>
    <row r="28" spans="1:12" ht="15">
      <c r="A28" s="84" t="s">
        <v>3929</v>
      </c>
      <c r="B28" s="84" t="s">
        <v>3974</v>
      </c>
      <c r="C28" s="84">
        <v>5</v>
      </c>
      <c r="D28" s="124">
        <v>0.0032705680703810323</v>
      </c>
      <c r="E28" s="124">
        <v>2.537099170363197</v>
      </c>
      <c r="F28" s="84" t="s">
        <v>4238</v>
      </c>
      <c r="G28" s="84" t="b">
        <v>0</v>
      </c>
      <c r="H28" s="84" t="b">
        <v>0</v>
      </c>
      <c r="I28" s="84" t="b">
        <v>0</v>
      </c>
      <c r="J28" s="84" t="b">
        <v>0</v>
      </c>
      <c r="K28" s="84" t="b">
        <v>0</v>
      </c>
      <c r="L28" s="84" t="b">
        <v>0</v>
      </c>
    </row>
    <row r="29" spans="1:12" ht="15">
      <c r="A29" s="84" t="s">
        <v>3974</v>
      </c>
      <c r="B29" s="84" t="s">
        <v>828</v>
      </c>
      <c r="C29" s="84">
        <v>5</v>
      </c>
      <c r="D29" s="124">
        <v>0.0032705680703810323</v>
      </c>
      <c r="E29" s="124">
        <v>2.683227206041435</v>
      </c>
      <c r="F29" s="84" t="s">
        <v>4238</v>
      </c>
      <c r="G29" s="84" t="b">
        <v>0</v>
      </c>
      <c r="H29" s="84" t="b">
        <v>0</v>
      </c>
      <c r="I29" s="84" t="b">
        <v>0</v>
      </c>
      <c r="J29" s="84" t="b">
        <v>0</v>
      </c>
      <c r="K29" s="84" t="b">
        <v>0</v>
      </c>
      <c r="L29" s="84" t="b">
        <v>0</v>
      </c>
    </row>
    <row r="30" spans="1:12" ht="15">
      <c r="A30" s="84" t="s">
        <v>3363</v>
      </c>
      <c r="B30" s="84" t="s">
        <v>823</v>
      </c>
      <c r="C30" s="84">
        <v>5</v>
      </c>
      <c r="D30" s="124">
        <v>0.0032705680703810323</v>
      </c>
      <c r="E30" s="124">
        <v>2.382197210377454</v>
      </c>
      <c r="F30" s="84" t="s">
        <v>4238</v>
      </c>
      <c r="G30" s="84" t="b">
        <v>1</v>
      </c>
      <c r="H30" s="84" t="b">
        <v>0</v>
      </c>
      <c r="I30" s="84" t="b">
        <v>0</v>
      </c>
      <c r="J30" s="84" t="b">
        <v>0</v>
      </c>
      <c r="K30" s="84" t="b">
        <v>0</v>
      </c>
      <c r="L30" s="84" t="b">
        <v>0</v>
      </c>
    </row>
    <row r="31" spans="1:12" ht="15">
      <c r="A31" s="84" t="s">
        <v>3939</v>
      </c>
      <c r="B31" s="84" t="s">
        <v>3976</v>
      </c>
      <c r="C31" s="84">
        <v>5</v>
      </c>
      <c r="D31" s="124">
        <v>0.0032705680703810323</v>
      </c>
      <c r="E31" s="124">
        <v>2.60404595999381</v>
      </c>
      <c r="F31" s="84" t="s">
        <v>4238</v>
      </c>
      <c r="G31" s="84" t="b">
        <v>1</v>
      </c>
      <c r="H31" s="84" t="b">
        <v>0</v>
      </c>
      <c r="I31" s="84" t="b">
        <v>0</v>
      </c>
      <c r="J31" s="84" t="b">
        <v>0</v>
      </c>
      <c r="K31" s="84" t="b">
        <v>0</v>
      </c>
      <c r="L31" s="84" t="b">
        <v>0</v>
      </c>
    </row>
    <row r="32" spans="1:12" ht="15">
      <c r="A32" s="84" t="s">
        <v>3976</v>
      </c>
      <c r="B32" s="84" t="s">
        <v>3918</v>
      </c>
      <c r="C32" s="84">
        <v>5</v>
      </c>
      <c r="D32" s="124">
        <v>0.0032705680703810323</v>
      </c>
      <c r="E32" s="124">
        <v>2.537099170363197</v>
      </c>
      <c r="F32" s="84" t="s">
        <v>4238</v>
      </c>
      <c r="G32" s="84" t="b">
        <v>0</v>
      </c>
      <c r="H32" s="84" t="b">
        <v>0</v>
      </c>
      <c r="I32" s="84" t="b">
        <v>0</v>
      </c>
      <c r="J32" s="84" t="b">
        <v>0</v>
      </c>
      <c r="K32" s="84" t="b">
        <v>0</v>
      </c>
      <c r="L32" s="84" t="b">
        <v>0</v>
      </c>
    </row>
    <row r="33" spans="1:12" ht="15">
      <c r="A33" s="84" t="s">
        <v>3978</v>
      </c>
      <c r="B33" s="84" t="s">
        <v>3979</v>
      </c>
      <c r="C33" s="84">
        <v>5</v>
      </c>
      <c r="D33" s="124">
        <v>0.0032705680703810323</v>
      </c>
      <c r="E33" s="124">
        <v>2.683227206041435</v>
      </c>
      <c r="F33" s="84" t="s">
        <v>4238</v>
      </c>
      <c r="G33" s="84" t="b">
        <v>0</v>
      </c>
      <c r="H33" s="84" t="b">
        <v>0</v>
      </c>
      <c r="I33" s="84" t="b">
        <v>0</v>
      </c>
      <c r="J33" s="84" t="b">
        <v>0</v>
      </c>
      <c r="K33" s="84" t="b">
        <v>0</v>
      </c>
      <c r="L33" s="84" t="b">
        <v>0</v>
      </c>
    </row>
    <row r="34" spans="1:12" ht="15">
      <c r="A34" s="84" t="s">
        <v>3979</v>
      </c>
      <c r="B34" s="84" t="s">
        <v>3980</v>
      </c>
      <c r="C34" s="84">
        <v>5</v>
      </c>
      <c r="D34" s="124">
        <v>0.0032705680703810323</v>
      </c>
      <c r="E34" s="124">
        <v>2.683227206041435</v>
      </c>
      <c r="F34" s="84" t="s">
        <v>4238</v>
      </c>
      <c r="G34" s="84" t="b">
        <v>0</v>
      </c>
      <c r="H34" s="84" t="b">
        <v>0</v>
      </c>
      <c r="I34" s="84" t="b">
        <v>0</v>
      </c>
      <c r="J34" s="84" t="b">
        <v>0</v>
      </c>
      <c r="K34" s="84" t="b">
        <v>0</v>
      </c>
      <c r="L34" s="84" t="b">
        <v>0</v>
      </c>
    </row>
    <row r="35" spans="1:12" ht="15">
      <c r="A35" s="84" t="s">
        <v>3980</v>
      </c>
      <c r="B35" s="84" t="s">
        <v>3329</v>
      </c>
      <c r="C35" s="84">
        <v>5</v>
      </c>
      <c r="D35" s="124">
        <v>0.0032705680703810323</v>
      </c>
      <c r="E35" s="124">
        <v>2.0599779156435343</v>
      </c>
      <c r="F35" s="84" t="s">
        <v>4238</v>
      </c>
      <c r="G35" s="84" t="b">
        <v>0</v>
      </c>
      <c r="H35" s="84" t="b">
        <v>0</v>
      </c>
      <c r="I35" s="84" t="b">
        <v>0</v>
      </c>
      <c r="J35" s="84" t="b">
        <v>0</v>
      </c>
      <c r="K35" s="84" t="b">
        <v>0</v>
      </c>
      <c r="L35" s="84" t="b">
        <v>0</v>
      </c>
    </row>
    <row r="36" spans="1:12" ht="15">
      <c r="A36" s="84" t="s">
        <v>3329</v>
      </c>
      <c r="B36" s="84" t="s">
        <v>3981</v>
      </c>
      <c r="C36" s="84">
        <v>5</v>
      </c>
      <c r="D36" s="124">
        <v>0.0032705680703810323</v>
      </c>
      <c r="E36" s="124">
        <v>2.103443609424625</v>
      </c>
      <c r="F36" s="84" t="s">
        <v>4238</v>
      </c>
      <c r="G36" s="84" t="b">
        <v>0</v>
      </c>
      <c r="H36" s="84" t="b">
        <v>0</v>
      </c>
      <c r="I36" s="84" t="b">
        <v>0</v>
      </c>
      <c r="J36" s="84" t="b">
        <v>0</v>
      </c>
      <c r="K36" s="84" t="b">
        <v>0</v>
      </c>
      <c r="L36" s="84" t="b">
        <v>0</v>
      </c>
    </row>
    <row r="37" spans="1:12" ht="15">
      <c r="A37" s="84" t="s">
        <v>3981</v>
      </c>
      <c r="B37" s="84" t="s">
        <v>3925</v>
      </c>
      <c r="C37" s="84">
        <v>5</v>
      </c>
      <c r="D37" s="124">
        <v>0.0032705680703810323</v>
      </c>
      <c r="E37" s="124">
        <v>2.537099170363197</v>
      </c>
      <c r="F37" s="84" t="s">
        <v>4238</v>
      </c>
      <c r="G37" s="84" t="b">
        <v>0</v>
      </c>
      <c r="H37" s="84" t="b">
        <v>0</v>
      </c>
      <c r="I37" s="84" t="b">
        <v>0</v>
      </c>
      <c r="J37" s="84" t="b">
        <v>0</v>
      </c>
      <c r="K37" s="84" t="b">
        <v>1</v>
      </c>
      <c r="L37" s="84" t="b">
        <v>0</v>
      </c>
    </row>
    <row r="38" spans="1:12" ht="15">
      <c r="A38" s="84" t="s">
        <v>3925</v>
      </c>
      <c r="B38" s="84" t="s">
        <v>331</v>
      </c>
      <c r="C38" s="84">
        <v>5</v>
      </c>
      <c r="D38" s="124">
        <v>0.0032705680703810323</v>
      </c>
      <c r="E38" s="124">
        <v>1.1187978790434514</v>
      </c>
      <c r="F38" s="84" t="s">
        <v>4238</v>
      </c>
      <c r="G38" s="84" t="b">
        <v>0</v>
      </c>
      <c r="H38" s="84" t="b">
        <v>1</v>
      </c>
      <c r="I38" s="84" t="b">
        <v>0</v>
      </c>
      <c r="J38" s="84" t="b">
        <v>0</v>
      </c>
      <c r="K38" s="84" t="b">
        <v>0</v>
      </c>
      <c r="L38" s="84" t="b">
        <v>0</v>
      </c>
    </row>
    <row r="39" spans="1:12" ht="15">
      <c r="A39" s="84" t="s">
        <v>331</v>
      </c>
      <c r="B39" s="84" t="s">
        <v>3982</v>
      </c>
      <c r="C39" s="84">
        <v>5</v>
      </c>
      <c r="D39" s="124">
        <v>0.0032705680703810323</v>
      </c>
      <c r="E39" s="124">
        <v>1.1126842661595373</v>
      </c>
      <c r="F39" s="84" t="s">
        <v>4238</v>
      </c>
      <c r="G39" s="84" t="b">
        <v>0</v>
      </c>
      <c r="H39" s="84" t="b">
        <v>0</v>
      </c>
      <c r="I39" s="84" t="b">
        <v>0</v>
      </c>
      <c r="J39" s="84" t="b">
        <v>0</v>
      </c>
      <c r="K39" s="84" t="b">
        <v>0</v>
      </c>
      <c r="L39" s="84" t="b">
        <v>0</v>
      </c>
    </row>
    <row r="40" spans="1:12" ht="15">
      <c r="A40" s="84" t="s">
        <v>3982</v>
      </c>
      <c r="B40" s="84" t="s">
        <v>3983</v>
      </c>
      <c r="C40" s="84">
        <v>5</v>
      </c>
      <c r="D40" s="124">
        <v>0.0032705680703810323</v>
      </c>
      <c r="E40" s="124">
        <v>2.683227206041435</v>
      </c>
      <c r="F40" s="84" t="s">
        <v>4238</v>
      </c>
      <c r="G40" s="84" t="b">
        <v>0</v>
      </c>
      <c r="H40" s="84" t="b">
        <v>0</v>
      </c>
      <c r="I40" s="84" t="b">
        <v>0</v>
      </c>
      <c r="J40" s="84" t="b">
        <v>0</v>
      </c>
      <c r="K40" s="84" t="b">
        <v>0</v>
      </c>
      <c r="L40" s="84" t="b">
        <v>0</v>
      </c>
    </row>
    <row r="41" spans="1:12" ht="15">
      <c r="A41" s="84" t="s">
        <v>3983</v>
      </c>
      <c r="B41" s="84" t="s">
        <v>3984</v>
      </c>
      <c r="C41" s="84">
        <v>5</v>
      </c>
      <c r="D41" s="124">
        <v>0.0032705680703810323</v>
      </c>
      <c r="E41" s="124">
        <v>2.683227206041435</v>
      </c>
      <c r="F41" s="84" t="s">
        <v>4238</v>
      </c>
      <c r="G41" s="84" t="b">
        <v>0</v>
      </c>
      <c r="H41" s="84" t="b">
        <v>0</v>
      </c>
      <c r="I41" s="84" t="b">
        <v>0</v>
      </c>
      <c r="J41" s="84" t="b">
        <v>0</v>
      </c>
      <c r="K41" s="84" t="b">
        <v>0</v>
      </c>
      <c r="L41" s="84" t="b">
        <v>0</v>
      </c>
    </row>
    <row r="42" spans="1:12" ht="15">
      <c r="A42" s="84" t="s">
        <v>3984</v>
      </c>
      <c r="B42" s="84" t="s">
        <v>3923</v>
      </c>
      <c r="C42" s="84">
        <v>5</v>
      </c>
      <c r="D42" s="124">
        <v>0.0032705680703810323</v>
      </c>
      <c r="E42" s="124">
        <v>2.60404595999381</v>
      </c>
      <c r="F42" s="84" t="s">
        <v>4238</v>
      </c>
      <c r="G42" s="84" t="b">
        <v>0</v>
      </c>
      <c r="H42" s="84" t="b">
        <v>0</v>
      </c>
      <c r="I42" s="84" t="b">
        <v>0</v>
      </c>
      <c r="J42" s="84" t="b">
        <v>0</v>
      </c>
      <c r="K42" s="84" t="b">
        <v>0</v>
      </c>
      <c r="L42" s="84" t="b">
        <v>0</v>
      </c>
    </row>
    <row r="43" spans="1:12" ht="15">
      <c r="A43" s="84" t="s">
        <v>812</v>
      </c>
      <c r="B43" s="84" t="s">
        <v>3340</v>
      </c>
      <c r="C43" s="84">
        <v>5</v>
      </c>
      <c r="D43" s="124">
        <v>0.0032705680703810323</v>
      </c>
      <c r="E43" s="124">
        <v>2.268253858070617</v>
      </c>
      <c r="F43" s="84" t="s">
        <v>4238</v>
      </c>
      <c r="G43" s="84" t="b">
        <v>0</v>
      </c>
      <c r="H43" s="84" t="b">
        <v>0</v>
      </c>
      <c r="I43" s="84" t="b">
        <v>0</v>
      </c>
      <c r="J43" s="84" t="b">
        <v>0</v>
      </c>
      <c r="K43" s="84" t="b">
        <v>1</v>
      </c>
      <c r="L43" s="84" t="b">
        <v>0</v>
      </c>
    </row>
    <row r="44" spans="1:12" ht="15">
      <c r="A44" s="84" t="s">
        <v>3340</v>
      </c>
      <c r="B44" s="84" t="s">
        <v>3341</v>
      </c>
      <c r="C44" s="84">
        <v>5</v>
      </c>
      <c r="D44" s="124">
        <v>0.0032705680703810323</v>
      </c>
      <c r="E44" s="124">
        <v>2.683227206041435</v>
      </c>
      <c r="F44" s="84" t="s">
        <v>4238</v>
      </c>
      <c r="G44" s="84" t="b">
        <v>0</v>
      </c>
      <c r="H44" s="84" t="b">
        <v>1</v>
      </c>
      <c r="I44" s="84" t="b">
        <v>0</v>
      </c>
      <c r="J44" s="84" t="b">
        <v>0</v>
      </c>
      <c r="K44" s="84" t="b">
        <v>0</v>
      </c>
      <c r="L44" s="84" t="b">
        <v>0</v>
      </c>
    </row>
    <row r="45" spans="1:12" ht="15">
      <c r="A45" s="84" t="s">
        <v>3341</v>
      </c>
      <c r="B45" s="84" t="s">
        <v>3985</v>
      </c>
      <c r="C45" s="84">
        <v>5</v>
      </c>
      <c r="D45" s="124">
        <v>0.0032705680703810323</v>
      </c>
      <c r="E45" s="124">
        <v>2.683227206041435</v>
      </c>
      <c r="F45" s="84" t="s">
        <v>4238</v>
      </c>
      <c r="G45" s="84" t="b">
        <v>0</v>
      </c>
      <c r="H45" s="84" t="b">
        <v>0</v>
      </c>
      <c r="I45" s="84" t="b">
        <v>0</v>
      </c>
      <c r="J45" s="84" t="b">
        <v>0</v>
      </c>
      <c r="K45" s="84" t="b">
        <v>0</v>
      </c>
      <c r="L45" s="84" t="b">
        <v>0</v>
      </c>
    </row>
    <row r="46" spans="1:12" ht="15">
      <c r="A46" s="84" t="s">
        <v>3985</v>
      </c>
      <c r="B46" s="84" t="s">
        <v>401</v>
      </c>
      <c r="C46" s="84">
        <v>5</v>
      </c>
      <c r="D46" s="124">
        <v>0.0032705680703810323</v>
      </c>
      <c r="E46" s="124">
        <v>2.382197210377454</v>
      </c>
      <c r="F46" s="84" t="s">
        <v>4238</v>
      </c>
      <c r="G46" s="84" t="b">
        <v>0</v>
      </c>
      <c r="H46" s="84" t="b">
        <v>0</v>
      </c>
      <c r="I46" s="84" t="b">
        <v>0</v>
      </c>
      <c r="J46" s="84" t="b">
        <v>0</v>
      </c>
      <c r="K46" s="84" t="b">
        <v>0</v>
      </c>
      <c r="L46" s="84" t="b">
        <v>0</v>
      </c>
    </row>
    <row r="47" spans="1:12" ht="15">
      <c r="A47" s="84" t="s">
        <v>3337</v>
      </c>
      <c r="B47" s="84" t="s">
        <v>3949</v>
      </c>
      <c r="C47" s="84">
        <v>5</v>
      </c>
      <c r="D47" s="124">
        <v>0.0032705680703810323</v>
      </c>
      <c r="E47" s="124">
        <v>2.60404595999381</v>
      </c>
      <c r="F47" s="84" t="s">
        <v>4238</v>
      </c>
      <c r="G47" s="84" t="b">
        <v>0</v>
      </c>
      <c r="H47" s="84" t="b">
        <v>0</v>
      </c>
      <c r="I47" s="84" t="b">
        <v>0</v>
      </c>
      <c r="J47" s="84" t="b">
        <v>0</v>
      </c>
      <c r="K47" s="84" t="b">
        <v>0</v>
      </c>
      <c r="L47" s="84" t="b">
        <v>0</v>
      </c>
    </row>
    <row r="48" spans="1:12" ht="15">
      <c r="A48" s="84" t="s">
        <v>3933</v>
      </c>
      <c r="B48" s="84" t="s">
        <v>3906</v>
      </c>
      <c r="C48" s="84">
        <v>5</v>
      </c>
      <c r="D48" s="124">
        <v>0.0032705680703810323</v>
      </c>
      <c r="E48" s="124">
        <v>2.2360691746992156</v>
      </c>
      <c r="F48" s="84" t="s">
        <v>4238</v>
      </c>
      <c r="G48" s="84" t="b">
        <v>0</v>
      </c>
      <c r="H48" s="84" t="b">
        <v>0</v>
      </c>
      <c r="I48" s="84" t="b">
        <v>0</v>
      </c>
      <c r="J48" s="84" t="b">
        <v>0</v>
      </c>
      <c r="K48" s="84" t="b">
        <v>0</v>
      </c>
      <c r="L48" s="84" t="b">
        <v>0</v>
      </c>
    </row>
    <row r="49" spans="1:12" ht="15">
      <c r="A49" s="84" t="s">
        <v>3906</v>
      </c>
      <c r="B49" s="84" t="s">
        <v>3988</v>
      </c>
      <c r="C49" s="84">
        <v>5</v>
      </c>
      <c r="D49" s="124">
        <v>0.0032705680703810323</v>
      </c>
      <c r="E49" s="124">
        <v>2.4279547009381286</v>
      </c>
      <c r="F49" s="84" t="s">
        <v>4238</v>
      </c>
      <c r="G49" s="84" t="b">
        <v>0</v>
      </c>
      <c r="H49" s="84" t="b">
        <v>0</v>
      </c>
      <c r="I49" s="84" t="b">
        <v>0</v>
      </c>
      <c r="J49" s="84" t="b">
        <v>0</v>
      </c>
      <c r="K49" s="84" t="b">
        <v>0</v>
      </c>
      <c r="L49" s="84" t="b">
        <v>0</v>
      </c>
    </row>
    <row r="50" spans="1:12" ht="15">
      <c r="A50" s="84" t="s">
        <v>3988</v>
      </c>
      <c r="B50" s="84" t="s">
        <v>3952</v>
      </c>
      <c r="C50" s="84">
        <v>5</v>
      </c>
      <c r="D50" s="124">
        <v>0.0032705680703810323</v>
      </c>
      <c r="E50" s="124">
        <v>2.60404595999381</v>
      </c>
      <c r="F50" s="84" t="s">
        <v>4238</v>
      </c>
      <c r="G50" s="84" t="b">
        <v>0</v>
      </c>
      <c r="H50" s="84" t="b">
        <v>0</v>
      </c>
      <c r="I50" s="84" t="b">
        <v>0</v>
      </c>
      <c r="J50" s="84" t="b">
        <v>1</v>
      </c>
      <c r="K50" s="84" t="b">
        <v>0</v>
      </c>
      <c r="L50" s="84" t="b">
        <v>0</v>
      </c>
    </row>
    <row r="51" spans="1:12" ht="15">
      <c r="A51" s="84" t="s">
        <v>214</v>
      </c>
      <c r="B51" s="84" t="s">
        <v>331</v>
      </c>
      <c r="C51" s="84">
        <v>5</v>
      </c>
      <c r="D51" s="124">
        <v>0.0032705680703810323</v>
      </c>
      <c r="E51" s="124">
        <v>1.2649259147216894</v>
      </c>
      <c r="F51" s="84" t="s">
        <v>4238</v>
      </c>
      <c r="G51" s="84" t="b">
        <v>0</v>
      </c>
      <c r="H51" s="84" t="b">
        <v>0</v>
      </c>
      <c r="I51" s="84" t="b">
        <v>0</v>
      </c>
      <c r="J51" s="84" t="b">
        <v>0</v>
      </c>
      <c r="K51" s="84" t="b">
        <v>0</v>
      </c>
      <c r="L51" s="84" t="b">
        <v>0</v>
      </c>
    </row>
    <row r="52" spans="1:12" ht="15">
      <c r="A52" s="84" t="s">
        <v>3332</v>
      </c>
      <c r="B52" s="84" t="s">
        <v>3283</v>
      </c>
      <c r="C52" s="84">
        <v>5</v>
      </c>
      <c r="D52" s="124">
        <v>0.0032705680703810323</v>
      </c>
      <c r="E52" s="124">
        <v>1.6263223547049623</v>
      </c>
      <c r="F52" s="84" t="s">
        <v>4238</v>
      </c>
      <c r="G52" s="84" t="b">
        <v>0</v>
      </c>
      <c r="H52" s="84" t="b">
        <v>0</v>
      </c>
      <c r="I52" s="84" t="b">
        <v>0</v>
      </c>
      <c r="J52" s="84" t="b">
        <v>0</v>
      </c>
      <c r="K52" s="84" t="b">
        <v>0</v>
      </c>
      <c r="L52" s="84" t="b">
        <v>0</v>
      </c>
    </row>
    <row r="53" spans="1:12" ht="15">
      <c r="A53" s="84" t="s">
        <v>3958</v>
      </c>
      <c r="B53" s="84" t="s">
        <v>3956</v>
      </c>
      <c r="C53" s="84">
        <v>5</v>
      </c>
      <c r="D53" s="124">
        <v>0.0032705680703810323</v>
      </c>
      <c r="E53" s="124">
        <v>2.5248647139461853</v>
      </c>
      <c r="F53" s="84" t="s">
        <v>4238</v>
      </c>
      <c r="G53" s="84" t="b">
        <v>0</v>
      </c>
      <c r="H53" s="84" t="b">
        <v>0</v>
      </c>
      <c r="I53" s="84" t="b">
        <v>0</v>
      </c>
      <c r="J53" s="84" t="b">
        <v>0</v>
      </c>
      <c r="K53" s="84" t="b">
        <v>0</v>
      </c>
      <c r="L53" s="84" t="b">
        <v>0</v>
      </c>
    </row>
    <row r="54" spans="1:12" ht="15">
      <c r="A54" s="84" t="s">
        <v>3956</v>
      </c>
      <c r="B54" s="84" t="s">
        <v>3932</v>
      </c>
      <c r="C54" s="84">
        <v>5</v>
      </c>
      <c r="D54" s="124">
        <v>0.0032705680703810323</v>
      </c>
      <c r="E54" s="124">
        <v>2.537099170363197</v>
      </c>
      <c r="F54" s="84" t="s">
        <v>4238</v>
      </c>
      <c r="G54" s="84" t="b">
        <v>0</v>
      </c>
      <c r="H54" s="84" t="b">
        <v>0</v>
      </c>
      <c r="I54" s="84" t="b">
        <v>0</v>
      </c>
      <c r="J54" s="84" t="b">
        <v>0</v>
      </c>
      <c r="K54" s="84" t="b">
        <v>0</v>
      </c>
      <c r="L54" s="84" t="b">
        <v>0</v>
      </c>
    </row>
    <row r="55" spans="1:12" ht="15">
      <c r="A55" s="84" t="s">
        <v>3932</v>
      </c>
      <c r="B55" s="84" t="s">
        <v>3942</v>
      </c>
      <c r="C55" s="84">
        <v>5</v>
      </c>
      <c r="D55" s="124">
        <v>0.0032705680703810323</v>
      </c>
      <c r="E55" s="124">
        <v>2.457917924315572</v>
      </c>
      <c r="F55" s="84" t="s">
        <v>4238</v>
      </c>
      <c r="G55" s="84" t="b">
        <v>0</v>
      </c>
      <c r="H55" s="84" t="b">
        <v>0</v>
      </c>
      <c r="I55" s="84" t="b">
        <v>0</v>
      </c>
      <c r="J55" s="84" t="b">
        <v>1</v>
      </c>
      <c r="K55" s="84" t="b">
        <v>0</v>
      </c>
      <c r="L55" s="84" t="b">
        <v>0</v>
      </c>
    </row>
    <row r="56" spans="1:12" ht="15">
      <c r="A56" s="84" t="s">
        <v>3942</v>
      </c>
      <c r="B56" s="84" t="s">
        <v>3332</v>
      </c>
      <c r="C56" s="84">
        <v>5</v>
      </c>
      <c r="D56" s="124">
        <v>0.0032705680703810323</v>
      </c>
      <c r="E56" s="124">
        <v>2.098895981673904</v>
      </c>
      <c r="F56" s="84" t="s">
        <v>4238</v>
      </c>
      <c r="G56" s="84" t="b">
        <v>1</v>
      </c>
      <c r="H56" s="84" t="b">
        <v>0</v>
      </c>
      <c r="I56" s="84" t="b">
        <v>0</v>
      </c>
      <c r="J56" s="84" t="b">
        <v>0</v>
      </c>
      <c r="K56" s="84" t="b">
        <v>0</v>
      </c>
      <c r="L56" s="84" t="b">
        <v>0</v>
      </c>
    </row>
    <row r="57" spans="1:12" ht="15">
      <c r="A57" s="84" t="s">
        <v>3364</v>
      </c>
      <c r="B57" s="84" t="s">
        <v>3920</v>
      </c>
      <c r="C57" s="84">
        <v>4</v>
      </c>
      <c r="D57" s="124">
        <v>0.002759759466298255</v>
      </c>
      <c r="E57" s="124">
        <v>2.097766476532934</v>
      </c>
      <c r="F57" s="84" t="s">
        <v>4238</v>
      </c>
      <c r="G57" s="84" t="b">
        <v>0</v>
      </c>
      <c r="H57" s="84" t="b">
        <v>0</v>
      </c>
      <c r="I57" s="84" t="b">
        <v>0</v>
      </c>
      <c r="J57" s="84" t="b">
        <v>0</v>
      </c>
      <c r="K57" s="84" t="b">
        <v>0</v>
      </c>
      <c r="L57" s="84" t="b">
        <v>0</v>
      </c>
    </row>
    <row r="58" spans="1:12" ht="15">
      <c r="A58" s="84" t="s">
        <v>3920</v>
      </c>
      <c r="B58" s="84" t="s">
        <v>3921</v>
      </c>
      <c r="C58" s="84">
        <v>4</v>
      </c>
      <c r="D58" s="124">
        <v>0.002759759466298255</v>
      </c>
      <c r="E58" s="124">
        <v>2.2940611216769025</v>
      </c>
      <c r="F58" s="84" t="s">
        <v>4238</v>
      </c>
      <c r="G58" s="84" t="b">
        <v>0</v>
      </c>
      <c r="H58" s="84" t="b">
        <v>0</v>
      </c>
      <c r="I58" s="84" t="b">
        <v>0</v>
      </c>
      <c r="J58" s="84" t="b">
        <v>0</v>
      </c>
      <c r="K58" s="84" t="b">
        <v>0</v>
      </c>
      <c r="L58" s="84" t="b">
        <v>0</v>
      </c>
    </row>
    <row r="59" spans="1:12" ht="15">
      <c r="A59" s="84" t="s">
        <v>4007</v>
      </c>
      <c r="B59" s="84" t="s">
        <v>331</v>
      </c>
      <c r="C59" s="84">
        <v>4</v>
      </c>
      <c r="D59" s="124">
        <v>0.002759759466298255</v>
      </c>
      <c r="E59" s="124">
        <v>1.2649259147216894</v>
      </c>
      <c r="F59" s="84" t="s">
        <v>4238</v>
      </c>
      <c r="G59" s="84" t="b">
        <v>0</v>
      </c>
      <c r="H59" s="84" t="b">
        <v>0</v>
      </c>
      <c r="I59" s="84" t="b">
        <v>0</v>
      </c>
      <c r="J59" s="84" t="b">
        <v>0</v>
      </c>
      <c r="K59" s="84" t="b">
        <v>0</v>
      </c>
      <c r="L59" s="84" t="b">
        <v>0</v>
      </c>
    </row>
    <row r="60" spans="1:12" ht="15">
      <c r="A60" s="84" t="s">
        <v>331</v>
      </c>
      <c r="B60" s="84" t="s">
        <v>3973</v>
      </c>
      <c r="C60" s="84">
        <v>4</v>
      </c>
      <c r="D60" s="124">
        <v>0.002759759466298255</v>
      </c>
      <c r="E60" s="124">
        <v>1.1126842661595375</v>
      </c>
      <c r="F60" s="84" t="s">
        <v>4238</v>
      </c>
      <c r="G60" s="84" t="b">
        <v>0</v>
      </c>
      <c r="H60" s="84" t="b">
        <v>0</v>
      </c>
      <c r="I60" s="84" t="b">
        <v>0</v>
      </c>
      <c r="J60" s="84" t="b">
        <v>0</v>
      </c>
      <c r="K60" s="84" t="b">
        <v>0</v>
      </c>
      <c r="L60" s="84" t="b">
        <v>0</v>
      </c>
    </row>
    <row r="61" spans="1:12" ht="15">
      <c r="A61" s="84" t="s">
        <v>331</v>
      </c>
      <c r="B61" s="84" t="s">
        <v>3903</v>
      </c>
      <c r="C61" s="84">
        <v>4</v>
      </c>
      <c r="D61" s="124">
        <v>0.002759759466298255</v>
      </c>
      <c r="E61" s="124">
        <v>0.7147442574874997</v>
      </c>
      <c r="F61" s="84" t="s">
        <v>4238</v>
      </c>
      <c r="G61" s="84" t="b">
        <v>0</v>
      </c>
      <c r="H61" s="84" t="b">
        <v>0</v>
      </c>
      <c r="I61" s="84" t="b">
        <v>0</v>
      </c>
      <c r="J61" s="84" t="b">
        <v>0</v>
      </c>
      <c r="K61" s="84" t="b">
        <v>0</v>
      </c>
      <c r="L61" s="84" t="b">
        <v>0</v>
      </c>
    </row>
    <row r="62" spans="1:12" ht="15">
      <c r="A62" s="84" t="s">
        <v>3284</v>
      </c>
      <c r="B62" s="84" t="s">
        <v>3930</v>
      </c>
      <c r="C62" s="84">
        <v>4</v>
      </c>
      <c r="D62" s="124">
        <v>0.002759759466298255</v>
      </c>
      <c r="E62" s="124">
        <v>1.559375565074349</v>
      </c>
      <c r="F62" s="84" t="s">
        <v>4238</v>
      </c>
      <c r="G62" s="84" t="b">
        <v>0</v>
      </c>
      <c r="H62" s="84" t="b">
        <v>0</v>
      </c>
      <c r="I62" s="84" t="b">
        <v>0</v>
      </c>
      <c r="J62" s="84" t="b">
        <v>0</v>
      </c>
      <c r="K62" s="84" t="b">
        <v>0</v>
      </c>
      <c r="L62" s="84" t="b">
        <v>0</v>
      </c>
    </row>
    <row r="63" spans="1:12" ht="15">
      <c r="A63" s="84" t="s">
        <v>3930</v>
      </c>
      <c r="B63" s="84" t="s">
        <v>4014</v>
      </c>
      <c r="C63" s="84">
        <v>4</v>
      </c>
      <c r="D63" s="124">
        <v>0.002759759466298255</v>
      </c>
      <c r="E63" s="124">
        <v>2.60404595999381</v>
      </c>
      <c r="F63" s="84" t="s">
        <v>4238</v>
      </c>
      <c r="G63" s="84" t="b">
        <v>0</v>
      </c>
      <c r="H63" s="84" t="b">
        <v>0</v>
      </c>
      <c r="I63" s="84" t="b">
        <v>0</v>
      </c>
      <c r="J63" s="84" t="b">
        <v>0</v>
      </c>
      <c r="K63" s="84" t="b">
        <v>0</v>
      </c>
      <c r="L63" s="84" t="b">
        <v>0</v>
      </c>
    </row>
    <row r="64" spans="1:12" ht="15">
      <c r="A64" s="84" t="s">
        <v>337</v>
      </c>
      <c r="B64" s="84" t="s">
        <v>401</v>
      </c>
      <c r="C64" s="84">
        <v>4</v>
      </c>
      <c r="D64" s="124">
        <v>0.002759759466298255</v>
      </c>
      <c r="E64" s="124">
        <v>1.4657432618275286</v>
      </c>
      <c r="F64" s="84" t="s">
        <v>4238</v>
      </c>
      <c r="G64" s="84" t="b">
        <v>0</v>
      </c>
      <c r="H64" s="84" t="b">
        <v>0</v>
      </c>
      <c r="I64" s="84" t="b">
        <v>0</v>
      </c>
      <c r="J64" s="84" t="b">
        <v>0</v>
      </c>
      <c r="K64" s="84" t="b">
        <v>0</v>
      </c>
      <c r="L64" s="84" t="b">
        <v>0</v>
      </c>
    </row>
    <row r="65" spans="1:12" ht="15">
      <c r="A65" s="84" t="s">
        <v>3923</v>
      </c>
      <c r="B65" s="84" t="s">
        <v>4015</v>
      </c>
      <c r="C65" s="84">
        <v>4</v>
      </c>
      <c r="D65" s="124">
        <v>0.002759759466298255</v>
      </c>
      <c r="E65" s="124">
        <v>2.537099170363197</v>
      </c>
      <c r="F65" s="84" t="s">
        <v>4238</v>
      </c>
      <c r="G65" s="84" t="b">
        <v>0</v>
      </c>
      <c r="H65" s="84" t="b">
        <v>0</v>
      </c>
      <c r="I65" s="84" t="b">
        <v>0</v>
      </c>
      <c r="J65" s="84" t="b">
        <v>0</v>
      </c>
      <c r="K65" s="84" t="b">
        <v>1</v>
      </c>
      <c r="L65" s="84" t="b">
        <v>0</v>
      </c>
    </row>
    <row r="66" spans="1:12" ht="15">
      <c r="A66" s="84" t="s">
        <v>337</v>
      </c>
      <c r="B66" s="84" t="s">
        <v>299</v>
      </c>
      <c r="C66" s="84">
        <v>4</v>
      </c>
      <c r="D66" s="124">
        <v>0.002759759466298255</v>
      </c>
      <c r="E66" s="124">
        <v>1.8636832704995663</v>
      </c>
      <c r="F66" s="84" t="s">
        <v>4238</v>
      </c>
      <c r="G66" s="84" t="b">
        <v>0</v>
      </c>
      <c r="H66" s="84" t="b">
        <v>0</v>
      </c>
      <c r="I66" s="84" t="b">
        <v>0</v>
      </c>
      <c r="J66" s="84" t="b">
        <v>0</v>
      </c>
      <c r="K66" s="84" t="b">
        <v>0</v>
      </c>
      <c r="L66" s="84" t="b">
        <v>0</v>
      </c>
    </row>
    <row r="67" spans="1:12" ht="15">
      <c r="A67" s="84" t="s">
        <v>812</v>
      </c>
      <c r="B67" s="84" t="s">
        <v>3986</v>
      </c>
      <c r="C67" s="84">
        <v>4</v>
      </c>
      <c r="D67" s="124">
        <v>0.002759759466298255</v>
      </c>
      <c r="E67" s="124">
        <v>2.1713438450625606</v>
      </c>
      <c r="F67" s="84" t="s">
        <v>4238</v>
      </c>
      <c r="G67" s="84" t="b">
        <v>0</v>
      </c>
      <c r="H67" s="84" t="b">
        <v>0</v>
      </c>
      <c r="I67" s="84" t="b">
        <v>0</v>
      </c>
      <c r="J67" s="84" t="b">
        <v>0</v>
      </c>
      <c r="K67" s="84" t="b">
        <v>0</v>
      </c>
      <c r="L67" s="84" t="b">
        <v>0</v>
      </c>
    </row>
    <row r="68" spans="1:12" ht="15">
      <c r="A68" s="84" t="s">
        <v>3986</v>
      </c>
      <c r="B68" s="84" t="s">
        <v>4016</v>
      </c>
      <c r="C68" s="84">
        <v>4</v>
      </c>
      <c r="D68" s="124">
        <v>0.002759759466298255</v>
      </c>
      <c r="E68" s="124">
        <v>2.6832272060414346</v>
      </c>
      <c r="F68" s="84" t="s">
        <v>4238</v>
      </c>
      <c r="G68" s="84" t="b">
        <v>0</v>
      </c>
      <c r="H68" s="84" t="b">
        <v>0</v>
      </c>
      <c r="I68" s="84" t="b">
        <v>0</v>
      </c>
      <c r="J68" s="84" t="b">
        <v>0</v>
      </c>
      <c r="K68" s="84" t="b">
        <v>0</v>
      </c>
      <c r="L68" s="84" t="b">
        <v>0</v>
      </c>
    </row>
    <row r="69" spans="1:12" ht="15">
      <c r="A69" s="84" t="s">
        <v>4016</v>
      </c>
      <c r="B69" s="84" t="s">
        <v>3339</v>
      </c>
      <c r="C69" s="84">
        <v>4</v>
      </c>
      <c r="D69" s="124">
        <v>0.002759759466298255</v>
      </c>
      <c r="E69" s="124">
        <v>2.537099170363197</v>
      </c>
      <c r="F69" s="84" t="s">
        <v>4238</v>
      </c>
      <c r="G69" s="84" t="b">
        <v>0</v>
      </c>
      <c r="H69" s="84" t="b">
        <v>0</v>
      </c>
      <c r="I69" s="84" t="b">
        <v>0</v>
      </c>
      <c r="J69" s="84" t="b">
        <v>0</v>
      </c>
      <c r="K69" s="84" t="b">
        <v>0</v>
      </c>
      <c r="L69" s="84" t="b">
        <v>0</v>
      </c>
    </row>
    <row r="70" spans="1:12" ht="15">
      <c r="A70" s="84" t="s">
        <v>3339</v>
      </c>
      <c r="B70" s="84" t="s">
        <v>3987</v>
      </c>
      <c r="C70" s="84">
        <v>4</v>
      </c>
      <c r="D70" s="124">
        <v>0.002759759466298255</v>
      </c>
      <c r="E70" s="124">
        <v>2.537099170363197</v>
      </c>
      <c r="F70" s="84" t="s">
        <v>4238</v>
      </c>
      <c r="G70" s="84" t="b">
        <v>0</v>
      </c>
      <c r="H70" s="84" t="b">
        <v>0</v>
      </c>
      <c r="I70" s="84" t="b">
        <v>0</v>
      </c>
      <c r="J70" s="84" t="b">
        <v>0</v>
      </c>
      <c r="K70" s="84" t="b">
        <v>0</v>
      </c>
      <c r="L70" s="84" t="b">
        <v>0</v>
      </c>
    </row>
    <row r="71" spans="1:12" ht="15">
      <c r="A71" s="84" t="s">
        <v>3987</v>
      </c>
      <c r="B71" s="84" t="s">
        <v>3338</v>
      </c>
      <c r="C71" s="84">
        <v>4</v>
      </c>
      <c r="D71" s="124">
        <v>0.002759759466298255</v>
      </c>
      <c r="E71" s="124">
        <v>2.5071359469857537</v>
      </c>
      <c r="F71" s="84" t="s">
        <v>4238</v>
      </c>
      <c r="G71" s="84" t="b">
        <v>0</v>
      </c>
      <c r="H71" s="84" t="b">
        <v>0</v>
      </c>
      <c r="I71" s="84" t="b">
        <v>0</v>
      </c>
      <c r="J71" s="84" t="b">
        <v>0</v>
      </c>
      <c r="K71" s="84" t="b">
        <v>0</v>
      </c>
      <c r="L71" s="84" t="b">
        <v>0</v>
      </c>
    </row>
    <row r="72" spans="1:12" ht="15">
      <c r="A72" s="84" t="s">
        <v>3338</v>
      </c>
      <c r="B72" s="84" t="s">
        <v>331</v>
      </c>
      <c r="C72" s="84">
        <v>4</v>
      </c>
      <c r="D72" s="124">
        <v>0.002759759466298255</v>
      </c>
      <c r="E72" s="124">
        <v>1.0888346556660082</v>
      </c>
      <c r="F72" s="84" t="s">
        <v>4238</v>
      </c>
      <c r="G72" s="84" t="b">
        <v>0</v>
      </c>
      <c r="H72" s="84" t="b">
        <v>0</v>
      </c>
      <c r="I72" s="84" t="b">
        <v>0</v>
      </c>
      <c r="J72" s="84" t="b">
        <v>0</v>
      </c>
      <c r="K72" s="84" t="b">
        <v>0</v>
      </c>
      <c r="L72" s="84" t="b">
        <v>0</v>
      </c>
    </row>
    <row r="73" spans="1:12" ht="15">
      <c r="A73" s="84" t="s">
        <v>811</v>
      </c>
      <c r="B73" s="84" t="s">
        <v>3977</v>
      </c>
      <c r="C73" s="84">
        <v>4</v>
      </c>
      <c r="D73" s="124">
        <v>0.002759759466298255</v>
      </c>
      <c r="E73" s="124">
        <v>2.6832272060414346</v>
      </c>
      <c r="F73" s="84" t="s">
        <v>4238</v>
      </c>
      <c r="G73" s="84" t="b">
        <v>0</v>
      </c>
      <c r="H73" s="84" t="b">
        <v>0</v>
      </c>
      <c r="I73" s="84" t="b">
        <v>0</v>
      </c>
      <c r="J73" s="84" t="b">
        <v>0</v>
      </c>
      <c r="K73" s="84" t="b">
        <v>0</v>
      </c>
      <c r="L73" s="84" t="b">
        <v>0</v>
      </c>
    </row>
    <row r="74" spans="1:12" ht="15">
      <c r="A74" s="84" t="s">
        <v>3977</v>
      </c>
      <c r="B74" s="84" t="s">
        <v>3950</v>
      </c>
      <c r="C74" s="84">
        <v>4</v>
      </c>
      <c r="D74" s="124">
        <v>0.002759759466298255</v>
      </c>
      <c r="E74" s="124">
        <v>2.5071359469857537</v>
      </c>
      <c r="F74" s="84" t="s">
        <v>4238</v>
      </c>
      <c r="G74" s="84" t="b">
        <v>0</v>
      </c>
      <c r="H74" s="84" t="b">
        <v>0</v>
      </c>
      <c r="I74" s="84" t="b">
        <v>0</v>
      </c>
      <c r="J74" s="84" t="b">
        <v>0</v>
      </c>
      <c r="K74" s="84" t="b">
        <v>0</v>
      </c>
      <c r="L74" s="84" t="b">
        <v>0</v>
      </c>
    </row>
    <row r="75" spans="1:12" ht="15">
      <c r="A75" s="84" t="s">
        <v>3951</v>
      </c>
      <c r="B75" s="84" t="s">
        <v>3953</v>
      </c>
      <c r="C75" s="84">
        <v>4</v>
      </c>
      <c r="D75" s="124">
        <v>0.002759759466298255</v>
      </c>
      <c r="E75" s="124">
        <v>2.4279547009381286</v>
      </c>
      <c r="F75" s="84" t="s">
        <v>4238</v>
      </c>
      <c r="G75" s="84" t="b">
        <v>0</v>
      </c>
      <c r="H75" s="84" t="b">
        <v>0</v>
      </c>
      <c r="I75" s="84" t="b">
        <v>0</v>
      </c>
      <c r="J75" s="84" t="b">
        <v>0</v>
      </c>
      <c r="K75" s="84" t="b">
        <v>0</v>
      </c>
      <c r="L75" s="84" t="b">
        <v>0</v>
      </c>
    </row>
    <row r="76" spans="1:12" ht="15">
      <c r="A76" s="84" t="s">
        <v>3953</v>
      </c>
      <c r="B76" s="84" t="s">
        <v>3927</v>
      </c>
      <c r="C76" s="84">
        <v>4</v>
      </c>
      <c r="D76" s="124">
        <v>0.002759759466298255</v>
      </c>
      <c r="E76" s="124">
        <v>2.3610079113075155</v>
      </c>
      <c r="F76" s="84" t="s">
        <v>4238</v>
      </c>
      <c r="G76" s="84" t="b">
        <v>0</v>
      </c>
      <c r="H76" s="84" t="b">
        <v>0</v>
      </c>
      <c r="I76" s="84" t="b">
        <v>0</v>
      </c>
      <c r="J76" s="84" t="b">
        <v>0</v>
      </c>
      <c r="K76" s="84" t="b">
        <v>0</v>
      </c>
      <c r="L76" s="84" t="b">
        <v>0</v>
      </c>
    </row>
    <row r="77" spans="1:12" ht="15">
      <c r="A77" s="84" t="s">
        <v>3927</v>
      </c>
      <c r="B77" s="84" t="s">
        <v>4018</v>
      </c>
      <c r="C77" s="84">
        <v>4</v>
      </c>
      <c r="D77" s="124">
        <v>0.002759759466298255</v>
      </c>
      <c r="E77" s="124">
        <v>2.537099170363197</v>
      </c>
      <c r="F77" s="84" t="s">
        <v>4238</v>
      </c>
      <c r="G77" s="84" t="b">
        <v>0</v>
      </c>
      <c r="H77" s="84" t="b">
        <v>0</v>
      </c>
      <c r="I77" s="84" t="b">
        <v>0</v>
      </c>
      <c r="J77" s="84" t="b">
        <v>0</v>
      </c>
      <c r="K77" s="84" t="b">
        <v>0</v>
      </c>
      <c r="L77" s="84" t="b">
        <v>0</v>
      </c>
    </row>
    <row r="78" spans="1:12" ht="15">
      <c r="A78" s="84" t="s">
        <v>4018</v>
      </c>
      <c r="B78" s="84" t="s">
        <v>3939</v>
      </c>
      <c r="C78" s="84">
        <v>4</v>
      </c>
      <c r="D78" s="124">
        <v>0.002759759466298255</v>
      </c>
      <c r="E78" s="124">
        <v>2.60404595999381</v>
      </c>
      <c r="F78" s="84" t="s">
        <v>4238</v>
      </c>
      <c r="G78" s="84" t="b">
        <v>0</v>
      </c>
      <c r="H78" s="84" t="b">
        <v>0</v>
      </c>
      <c r="I78" s="84" t="b">
        <v>0</v>
      </c>
      <c r="J78" s="84" t="b">
        <v>1</v>
      </c>
      <c r="K78" s="84" t="b">
        <v>0</v>
      </c>
      <c r="L78" s="84" t="b">
        <v>0</v>
      </c>
    </row>
    <row r="79" spans="1:12" ht="15">
      <c r="A79" s="84" t="s">
        <v>3918</v>
      </c>
      <c r="B79" s="84" t="s">
        <v>331</v>
      </c>
      <c r="C79" s="84">
        <v>4</v>
      </c>
      <c r="D79" s="124">
        <v>0.002759759466298255</v>
      </c>
      <c r="E79" s="124">
        <v>0.9638959190577082</v>
      </c>
      <c r="F79" s="84" t="s">
        <v>4238</v>
      </c>
      <c r="G79" s="84" t="b">
        <v>0</v>
      </c>
      <c r="H79" s="84" t="b">
        <v>0</v>
      </c>
      <c r="I79" s="84" t="b">
        <v>0</v>
      </c>
      <c r="J79" s="84" t="b">
        <v>0</v>
      </c>
      <c r="K79" s="84" t="b">
        <v>0</v>
      </c>
      <c r="L79" s="84" t="b">
        <v>0</v>
      </c>
    </row>
    <row r="80" spans="1:12" ht="15">
      <c r="A80" s="84" t="s">
        <v>4020</v>
      </c>
      <c r="B80" s="84" t="s">
        <v>3284</v>
      </c>
      <c r="C80" s="84">
        <v>4</v>
      </c>
      <c r="D80" s="124">
        <v>0.002759759466298255</v>
      </c>
      <c r="E80" s="124">
        <v>1.7911326033509545</v>
      </c>
      <c r="F80" s="84" t="s">
        <v>4238</v>
      </c>
      <c r="G80" s="84" t="b">
        <v>0</v>
      </c>
      <c r="H80" s="84" t="b">
        <v>0</v>
      </c>
      <c r="I80" s="84" t="b">
        <v>0</v>
      </c>
      <c r="J80" s="84" t="b">
        <v>0</v>
      </c>
      <c r="K80" s="84" t="b">
        <v>0</v>
      </c>
      <c r="L80" s="84" t="b">
        <v>0</v>
      </c>
    </row>
    <row r="81" spans="1:12" ht="15">
      <c r="A81" s="84" t="s">
        <v>375</v>
      </c>
      <c r="B81" s="84" t="s">
        <v>374</v>
      </c>
      <c r="C81" s="84">
        <v>4</v>
      </c>
      <c r="D81" s="124">
        <v>0.002759759466298255</v>
      </c>
      <c r="E81" s="124">
        <v>2.7801372190494913</v>
      </c>
      <c r="F81" s="84" t="s">
        <v>4238</v>
      </c>
      <c r="G81" s="84" t="b">
        <v>0</v>
      </c>
      <c r="H81" s="84" t="b">
        <v>0</v>
      </c>
      <c r="I81" s="84" t="b">
        <v>0</v>
      </c>
      <c r="J81" s="84" t="b">
        <v>0</v>
      </c>
      <c r="K81" s="84" t="b">
        <v>0</v>
      </c>
      <c r="L81" s="84" t="b">
        <v>0</v>
      </c>
    </row>
    <row r="82" spans="1:12" ht="15">
      <c r="A82" s="84" t="s">
        <v>374</v>
      </c>
      <c r="B82" s="84" t="s">
        <v>373</v>
      </c>
      <c r="C82" s="84">
        <v>4</v>
      </c>
      <c r="D82" s="124">
        <v>0.002759759466298255</v>
      </c>
      <c r="E82" s="124">
        <v>2.7801372190494913</v>
      </c>
      <c r="F82" s="84" t="s">
        <v>4238</v>
      </c>
      <c r="G82" s="84" t="b">
        <v>0</v>
      </c>
      <c r="H82" s="84" t="b">
        <v>0</v>
      </c>
      <c r="I82" s="84" t="b">
        <v>0</v>
      </c>
      <c r="J82" s="84" t="b">
        <v>0</v>
      </c>
      <c r="K82" s="84" t="b">
        <v>0</v>
      </c>
      <c r="L82" s="84" t="b">
        <v>0</v>
      </c>
    </row>
    <row r="83" spans="1:12" ht="15">
      <c r="A83" s="84" t="s">
        <v>373</v>
      </c>
      <c r="B83" s="84" t="s">
        <v>331</v>
      </c>
      <c r="C83" s="84">
        <v>4</v>
      </c>
      <c r="D83" s="124">
        <v>0.002759759466298255</v>
      </c>
      <c r="E83" s="124">
        <v>1.2649259147216894</v>
      </c>
      <c r="F83" s="84" t="s">
        <v>4238</v>
      </c>
      <c r="G83" s="84" t="b">
        <v>0</v>
      </c>
      <c r="H83" s="84" t="b">
        <v>0</v>
      </c>
      <c r="I83" s="84" t="b">
        <v>0</v>
      </c>
      <c r="J83" s="84" t="b">
        <v>0</v>
      </c>
      <c r="K83" s="84" t="b">
        <v>0</v>
      </c>
      <c r="L83" s="84" t="b">
        <v>0</v>
      </c>
    </row>
    <row r="84" spans="1:12" ht="15">
      <c r="A84" s="84" t="s">
        <v>3328</v>
      </c>
      <c r="B84" s="84" t="s">
        <v>4023</v>
      </c>
      <c r="C84" s="84">
        <v>4</v>
      </c>
      <c r="D84" s="124">
        <v>0.002759759466298255</v>
      </c>
      <c r="E84" s="124">
        <v>2.103443609424625</v>
      </c>
      <c r="F84" s="84" t="s">
        <v>4238</v>
      </c>
      <c r="G84" s="84" t="b">
        <v>0</v>
      </c>
      <c r="H84" s="84" t="b">
        <v>0</v>
      </c>
      <c r="I84" s="84" t="b">
        <v>0</v>
      </c>
      <c r="J84" s="84" t="b">
        <v>0</v>
      </c>
      <c r="K84" s="84" t="b">
        <v>0</v>
      </c>
      <c r="L84" s="84" t="b">
        <v>0</v>
      </c>
    </row>
    <row r="85" spans="1:12" ht="15">
      <c r="A85" s="84" t="s">
        <v>3328</v>
      </c>
      <c r="B85" s="84" t="s">
        <v>3933</v>
      </c>
      <c r="C85" s="84">
        <v>4</v>
      </c>
      <c r="D85" s="124">
        <v>0.002759759466298255</v>
      </c>
      <c r="E85" s="124">
        <v>1.8604055607383303</v>
      </c>
      <c r="F85" s="84" t="s">
        <v>4238</v>
      </c>
      <c r="G85" s="84" t="b">
        <v>0</v>
      </c>
      <c r="H85" s="84" t="b">
        <v>0</v>
      </c>
      <c r="I85" s="84" t="b">
        <v>0</v>
      </c>
      <c r="J85" s="84" t="b">
        <v>0</v>
      </c>
      <c r="K85" s="84" t="b">
        <v>0</v>
      </c>
      <c r="L85" s="84" t="b">
        <v>0</v>
      </c>
    </row>
    <row r="86" spans="1:12" ht="15">
      <c r="A86" s="84" t="s">
        <v>3328</v>
      </c>
      <c r="B86" s="84" t="s">
        <v>3328</v>
      </c>
      <c r="C86" s="84">
        <v>4</v>
      </c>
      <c r="D86" s="124">
        <v>0.0029445117570314158</v>
      </c>
      <c r="E86" s="124">
        <v>1.325292359040981</v>
      </c>
      <c r="F86" s="84" t="s">
        <v>4238</v>
      </c>
      <c r="G86" s="84" t="b">
        <v>0</v>
      </c>
      <c r="H86" s="84" t="b">
        <v>0</v>
      </c>
      <c r="I86" s="84" t="b">
        <v>0</v>
      </c>
      <c r="J86" s="84" t="b">
        <v>0</v>
      </c>
      <c r="K86" s="84" t="b">
        <v>0</v>
      </c>
      <c r="L86" s="84" t="b">
        <v>0</v>
      </c>
    </row>
    <row r="87" spans="1:12" ht="15">
      <c r="A87" s="84" t="s">
        <v>4024</v>
      </c>
      <c r="B87" s="84" t="s">
        <v>4025</v>
      </c>
      <c r="C87" s="84">
        <v>4</v>
      </c>
      <c r="D87" s="124">
        <v>0.002759759466298255</v>
      </c>
      <c r="E87" s="124">
        <v>2.7801372190494913</v>
      </c>
      <c r="F87" s="84" t="s">
        <v>4238</v>
      </c>
      <c r="G87" s="84" t="b">
        <v>0</v>
      </c>
      <c r="H87" s="84" t="b">
        <v>0</v>
      </c>
      <c r="I87" s="84" t="b">
        <v>0</v>
      </c>
      <c r="J87" s="84" t="b">
        <v>0</v>
      </c>
      <c r="K87" s="84" t="b">
        <v>0</v>
      </c>
      <c r="L87" s="84" t="b">
        <v>0</v>
      </c>
    </row>
    <row r="88" spans="1:12" ht="15">
      <c r="A88" s="84" t="s">
        <v>3994</v>
      </c>
      <c r="B88" s="84" t="s">
        <v>3941</v>
      </c>
      <c r="C88" s="84">
        <v>3</v>
      </c>
      <c r="D88" s="124">
        <v>0.0022083838177735615</v>
      </c>
      <c r="E88" s="124">
        <v>2.47910722338551</v>
      </c>
      <c r="F88" s="84" t="s">
        <v>4238</v>
      </c>
      <c r="G88" s="84" t="b">
        <v>0</v>
      </c>
      <c r="H88" s="84" t="b">
        <v>0</v>
      </c>
      <c r="I88" s="84" t="b">
        <v>0</v>
      </c>
      <c r="J88" s="84" t="b">
        <v>0</v>
      </c>
      <c r="K88" s="84" t="b">
        <v>0</v>
      </c>
      <c r="L88" s="84" t="b">
        <v>0</v>
      </c>
    </row>
    <row r="89" spans="1:12" ht="15">
      <c r="A89" s="84" t="s">
        <v>3937</v>
      </c>
      <c r="B89" s="84" t="s">
        <v>3995</v>
      </c>
      <c r="C89" s="84">
        <v>3</v>
      </c>
      <c r="D89" s="124">
        <v>0.0022083838177735615</v>
      </c>
      <c r="E89" s="124">
        <v>2.47910722338551</v>
      </c>
      <c r="F89" s="84" t="s">
        <v>4238</v>
      </c>
      <c r="G89" s="84" t="b">
        <v>0</v>
      </c>
      <c r="H89" s="84" t="b">
        <v>0</v>
      </c>
      <c r="I89" s="84" t="b">
        <v>0</v>
      </c>
      <c r="J89" s="84" t="b">
        <v>0</v>
      </c>
      <c r="K89" s="84" t="b">
        <v>0</v>
      </c>
      <c r="L89" s="84" t="b">
        <v>0</v>
      </c>
    </row>
    <row r="90" spans="1:12" ht="15">
      <c r="A90" s="84" t="s">
        <v>4036</v>
      </c>
      <c r="B90" s="84" t="s">
        <v>3902</v>
      </c>
      <c r="C90" s="84">
        <v>3</v>
      </c>
      <c r="D90" s="124">
        <v>0.0022083838177735615</v>
      </c>
      <c r="E90" s="124">
        <v>2.3408045252192284</v>
      </c>
      <c r="F90" s="84" t="s">
        <v>4238</v>
      </c>
      <c r="G90" s="84" t="b">
        <v>0</v>
      </c>
      <c r="H90" s="84" t="b">
        <v>0</v>
      </c>
      <c r="I90" s="84" t="b">
        <v>0</v>
      </c>
      <c r="J90" s="84" t="b">
        <v>0</v>
      </c>
      <c r="K90" s="84" t="b">
        <v>0</v>
      </c>
      <c r="L90" s="84" t="b">
        <v>0</v>
      </c>
    </row>
    <row r="91" spans="1:12" ht="15">
      <c r="A91" s="84" t="s">
        <v>331</v>
      </c>
      <c r="B91" s="84" t="s">
        <v>3905</v>
      </c>
      <c r="C91" s="84">
        <v>3</v>
      </c>
      <c r="D91" s="124">
        <v>0.0022083838177735615</v>
      </c>
      <c r="E91" s="124">
        <v>0.635563011439875</v>
      </c>
      <c r="F91" s="84" t="s">
        <v>4238</v>
      </c>
      <c r="G91" s="84" t="b">
        <v>0</v>
      </c>
      <c r="H91" s="84" t="b">
        <v>0</v>
      </c>
      <c r="I91" s="84" t="b">
        <v>0</v>
      </c>
      <c r="J91" s="84" t="b">
        <v>1</v>
      </c>
      <c r="K91" s="84" t="b">
        <v>0</v>
      </c>
      <c r="L91" s="84" t="b">
        <v>0</v>
      </c>
    </row>
    <row r="92" spans="1:12" ht="15">
      <c r="A92" s="84" t="s">
        <v>331</v>
      </c>
      <c r="B92" s="84" t="s">
        <v>3358</v>
      </c>
      <c r="C92" s="84">
        <v>3</v>
      </c>
      <c r="D92" s="124">
        <v>0.0022083838177735615</v>
      </c>
      <c r="E92" s="124">
        <v>0.3856855382232751</v>
      </c>
      <c r="F92" s="84" t="s">
        <v>4238</v>
      </c>
      <c r="G92" s="84" t="b">
        <v>0</v>
      </c>
      <c r="H92" s="84" t="b">
        <v>0</v>
      </c>
      <c r="I92" s="84" t="b">
        <v>0</v>
      </c>
      <c r="J92" s="84" t="b">
        <v>0</v>
      </c>
      <c r="K92" s="84" t="b">
        <v>0</v>
      </c>
      <c r="L92" s="84" t="b">
        <v>0</v>
      </c>
    </row>
    <row r="93" spans="1:12" ht="15">
      <c r="A93" s="84" t="s">
        <v>3284</v>
      </c>
      <c r="B93" s="84" t="s">
        <v>3285</v>
      </c>
      <c r="C93" s="84">
        <v>3</v>
      </c>
      <c r="D93" s="124">
        <v>0.0022083838177735615</v>
      </c>
      <c r="E93" s="124">
        <v>1.8024136137606435</v>
      </c>
      <c r="F93" s="84" t="s">
        <v>4238</v>
      </c>
      <c r="G93" s="84" t="b">
        <v>0</v>
      </c>
      <c r="H93" s="84" t="b">
        <v>0</v>
      </c>
      <c r="I93" s="84" t="b">
        <v>0</v>
      </c>
      <c r="J93" s="84" t="b">
        <v>0</v>
      </c>
      <c r="K93" s="84" t="b">
        <v>0</v>
      </c>
      <c r="L93" s="84" t="b">
        <v>0</v>
      </c>
    </row>
    <row r="94" spans="1:12" ht="15">
      <c r="A94" s="84" t="s">
        <v>3285</v>
      </c>
      <c r="B94" s="84" t="s">
        <v>3286</v>
      </c>
      <c r="C94" s="84">
        <v>3</v>
      </c>
      <c r="D94" s="124">
        <v>0.0022083838177735615</v>
      </c>
      <c r="E94" s="124">
        <v>2.905075955657791</v>
      </c>
      <c r="F94" s="84" t="s">
        <v>4238</v>
      </c>
      <c r="G94" s="84" t="b">
        <v>0</v>
      </c>
      <c r="H94" s="84" t="b">
        <v>0</v>
      </c>
      <c r="I94" s="84" t="b">
        <v>0</v>
      </c>
      <c r="J94" s="84" t="b">
        <v>0</v>
      </c>
      <c r="K94" s="84" t="b">
        <v>0</v>
      </c>
      <c r="L94" s="84" t="b">
        <v>0</v>
      </c>
    </row>
    <row r="95" spans="1:12" ht="15">
      <c r="A95" s="84" t="s">
        <v>4003</v>
      </c>
      <c r="B95" s="84" t="s">
        <v>3946</v>
      </c>
      <c r="C95" s="84">
        <v>3</v>
      </c>
      <c r="D95" s="124">
        <v>0.0022083838177735615</v>
      </c>
      <c r="E95" s="124">
        <v>2.47910722338551</v>
      </c>
      <c r="F95" s="84" t="s">
        <v>4238</v>
      </c>
      <c r="G95" s="84" t="b">
        <v>0</v>
      </c>
      <c r="H95" s="84" t="b">
        <v>0</v>
      </c>
      <c r="I95" s="84" t="b">
        <v>0</v>
      </c>
      <c r="J95" s="84" t="b">
        <v>1</v>
      </c>
      <c r="K95" s="84" t="b">
        <v>0</v>
      </c>
      <c r="L95" s="84" t="b">
        <v>0</v>
      </c>
    </row>
    <row r="96" spans="1:12" ht="15">
      <c r="A96" s="84" t="s">
        <v>828</v>
      </c>
      <c r="B96" s="84" t="s">
        <v>3284</v>
      </c>
      <c r="C96" s="84">
        <v>3</v>
      </c>
      <c r="D96" s="124">
        <v>0.0022083838177735615</v>
      </c>
      <c r="E96" s="124">
        <v>1.7911326033509545</v>
      </c>
      <c r="F96" s="84" t="s">
        <v>4238</v>
      </c>
      <c r="G96" s="84" t="b">
        <v>0</v>
      </c>
      <c r="H96" s="84" t="b">
        <v>0</v>
      </c>
      <c r="I96" s="84" t="b">
        <v>0</v>
      </c>
      <c r="J96" s="84" t="b">
        <v>0</v>
      </c>
      <c r="K96" s="84" t="b">
        <v>0</v>
      </c>
      <c r="L96" s="84" t="b">
        <v>0</v>
      </c>
    </row>
    <row r="97" spans="1:12" ht="15">
      <c r="A97" s="84" t="s">
        <v>3284</v>
      </c>
      <c r="B97" s="84" t="s">
        <v>3359</v>
      </c>
      <c r="C97" s="84">
        <v>3</v>
      </c>
      <c r="D97" s="124">
        <v>0.0022083838177735615</v>
      </c>
      <c r="E97" s="124">
        <v>1.2003536224326812</v>
      </c>
      <c r="F97" s="84" t="s">
        <v>4238</v>
      </c>
      <c r="G97" s="84" t="b">
        <v>0</v>
      </c>
      <c r="H97" s="84" t="b">
        <v>0</v>
      </c>
      <c r="I97" s="84" t="b">
        <v>0</v>
      </c>
      <c r="J97" s="84" t="b">
        <v>0</v>
      </c>
      <c r="K97" s="84" t="b">
        <v>0</v>
      </c>
      <c r="L97" s="84" t="b">
        <v>0</v>
      </c>
    </row>
    <row r="98" spans="1:12" ht="15">
      <c r="A98" s="84" t="s">
        <v>4056</v>
      </c>
      <c r="B98" s="84" t="s">
        <v>3916</v>
      </c>
      <c r="C98" s="84">
        <v>3</v>
      </c>
      <c r="D98" s="124">
        <v>0.0022083838177735615</v>
      </c>
      <c r="E98" s="124">
        <v>2.47910722338551</v>
      </c>
      <c r="F98" s="84" t="s">
        <v>4238</v>
      </c>
      <c r="G98" s="84" t="b">
        <v>0</v>
      </c>
      <c r="H98" s="84" t="b">
        <v>0</v>
      </c>
      <c r="I98" s="84" t="b">
        <v>0</v>
      </c>
      <c r="J98" s="84" t="b">
        <v>0</v>
      </c>
      <c r="K98" s="84" t="b">
        <v>0</v>
      </c>
      <c r="L98" s="84" t="b">
        <v>0</v>
      </c>
    </row>
    <row r="99" spans="1:12" ht="15">
      <c r="A99" s="84" t="s">
        <v>3916</v>
      </c>
      <c r="B99" s="84" t="s">
        <v>4057</v>
      </c>
      <c r="C99" s="84">
        <v>3</v>
      </c>
      <c r="D99" s="124">
        <v>0.0022083838177735615</v>
      </c>
      <c r="E99" s="124">
        <v>2.47910722338551</v>
      </c>
      <c r="F99" s="84" t="s">
        <v>4238</v>
      </c>
      <c r="G99" s="84" t="b">
        <v>0</v>
      </c>
      <c r="H99" s="84" t="b">
        <v>0</v>
      </c>
      <c r="I99" s="84" t="b">
        <v>0</v>
      </c>
      <c r="J99" s="84" t="b">
        <v>0</v>
      </c>
      <c r="K99" s="84" t="b">
        <v>0</v>
      </c>
      <c r="L99" s="84" t="b">
        <v>0</v>
      </c>
    </row>
    <row r="100" spans="1:12" ht="15">
      <c r="A100" s="84" t="s">
        <v>3928</v>
      </c>
      <c r="B100" s="84" t="s">
        <v>3911</v>
      </c>
      <c r="C100" s="84">
        <v>3</v>
      </c>
      <c r="D100" s="124">
        <v>0.0022083838177735615</v>
      </c>
      <c r="E100" s="124">
        <v>2.0599779156435343</v>
      </c>
      <c r="F100" s="84" t="s">
        <v>4238</v>
      </c>
      <c r="G100" s="84" t="b">
        <v>0</v>
      </c>
      <c r="H100" s="84" t="b">
        <v>0</v>
      </c>
      <c r="I100" s="84" t="b">
        <v>0</v>
      </c>
      <c r="J100" s="84" t="b">
        <v>0</v>
      </c>
      <c r="K100" s="84" t="b">
        <v>0</v>
      </c>
      <c r="L100" s="84" t="b">
        <v>0</v>
      </c>
    </row>
    <row r="101" spans="1:12" ht="15">
      <c r="A101" s="84" t="s">
        <v>4011</v>
      </c>
      <c r="B101" s="84" t="s">
        <v>3329</v>
      </c>
      <c r="C101" s="84">
        <v>3</v>
      </c>
      <c r="D101" s="124">
        <v>0.0022083838177735615</v>
      </c>
      <c r="E101" s="124">
        <v>2.0599779156435343</v>
      </c>
      <c r="F101" s="84" t="s">
        <v>4238</v>
      </c>
      <c r="G101" s="84" t="b">
        <v>0</v>
      </c>
      <c r="H101" s="84" t="b">
        <v>0</v>
      </c>
      <c r="I101" s="84" t="b">
        <v>0</v>
      </c>
      <c r="J101" s="84" t="b">
        <v>0</v>
      </c>
      <c r="K101" s="84" t="b">
        <v>0</v>
      </c>
      <c r="L101" s="84" t="b">
        <v>0</v>
      </c>
    </row>
    <row r="102" spans="1:12" ht="15">
      <c r="A102" s="84" t="s">
        <v>3329</v>
      </c>
      <c r="B102" s="84" t="s">
        <v>3353</v>
      </c>
      <c r="C102" s="84">
        <v>3</v>
      </c>
      <c r="D102" s="124">
        <v>0.0022083838177735615</v>
      </c>
      <c r="E102" s="124">
        <v>1.7354668241300304</v>
      </c>
      <c r="F102" s="84" t="s">
        <v>4238</v>
      </c>
      <c r="G102" s="84" t="b">
        <v>0</v>
      </c>
      <c r="H102" s="84" t="b">
        <v>0</v>
      </c>
      <c r="I102" s="84" t="b">
        <v>0</v>
      </c>
      <c r="J102" s="84" t="b">
        <v>0</v>
      </c>
      <c r="K102" s="84" t="b">
        <v>0</v>
      </c>
      <c r="L102" s="84" t="b">
        <v>0</v>
      </c>
    </row>
    <row r="103" spans="1:12" ht="15">
      <c r="A103" s="84" t="s">
        <v>3288</v>
      </c>
      <c r="B103" s="84" t="s">
        <v>3701</v>
      </c>
      <c r="C103" s="84">
        <v>3</v>
      </c>
      <c r="D103" s="124">
        <v>0.0024036791143233005</v>
      </c>
      <c r="E103" s="124">
        <v>1.9050759556577912</v>
      </c>
      <c r="F103" s="84" t="s">
        <v>4238</v>
      </c>
      <c r="G103" s="84" t="b">
        <v>0</v>
      </c>
      <c r="H103" s="84" t="b">
        <v>0</v>
      </c>
      <c r="I103" s="84" t="b">
        <v>0</v>
      </c>
      <c r="J103" s="84" t="b">
        <v>0</v>
      </c>
      <c r="K103" s="84" t="b">
        <v>0</v>
      </c>
      <c r="L103" s="84" t="b">
        <v>0</v>
      </c>
    </row>
    <row r="104" spans="1:12" ht="15">
      <c r="A104" s="84" t="s">
        <v>3332</v>
      </c>
      <c r="B104" s="84" t="s">
        <v>3331</v>
      </c>
      <c r="C104" s="84">
        <v>3</v>
      </c>
      <c r="D104" s="124">
        <v>0.0022083838177735615</v>
      </c>
      <c r="E104" s="124">
        <v>1.452778284663161</v>
      </c>
      <c r="F104" s="84" t="s">
        <v>4238</v>
      </c>
      <c r="G104" s="84" t="b">
        <v>0</v>
      </c>
      <c r="H104" s="84" t="b">
        <v>0</v>
      </c>
      <c r="I104" s="84" t="b">
        <v>0</v>
      </c>
      <c r="J104" s="84" t="b">
        <v>0</v>
      </c>
      <c r="K104" s="84" t="b">
        <v>0</v>
      </c>
      <c r="L104" s="84" t="b">
        <v>0</v>
      </c>
    </row>
    <row r="105" spans="1:12" ht="15">
      <c r="A105" s="84" t="s">
        <v>4061</v>
      </c>
      <c r="B105" s="84" t="s">
        <v>3328</v>
      </c>
      <c r="C105" s="84">
        <v>3</v>
      </c>
      <c r="D105" s="124">
        <v>0.0022083838177735615</v>
      </c>
      <c r="E105" s="124">
        <v>2.0019859686658474</v>
      </c>
      <c r="F105" s="84" t="s">
        <v>4238</v>
      </c>
      <c r="G105" s="84" t="b">
        <v>0</v>
      </c>
      <c r="H105" s="84" t="b">
        <v>0</v>
      </c>
      <c r="I105" s="84" t="b">
        <v>0</v>
      </c>
      <c r="J105" s="84" t="b">
        <v>0</v>
      </c>
      <c r="K105" s="84" t="b">
        <v>0</v>
      </c>
      <c r="L105" s="84" t="b">
        <v>0</v>
      </c>
    </row>
    <row r="106" spans="1:12" ht="15">
      <c r="A106" s="84" t="s">
        <v>331</v>
      </c>
      <c r="B106" s="84" t="s">
        <v>4062</v>
      </c>
      <c r="C106" s="84">
        <v>3</v>
      </c>
      <c r="D106" s="124">
        <v>0.0022083838177735615</v>
      </c>
      <c r="E106" s="124">
        <v>1.1126842661595375</v>
      </c>
      <c r="F106" s="84" t="s">
        <v>4238</v>
      </c>
      <c r="G106" s="84" t="b">
        <v>0</v>
      </c>
      <c r="H106" s="84" t="b">
        <v>0</v>
      </c>
      <c r="I106" s="84" t="b">
        <v>0</v>
      </c>
      <c r="J106" s="84" t="b">
        <v>0</v>
      </c>
      <c r="K106" s="84" t="b">
        <v>0</v>
      </c>
      <c r="L106" s="84" t="b">
        <v>0</v>
      </c>
    </row>
    <row r="107" spans="1:12" ht="15">
      <c r="A107" s="84" t="s">
        <v>4062</v>
      </c>
      <c r="B107" s="84" t="s">
        <v>3948</v>
      </c>
      <c r="C107" s="84">
        <v>3</v>
      </c>
      <c r="D107" s="124">
        <v>0.0022083838177735615</v>
      </c>
      <c r="E107" s="124">
        <v>2.60404595999381</v>
      </c>
      <c r="F107" s="84" t="s">
        <v>4238</v>
      </c>
      <c r="G107" s="84" t="b">
        <v>0</v>
      </c>
      <c r="H107" s="84" t="b">
        <v>0</v>
      </c>
      <c r="I107" s="84" t="b">
        <v>0</v>
      </c>
      <c r="J107" s="84" t="b">
        <v>0</v>
      </c>
      <c r="K107" s="84" t="b">
        <v>0</v>
      </c>
      <c r="L107" s="84" t="b">
        <v>0</v>
      </c>
    </row>
    <row r="108" spans="1:12" ht="15">
      <c r="A108" s="84" t="s">
        <v>331</v>
      </c>
      <c r="B108" s="84" t="s">
        <v>4063</v>
      </c>
      <c r="C108" s="84">
        <v>3</v>
      </c>
      <c r="D108" s="124">
        <v>0.0022083838177735615</v>
      </c>
      <c r="E108" s="124">
        <v>1.1126842661595375</v>
      </c>
      <c r="F108" s="84" t="s">
        <v>4238</v>
      </c>
      <c r="G108" s="84" t="b">
        <v>0</v>
      </c>
      <c r="H108" s="84" t="b">
        <v>0</v>
      </c>
      <c r="I108" s="84" t="b">
        <v>0</v>
      </c>
      <c r="J108" s="84" t="b">
        <v>0</v>
      </c>
      <c r="K108" s="84" t="b">
        <v>0</v>
      </c>
      <c r="L108" s="84" t="b">
        <v>0</v>
      </c>
    </row>
    <row r="109" spans="1:12" ht="15">
      <c r="A109" s="84" t="s">
        <v>393</v>
      </c>
      <c r="B109" s="84" t="s">
        <v>416</v>
      </c>
      <c r="C109" s="84">
        <v>3</v>
      </c>
      <c r="D109" s="124">
        <v>0.0022083838177735615</v>
      </c>
      <c r="E109" s="124">
        <v>2.7801372190494913</v>
      </c>
      <c r="F109" s="84" t="s">
        <v>4238</v>
      </c>
      <c r="G109" s="84" t="b">
        <v>0</v>
      </c>
      <c r="H109" s="84" t="b">
        <v>0</v>
      </c>
      <c r="I109" s="84" t="b">
        <v>0</v>
      </c>
      <c r="J109" s="84" t="b">
        <v>0</v>
      </c>
      <c r="K109" s="84" t="b">
        <v>0</v>
      </c>
      <c r="L109" s="84" t="b">
        <v>0</v>
      </c>
    </row>
    <row r="110" spans="1:12" ht="15">
      <c r="A110" s="84" t="s">
        <v>416</v>
      </c>
      <c r="B110" s="84" t="s">
        <v>415</v>
      </c>
      <c r="C110" s="84">
        <v>3</v>
      </c>
      <c r="D110" s="124">
        <v>0.0022083838177735615</v>
      </c>
      <c r="E110" s="124">
        <v>2.905075955657791</v>
      </c>
      <c r="F110" s="84" t="s">
        <v>4238</v>
      </c>
      <c r="G110" s="84" t="b">
        <v>0</v>
      </c>
      <c r="H110" s="84" t="b">
        <v>0</v>
      </c>
      <c r="I110" s="84" t="b">
        <v>0</v>
      </c>
      <c r="J110" s="84" t="b">
        <v>0</v>
      </c>
      <c r="K110" s="84" t="b">
        <v>0</v>
      </c>
      <c r="L110" s="84" t="b">
        <v>0</v>
      </c>
    </row>
    <row r="111" spans="1:12" ht="15">
      <c r="A111" s="84" t="s">
        <v>415</v>
      </c>
      <c r="B111" s="84" t="s">
        <v>331</v>
      </c>
      <c r="C111" s="84">
        <v>3</v>
      </c>
      <c r="D111" s="124">
        <v>0.0022083838177735615</v>
      </c>
      <c r="E111" s="124">
        <v>1.2649259147216894</v>
      </c>
      <c r="F111" s="84" t="s">
        <v>4238</v>
      </c>
      <c r="G111" s="84" t="b">
        <v>0</v>
      </c>
      <c r="H111" s="84" t="b">
        <v>0</v>
      </c>
      <c r="I111" s="84" t="b">
        <v>0</v>
      </c>
      <c r="J111" s="84" t="b">
        <v>0</v>
      </c>
      <c r="K111" s="84" t="b">
        <v>0</v>
      </c>
      <c r="L111" s="84" t="b">
        <v>0</v>
      </c>
    </row>
    <row r="112" spans="1:12" ht="15">
      <c r="A112" s="84" t="s">
        <v>331</v>
      </c>
      <c r="B112" s="84" t="s">
        <v>414</v>
      </c>
      <c r="C112" s="84">
        <v>3</v>
      </c>
      <c r="D112" s="124">
        <v>0.0022083838177735615</v>
      </c>
      <c r="E112" s="124">
        <v>1.1126842661595375</v>
      </c>
      <c r="F112" s="84" t="s">
        <v>4238</v>
      </c>
      <c r="G112" s="84" t="b">
        <v>0</v>
      </c>
      <c r="H112" s="84" t="b">
        <v>0</v>
      </c>
      <c r="I112" s="84" t="b">
        <v>0</v>
      </c>
      <c r="J112" s="84" t="b">
        <v>0</v>
      </c>
      <c r="K112" s="84" t="b">
        <v>0</v>
      </c>
      <c r="L112" s="84" t="b">
        <v>0</v>
      </c>
    </row>
    <row r="113" spans="1:12" ht="15">
      <c r="A113" s="84" t="s">
        <v>414</v>
      </c>
      <c r="B113" s="84" t="s">
        <v>413</v>
      </c>
      <c r="C113" s="84">
        <v>3</v>
      </c>
      <c r="D113" s="124">
        <v>0.0022083838177735615</v>
      </c>
      <c r="E113" s="124">
        <v>2.905075955657791</v>
      </c>
      <c r="F113" s="84" t="s">
        <v>4238</v>
      </c>
      <c r="G113" s="84" t="b">
        <v>0</v>
      </c>
      <c r="H113" s="84" t="b">
        <v>0</v>
      </c>
      <c r="I113" s="84" t="b">
        <v>0</v>
      </c>
      <c r="J113" s="84" t="b">
        <v>0</v>
      </c>
      <c r="K113" s="84" t="b">
        <v>0</v>
      </c>
      <c r="L113" s="84" t="b">
        <v>0</v>
      </c>
    </row>
    <row r="114" spans="1:12" ht="15">
      <c r="A114" s="84" t="s">
        <v>413</v>
      </c>
      <c r="B114" s="84" t="s">
        <v>412</v>
      </c>
      <c r="C114" s="84">
        <v>3</v>
      </c>
      <c r="D114" s="124">
        <v>0.0022083838177735615</v>
      </c>
      <c r="E114" s="124">
        <v>2.905075955657791</v>
      </c>
      <c r="F114" s="84" t="s">
        <v>4238</v>
      </c>
      <c r="G114" s="84" t="b">
        <v>0</v>
      </c>
      <c r="H114" s="84" t="b">
        <v>0</v>
      </c>
      <c r="I114" s="84" t="b">
        <v>0</v>
      </c>
      <c r="J114" s="84" t="b">
        <v>0</v>
      </c>
      <c r="K114" s="84" t="b">
        <v>0</v>
      </c>
      <c r="L114" s="84" t="b">
        <v>0</v>
      </c>
    </row>
    <row r="115" spans="1:12" ht="15">
      <c r="A115" s="84" t="s">
        <v>3918</v>
      </c>
      <c r="B115" s="84" t="s">
        <v>4002</v>
      </c>
      <c r="C115" s="84">
        <v>3</v>
      </c>
      <c r="D115" s="124">
        <v>0.0022083838177735615</v>
      </c>
      <c r="E115" s="124">
        <v>2.35416848677721</v>
      </c>
      <c r="F115" s="84" t="s">
        <v>4238</v>
      </c>
      <c r="G115" s="84" t="b">
        <v>0</v>
      </c>
      <c r="H115" s="84" t="b">
        <v>0</v>
      </c>
      <c r="I115" s="84" t="b">
        <v>0</v>
      </c>
      <c r="J115" s="84" t="b">
        <v>0</v>
      </c>
      <c r="K115" s="84" t="b">
        <v>0</v>
      </c>
      <c r="L115" s="84" t="b">
        <v>0</v>
      </c>
    </row>
    <row r="116" spans="1:12" ht="15">
      <c r="A116" s="84" t="s">
        <v>283</v>
      </c>
      <c r="B116" s="84" t="s">
        <v>3978</v>
      </c>
      <c r="C116" s="84">
        <v>3</v>
      </c>
      <c r="D116" s="124">
        <v>0.0022083838177735615</v>
      </c>
      <c r="E116" s="124">
        <v>2.905075955657791</v>
      </c>
      <c r="F116" s="84" t="s">
        <v>4238</v>
      </c>
      <c r="G116" s="84" t="b">
        <v>0</v>
      </c>
      <c r="H116" s="84" t="b">
        <v>0</v>
      </c>
      <c r="I116" s="84" t="b">
        <v>0</v>
      </c>
      <c r="J116" s="84" t="b">
        <v>0</v>
      </c>
      <c r="K116" s="84" t="b">
        <v>0</v>
      </c>
      <c r="L116" s="84" t="b">
        <v>0</v>
      </c>
    </row>
    <row r="117" spans="1:12" ht="15">
      <c r="A117" s="84" t="s">
        <v>4015</v>
      </c>
      <c r="B117" s="84" t="s">
        <v>4064</v>
      </c>
      <c r="C117" s="84">
        <v>3</v>
      </c>
      <c r="D117" s="124">
        <v>0.0022083838177735615</v>
      </c>
      <c r="E117" s="124">
        <v>2.7801372190494913</v>
      </c>
      <c r="F117" s="84" t="s">
        <v>4238</v>
      </c>
      <c r="G117" s="84" t="b">
        <v>0</v>
      </c>
      <c r="H117" s="84" t="b">
        <v>1</v>
      </c>
      <c r="I117" s="84" t="b">
        <v>0</v>
      </c>
      <c r="J117" s="84" t="b">
        <v>0</v>
      </c>
      <c r="K117" s="84" t="b">
        <v>0</v>
      </c>
      <c r="L117" s="84" t="b">
        <v>0</v>
      </c>
    </row>
    <row r="118" spans="1:12" ht="15">
      <c r="A118" s="84" t="s">
        <v>299</v>
      </c>
      <c r="B118" s="84" t="s">
        <v>331</v>
      </c>
      <c r="C118" s="84">
        <v>3</v>
      </c>
      <c r="D118" s="124">
        <v>0.0022083838177735615</v>
      </c>
      <c r="E118" s="124">
        <v>1.1399871781133895</v>
      </c>
      <c r="F118" s="84" t="s">
        <v>4238</v>
      </c>
      <c r="G118" s="84" t="b">
        <v>0</v>
      </c>
      <c r="H118" s="84" t="b">
        <v>0</v>
      </c>
      <c r="I118" s="84" t="b">
        <v>0</v>
      </c>
      <c r="J118" s="84" t="b">
        <v>0</v>
      </c>
      <c r="K118" s="84" t="b">
        <v>0</v>
      </c>
      <c r="L118" s="84" t="b">
        <v>0</v>
      </c>
    </row>
    <row r="119" spans="1:12" ht="15">
      <c r="A119" s="84" t="s">
        <v>3357</v>
      </c>
      <c r="B119" s="84" t="s">
        <v>3701</v>
      </c>
      <c r="C119" s="84">
        <v>3</v>
      </c>
      <c r="D119" s="124">
        <v>0.0027375386289229097</v>
      </c>
      <c r="E119" s="124">
        <v>2.178077227721529</v>
      </c>
      <c r="F119" s="84" t="s">
        <v>4238</v>
      </c>
      <c r="G119" s="84" t="b">
        <v>0</v>
      </c>
      <c r="H119" s="84" t="b">
        <v>0</v>
      </c>
      <c r="I119" s="84" t="b">
        <v>0</v>
      </c>
      <c r="J119" s="84" t="b">
        <v>0</v>
      </c>
      <c r="K119" s="84" t="b">
        <v>0</v>
      </c>
      <c r="L119" s="84" t="b">
        <v>0</v>
      </c>
    </row>
    <row r="120" spans="1:12" ht="15">
      <c r="A120" s="84" t="s">
        <v>279</v>
      </c>
      <c r="B120" s="84" t="s">
        <v>811</v>
      </c>
      <c r="C120" s="84">
        <v>3</v>
      </c>
      <c r="D120" s="124">
        <v>0.0022083838177735615</v>
      </c>
      <c r="E120" s="124">
        <v>2.905075955657791</v>
      </c>
      <c r="F120" s="84" t="s">
        <v>4238</v>
      </c>
      <c r="G120" s="84" t="b">
        <v>0</v>
      </c>
      <c r="H120" s="84" t="b">
        <v>0</v>
      </c>
      <c r="I120" s="84" t="b">
        <v>0</v>
      </c>
      <c r="J120" s="84" t="b">
        <v>0</v>
      </c>
      <c r="K120" s="84" t="b">
        <v>0</v>
      </c>
      <c r="L120" s="84" t="b">
        <v>0</v>
      </c>
    </row>
    <row r="121" spans="1:12" ht="15">
      <c r="A121" s="84" t="s">
        <v>331</v>
      </c>
      <c r="B121" s="84" t="s">
        <v>4072</v>
      </c>
      <c r="C121" s="84">
        <v>3</v>
      </c>
      <c r="D121" s="124">
        <v>0.0022083838177735615</v>
      </c>
      <c r="E121" s="124">
        <v>1.1126842661595375</v>
      </c>
      <c r="F121" s="84" t="s">
        <v>4238</v>
      </c>
      <c r="G121" s="84" t="b">
        <v>0</v>
      </c>
      <c r="H121" s="84" t="b">
        <v>0</v>
      </c>
      <c r="I121" s="84" t="b">
        <v>0</v>
      </c>
      <c r="J121" s="84" t="b">
        <v>0</v>
      </c>
      <c r="K121" s="84" t="b">
        <v>0</v>
      </c>
      <c r="L121" s="84" t="b">
        <v>0</v>
      </c>
    </row>
    <row r="122" spans="1:12" ht="15">
      <c r="A122" s="84" t="s">
        <v>4072</v>
      </c>
      <c r="B122" s="84" t="s">
        <v>3349</v>
      </c>
      <c r="C122" s="84">
        <v>3</v>
      </c>
      <c r="D122" s="124">
        <v>0.0022083838177735615</v>
      </c>
      <c r="E122" s="124">
        <v>2.47910722338551</v>
      </c>
      <c r="F122" s="84" t="s">
        <v>4238</v>
      </c>
      <c r="G122" s="84" t="b">
        <v>0</v>
      </c>
      <c r="H122" s="84" t="b">
        <v>0</v>
      </c>
      <c r="I122" s="84" t="b">
        <v>0</v>
      </c>
      <c r="J122" s="84" t="b">
        <v>0</v>
      </c>
      <c r="K122" s="84" t="b">
        <v>0</v>
      </c>
      <c r="L122" s="84" t="b">
        <v>0</v>
      </c>
    </row>
    <row r="123" spans="1:12" ht="15">
      <c r="A123" s="84" t="s">
        <v>3349</v>
      </c>
      <c r="B123" s="84" t="s">
        <v>3912</v>
      </c>
      <c r="C123" s="84">
        <v>3</v>
      </c>
      <c r="D123" s="124">
        <v>0.0022083838177735615</v>
      </c>
      <c r="E123" s="124">
        <v>2.001985968665848</v>
      </c>
      <c r="F123" s="84" t="s">
        <v>4238</v>
      </c>
      <c r="G123" s="84" t="b">
        <v>0</v>
      </c>
      <c r="H123" s="84" t="b">
        <v>0</v>
      </c>
      <c r="I123" s="84" t="b">
        <v>0</v>
      </c>
      <c r="J123" s="84" t="b">
        <v>1</v>
      </c>
      <c r="K123" s="84" t="b">
        <v>0</v>
      </c>
      <c r="L123" s="84" t="b">
        <v>0</v>
      </c>
    </row>
    <row r="124" spans="1:12" ht="15">
      <c r="A124" s="84" t="s">
        <v>4073</v>
      </c>
      <c r="B124" s="84" t="s">
        <v>3913</v>
      </c>
      <c r="C124" s="84">
        <v>3</v>
      </c>
      <c r="D124" s="124">
        <v>0.0022083838177735615</v>
      </c>
      <c r="E124" s="124">
        <v>2.47910722338551</v>
      </c>
      <c r="F124" s="84" t="s">
        <v>4238</v>
      </c>
      <c r="G124" s="84" t="b">
        <v>0</v>
      </c>
      <c r="H124" s="84" t="b">
        <v>0</v>
      </c>
      <c r="I124" s="84" t="b">
        <v>0</v>
      </c>
      <c r="J124" s="84" t="b">
        <v>0</v>
      </c>
      <c r="K124" s="84" t="b">
        <v>0</v>
      </c>
      <c r="L124" s="84" t="b">
        <v>0</v>
      </c>
    </row>
    <row r="125" spans="1:12" ht="15">
      <c r="A125" s="84" t="s">
        <v>3913</v>
      </c>
      <c r="B125" s="84" t="s">
        <v>4074</v>
      </c>
      <c r="C125" s="84">
        <v>3</v>
      </c>
      <c r="D125" s="124">
        <v>0.0022083838177735615</v>
      </c>
      <c r="E125" s="124">
        <v>2.537099170363197</v>
      </c>
      <c r="F125" s="84" t="s">
        <v>4238</v>
      </c>
      <c r="G125" s="84" t="b">
        <v>0</v>
      </c>
      <c r="H125" s="84" t="b">
        <v>0</v>
      </c>
      <c r="I125" s="84" t="b">
        <v>0</v>
      </c>
      <c r="J125" s="84" t="b">
        <v>0</v>
      </c>
      <c r="K125" s="84" t="b">
        <v>0</v>
      </c>
      <c r="L125" s="84" t="b">
        <v>0</v>
      </c>
    </row>
    <row r="126" spans="1:12" ht="15">
      <c r="A126" s="84" t="s">
        <v>3349</v>
      </c>
      <c r="B126" s="84" t="s">
        <v>3351</v>
      </c>
      <c r="C126" s="84">
        <v>3</v>
      </c>
      <c r="D126" s="124">
        <v>0.0022083838177735615</v>
      </c>
      <c r="E126" s="124">
        <v>2.427954700938129</v>
      </c>
      <c r="F126" s="84" t="s">
        <v>4238</v>
      </c>
      <c r="G126" s="84" t="b">
        <v>0</v>
      </c>
      <c r="H126" s="84" t="b">
        <v>0</v>
      </c>
      <c r="I126" s="84" t="b">
        <v>0</v>
      </c>
      <c r="J126" s="84" t="b">
        <v>1</v>
      </c>
      <c r="K126" s="84" t="b">
        <v>0</v>
      </c>
      <c r="L126" s="84" t="b">
        <v>0</v>
      </c>
    </row>
    <row r="127" spans="1:12" ht="15">
      <c r="A127" s="84" t="s">
        <v>3351</v>
      </c>
      <c r="B127" s="84" t="s">
        <v>3352</v>
      </c>
      <c r="C127" s="84">
        <v>3</v>
      </c>
      <c r="D127" s="124">
        <v>0.0022083838177735615</v>
      </c>
      <c r="E127" s="124">
        <v>2.905075955657791</v>
      </c>
      <c r="F127" s="84" t="s">
        <v>4238</v>
      </c>
      <c r="G127" s="84" t="b">
        <v>1</v>
      </c>
      <c r="H127" s="84" t="b">
        <v>0</v>
      </c>
      <c r="I127" s="84" t="b">
        <v>0</v>
      </c>
      <c r="J127" s="84" t="b">
        <v>0</v>
      </c>
      <c r="K127" s="84" t="b">
        <v>0</v>
      </c>
      <c r="L127" s="84" t="b">
        <v>0</v>
      </c>
    </row>
    <row r="128" spans="1:12" ht="15">
      <c r="A128" s="84" t="s">
        <v>3352</v>
      </c>
      <c r="B128" s="84" t="s">
        <v>3329</v>
      </c>
      <c r="C128" s="84">
        <v>3</v>
      </c>
      <c r="D128" s="124">
        <v>0.0022083838177735615</v>
      </c>
      <c r="E128" s="124">
        <v>2.0599779156435343</v>
      </c>
      <c r="F128" s="84" t="s">
        <v>4238</v>
      </c>
      <c r="G128" s="84" t="b">
        <v>0</v>
      </c>
      <c r="H128" s="84" t="b">
        <v>0</v>
      </c>
      <c r="I128" s="84" t="b">
        <v>0</v>
      </c>
      <c r="J128" s="84" t="b">
        <v>0</v>
      </c>
      <c r="K128" s="84" t="b">
        <v>0</v>
      </c>
      <c r="L128" s="84" t="b">
        <v>0</v>
      </c>
    </row>
    <row r="129" spans="1:12" ht="15">
      <c r="A129" s="84" t="s">
        <v>3329</v>
      </c>
      <c r="B129" s="84" t="s">
        <v>392</v>
      </c>
      <c r="C129" s="84">
        <v>3</v>
      </c>
      <c r="D129" s="124">
        <v>0.0022083838177735615</v>
      </c>
      <c r="E129" s="124">
        <v>1.8815948598082683</v>
      </c>
      <c r="F129" s="84" t="s">
        <v>4238</v>
      </c>
      <c r="G129" s="84" t="b">
        <v>0</v>
      </c>
      <c r="H129" s="84" t="b">
        <v>0</v>
      </c>
      <c r="I129" s="84" t="b">
        <v>0</v>
      </c>
      <c r="J129" s="84" t="b">
        <v>0</v>
      </c>
      <c r="K129" s="84" t="b">
        <v>0</v>
      </c>
      <c r="L129" s="84" t="b">
        <v>0</v>
      </c>
    </row>
    <row r="130" spans="1:12" ht="15">
      <c r="A130" s="84" t="s">
        <v>392</v>
      </c>
      <c r="B130" s="84" t="s">
        <v>3353</v>
      </c>
      <c r="C130" s="84">
        <v>3</v>
      </c>
      <c r="D130" s="124">
        <v>0.0022083838177735615</v>
      </c>
      <c r="E130" s="124">
        <v>2.3152504207468403</v>
      </c>
      <c r="F130" s="84" t="s">
        <v>4238</v>
      </c>
      <c r="G130" s="84" t="b">
        <v>0</v>
      </c>
      <c r="H130" s="84" t="b">
        <v>0</v>
      </c>
      <c r="I130" s="84" t="b">
        <v>0</v>
      </c>
      <c r="J130" s="84" t="b">
        <v>0</v>
      </c>
      <c r="K130" s="84" t="b">
        <v>0</v>
      </c>
      <c r="L130" s="84" t="b">
        <v>0</v>
      </c>
    </row>
    <row r="131" spans="1:12" ht="15">
      <c r="A131" s="84" t="s">
        <v>3353</v>
      </c>
      <c r="B131" s="84" t="s">
        <v>391</v>
      </c>
      <c r="C131" s="84">
        <v>3</v>
      </c>
      <c r="D131" s="124">
        <v>0.0022083838177735615</v>
      </c>
      <c r="E131" s="124">
        <v>2.60404595999381</v>
      </c>
      <c r="F131" s="84" t="s">
        <v>4238</v>
      </c>
      <c r="G131" s="84" t="b">
        <v>0</v>
      </c>
      <c r="H131" s="84" t="b">
        <v>0</v>
      </c>
      <c r="I131" s="84" t="b">
        <v>0</v>
      </c>
      <c r="J131" s="84" t="b">
        <v>0</v>
      </c>
      <c r="K131" s="84" t="b">
        <v>0</v>
      </c>
      <c r="L131" s="84" t="b">
        <v>0</v>
      </c>
    </row>
    <row r="132" spans="1:12" ht="15">
      <c r="A132" s="84" t="s">
        <v>391</v>
      </c>
      <c r="B132" s="84" t="s">
        <v>3354</v>
      </c>
      <c r="C132" s="84">
        <v>3</v>
      </c>
      <c r="D132" s="124">
        <v>0.0022083838177735615</v>
      </c>
      <c r="E132" s="124">
        <v>2.60404595999381</v>
      </c>
      <c r="F132" s="84" t="s">
        <v>4238</v>
      </c>
      <c r="G132" s="84" t="b">
        <v>0</v>
      </c>
      <c r="H132" s="84" t="b">
        <v>0</v>
      </c>
      <c r="I132" s="84" t="b">
        <v>0</v>
      </c>
      <c r="J132" s="84" t="b">
        <v>0</v>
      </c>
      <c r="K132" s="84" t="b">
        <v>0</v>
      </c>
      <c r="L132" s="84" t="b">
        <v>0</v>
      </c>
    </row>
    <row r="133" spans="1:12" ht="15">
      <c r="A133" s="84" t="s">
        <v>3354</v>
      </c>
      <c r="B133" s="84" t="s">
        <v>3355</v>
      </c>
      <c r="C133" s="84">
        <v>3</v>
      </c>
      <c r="D133" s="124">
        <v>0.0022083838177735615</v>
      </c>
      <c r="E133" s="124">
        <v>2.60404595999381</v>
      </c>
      <c r="F133" s="84" t="s">
        <v>4238</v>
      </c>
      <c r="G133" s="84" t="b">
        <v>0</v>
      </c>
      <c r="H133" s="84" t="b">
        <v>0</v>
      </c>
      <c r="I133" s="84" t="b">
        <v>0</v>
      </c>
      <c r="J133" s="84" t="b">
        <v>0</v>
      </c>
      <c r="K133" s="84" t="b">
        <v>1</v>
      </c>
      <c r="L133" s="84" t="b">
        <v>0</v>
      </c>
    </row>
    <row r="134" spans="1:12" ht="15">
      <c r="A134" s="84" t="s">
        <v>3355</v>
      </c>
      <c r="B134" s="84" t="s">
        <v>331</v>
      </c>
      <c r="C134" s="84">
        <v>3</v>
      </c>
      <c r="D134" s="124">
        <v>0.0022083838177735615</v>
      </c>
      <c r="E134" s="124">
        <v>1.2649259147216894</v>
      </c>
      <c r="F134" s="84" t="s">
        <v>4238</v>
      </c>
      <c r="G134" s="84" t="b">
        <v>0</v>
      </c>
      <c r="H134" s="84" t="b">
        <v>1</v>
      </c>
      <c r="I134" s="84" t="b">
        <v>0</v>
      </c>
      <c r="J134" s="84" t="b">
        <v>0</v>
      </c>
      <c r="K134" s="84" t="b">
        <v>0</v>
      </c>
      <c r="L134" s="84" t="b">
        <v>0</v>
      </c>
    </row>
    <row r="135" spans="1:12" ht="15">
      <c r="A135" s="84" t="s">
        <v>331</v>
      </c>
      <c r="B135" s="84" t="s">
        <v>4075</v>
      </c>
      <c r="C135" s="84">
        <v>3</v>
      </c>
      <c r="D135" s="124">
        <v>0.0022083838177735615</v>
      </c>
      <c r="E135" s="124">
        <v>1.1126842661595375</v>
      </c>
      <c r="F135" s="84" t="s">
        <v>4238</v>
      </c>
      <c r="G135" s="84" t="b">
        <v>0</v>
      </c>
      <c r="H135" s="84" t="b">
        <v>0</v>
      </c>
      <c r="I135" s="84" t="b">
        <v>0</v>
      </c>
      <c r="J135" s="84" t="b">
        <v>0</v>
      </c>
      <c r="K135" s="84" t="b">
        <v>0</v>
      </c>
      <c r="L135" s="84" t="b">
        <v>0</v>
      </c>
    </row>
    <row r="136" spans="1:12" ht="15">
      <c r="A136" s="84" t="s">
        <v>4075</v>
      </c>
      <c r="B136" s="84" t="s">
        <v>390</v>
      </c>
      <c r="C136" s="84">
        <v>3</v>
      </c>
      <c r="D136" s="124">
        <v>0.0022083838177735615</v>
      </c>
      <c r="E136" s="124">
        <v>2.905075955657791</v>
      </c>
      <c r="F136" s="84" t="s">
        <v>4238</v>
      </c>
      <c r="G136" s="84" t="b">
        <v>0</v>
      </c>
      <c r="H136" s="84" t="b">
        <v>0</v>
      </c>
      <c r="I136" s="84" t="b">
        <v>0</v>
      </c>
      <c r="J136" s="84" t="b">
        <v>0</v>
      </c>
      <c r="K136" s="84" t="b">
        <v>0</v>
      </c>
      <c r="L136" s="84" t="b">
        <v>0</v>
      </c>
    </row>
    <row r="137" spans="1:12" ht="15">
      <c r="A137" s="84" t="s">
        <v>390</v>
      </c>
      <c r="B137" s="84" t="s">
        <v>3350</v>
      </c>
      <c r="C137" s="84">
        <v>3</v>
      </c>
      <c r="D137" s="124">
        <v>0.0022083838177735615</v>
      </c>
      <c r="E137" s="124">
        <v>2.268253858070617</v>
      </c>
      <c r="F137" s="84" t="s">
        <v>4238</v>
      </c>
      <c r="G137" s="84" t="b">
        <v>0</v>
      </c>
      <c r="H137" s="84" t="b">
        <v>0</v>
      </c>
      <c r="I137" s="84" t="b">
        <v>0</v>
      </c>
      <c r="J137" s="84" t="b">
        <v>0</v>
      </c>
      <c r="K137" s="84" t="b">
        <v>0</v>
      </c>
      <c r="L137" s="84" t="b">
        <v>0</v>
      </c>
    </row>
    <row r="138" spans="1:12" ht="15">
      <c r="A138" s="84" t="s">
        <v>3949</v>
      </c>
      <c r="B138" s="84" t="s">
        <v>4082</v>
      </c>
      <c r="C138" s="84">
        <v>3</v>
      </c>
      <c r="D138" s="124">
        <v>0.0022083838177735615</v>
      </c>
      <c r="E138" s="124">
        <v>2.60404595999381</v>
      </c>
      <c r="F138" s="84" t="s">
        <v>4238</v>
      </c>
      <c r="G138" s="84" t="b">
        <v>0</v>
      </c>
      <c r="H138" s="84" t="b">
        <v>0</v>
      </c>
      <c r="I138" s="84" t="b">
        <v>0</v>
      </c>
      <c r="J138" s="84" t="b">
        <v>0</v>
      </c>
      <c r="K138" s="84" t="b">
        <v>0</v>
      </c>
      <c r="L138" s="84" t="b">
        <v>0</v>
      </c>
    </row>
    <row r="139" spans="1:12" ht="15">
      <c r="A139" s="84" t="s">
        <v>4082</v>
      </c>
      <c r="B139" s="84" t="s">
        <v>4083</v>
      </c>
      <c r="C139" s="84">
        <v>3</v>
      </c>
      <c r="D139" s="124">
        <v>0.0022083838177735615</v>
      </c>
      <c r="E139" s="124">
        <v>2.905075955657791</v>
      </c>
      <c r="F139" s="84" t="s">
        <v>4238</v>
      </c>
      <c r="G139" s="84" t="b">
        <v>0</v>
      </c>
      <c r="H139" s="84" t="b">
        <v>0</v>
      </c>
      <c r="I139" s="84" t="b">
        <v>0</v>
      </c>
      <c r="J139" s="84" t="b">
        <v>0</v>
      </c>
      <c r="K139" s="84" t="b">
        <v>0</v>
      </c>
      <c r="L139" s="84" t="b">
        <v>0</v>
      </c>
    </row>
    <row r="140" spans="1:12" ht="15">
      <c r="A140" s="84" t="s">
        <v>4083</v>
      </c>
      <c r="B140" s="84" t="s">
        <v>4084</v>
      </c>
      <c r="C140" s="84">
        <v>3</v>
      </c>
      <c r="D140" s="124">
        <v>0.0022083838177735615</v>
      </c>
      <c r="E140" s="124">
        <v>2.905075955657791</v>
      </c>
      <c r="F140" s="84" t="s">
        <v>4238</v>
      </c>
      <c r="G140" s="84" t="b">
        <v>0</v>
      </c>
      <c r="H140" s="84" t="b">
        <v>0</v>
      </c>
      <c r="I140" s="84" t="b">
        <v>0</v>
      </c>
      <c r="J140" s="84" t="b">
        <v>0</v>
      </c>
      <c r="K140" s="84" t="b">
        <v>0</v>
      </c>
      <c r="L140" s="84" t="b">
        <v>0</v>
      </c>
    </row>
    <row r="141" spans="1:12" ht="15">
      <c r="A141" s="84" t="s">
        <v>4084</v>
      </c>
      <c r="B141" s="84" t="s">
        <v>4085</v>
      </c>
      <c r="C141" s="84">
        <v>3</v>
      </c>
      <c r="D141" s="124">
        <v>0.0022083838177735615</v>
      </c>
      <c r="E141" s="124">
        <v>2.905075955657791</v>
      </c>
      <c r="F141" s="84" t="s">
        <v>4238</v>
      </c>
      <c r="G141" s="84" t="b">
        <v>0</v>
      </c>
      <c r="H141" s="84" t="b">
        <v>0</v>
      </c>
      <c r="I141" s="84" t="b">
        <v>0</v>
      </c>
      <c r="J141" s="84" t="b">
        <v>0</v>
      </c>
      <c r="K141" s="84" t="b">
        <v>1</v>
      </c>
      <c r="L141" s="84" t="b">
        <v>0</v>
      </c>
    </row>
    <row r="142" spans="1:12" ht="15">
      <c r="A142" s="84" t="s">
        <v>4085</v>
      </c>
      <c r="B142" s="84" t="s">
        <v>4086</v>
      </c>
      <c r="C142" s="84">
        <v>3</v>
      </c>
      <c r="D142" s="124">
        <v>0.0022083838177735615</v>
      </c>
      <c r="E142" s="124">
        <v>2.905075955657791</v>
      </c>
      <c r="F142" s="84" t="s">
        <v>4238</v>
      </c>
      <c r="G142" s="84" t="b">
        <v>0</v>
      </c>
      <c r="H142" s="84" t="b">
        <v>1</v>
      </c>
      <c r="I142" s="84" t="b">
        <v>0</v>
      </c>
      <c r="J142" s="84" t="b">
        <v>0</v>
      </c>
      <c r="K142" s="84" t="b">
        <v>0</v>
      </c>
      <c r="L142" s="84" t="b">
        <v>0</v>
      </c>
    </row>
    <row r="143" spans="1:12" ht="15">
      <c r="A143" s="84" t="s">
        <v>4086</v>
      </c>
      <c r="B143" s="84" t="s">
        <v>4017</v>
      </c>
      <c r="C143" s="84">
        <v>3</v>
      </c>
      <c r="D143" s="124">
        <v>0.0022083838177735615</v>
      </c>
      <c r="E143" s="124">
        <v>2.7801372190494913</v>
      </c>
      <c r="F143" s="84" t="s">
        <v>4238</v>
      </c>
      <c r="G143" s="84" t="b">
        <v>0</v>
      </c>
      <c r="H143" s="84" t="b">
        <v>0</v>
      </c>
      <c r="I143" s="84" t="b">
        <v>0</v>
      </c>
      <c r="J143" s="84" t="b">
        <v>0</v>
      </c>
      <c r="K143" s="84" t="b">
        <v>0</v>
      </c>
      <c r="L143" s="84" t="b">
        <v>0</v>
      </c>
    </row>
    <row r="144" spans="1:12" ht="15">
      <c r="A144" s="84" t="s">
        <v>4017</v>
      </c>
      <c r="B144" s="84" t="s">
        <v>4087</v>
      </c>
      <c r="C144" s="84">
        <v>3</v>
      </c>
      <c r="D144" s="124">
        <v>0.0022083838177735615</v>
      </c>
      <c r="E144" s="124">
        <v>2.7801372190494913</v>
      </c>
      <c r="F144" s="84" t="s">
        <v>4238</v>
      </c>
      <c r="G144" s="84" t="b">
        <v>0</v>
      </c>
      <c r="H144" s="84" t="b">
        <v>0</v>
      </c>
      <c r="I144" s="84" t="b">
        <v>0</v>
      </c>
      <c r="J144" s="84" t="b">
        <v>0</v>
      </c>
      <c r="K144" s="84" t="b">
        <v>0</v>
      </c>
      <c r="L144" s="84" t="b">
        <v>0</v>
      </c>
    </row>
    <row r="145" spans="1:12" ht="15">
      <c r="A145" s="84" t="s">
        <v>4088</v>
      </c>
      <c r="B145" s="84" t="s">
        <v>3350</v>
      </c>
      <c r="C145" s="84">
        <v>3</v>
      </c>
      <c r="D145" s="124">
        <v>0.0022083838177735615</v>
      </c>
      <c r="E145" s="124">
        <v>2.268253858070617</v>
      </c>
      <c r="F145" s="84" t="s">
        <v>4238</v>
      </c>
      <c r="G145" s="84" t="b">
        <v>0</v>
      </c>
      <c r="H145" s="84" t="b">
        <v>0</v>
      </c>
      <c r="I145" s="84" t="b">
        <v>0</v>
      </c>
      <c r="J145" s="84" t="b">
        <v>0</v>
      </c>
      <c r="K145" s="84" t="b">
        <v>0</v>
      </c>
      <c r="L145" s="84" t="b">
        <v>0</v>
      </c>
    </row>
    <row r="146" spans="1:12" ht="15">
      <c r="A146" s="84" t="s">
        <v>3955</v>
      </c>
      <c r="B146" s="84" t="s">
        <v>3957</v>
      </c>
      <c r="C146" s="84">
        <v>3</v>
      </c>
      <c r="D146" s="124">
        <v>0.0022083838177735615</v>
      </c>
      <c r="E146" s="124">
        <v>2.3030159643298287</v>
      </c>
      <c r="F146" s="84" t="s">
        <v>4238</v>
      </c>
      <c r="G146" s="84" t="b">
        <v>0</v>
      </c>
      <c r="H146" s="84" t="b">
        <v>0</v>
      </c>
      <c r="I146" s="84" t="b">
        <v>0</v>
      </c>
      <c r="J146" s="84" t="b">
        <v>0</v>
      </c>
      <c r="K146" s="84" t="b">
        <v>0</v>
      </c>
      <c r="L146" s="84" t="b">
        <v>0</v>
      </c>
    </row>
    <row r="147" spans="1:12" ht="15">
      <c r="A147" s="84" t="s">
        <v>3957</v>
      </c>
      <c r="B147" s="84" t="s">
        <v>4089</v>
      </c>
      <c r="C147" s="84">
        <v>3</v>
      </c>
      <c r="D147" s="124">
        <v>0.0022083838177735615</v>
      </c>
      <c r="E147" s="124">
        <v>2.60404595999381</v>
      </c>
      <c r="F147" s="84" t="s">
        <v>4238</v>
      </c>
      <c r="G147" s="84" t="b">
        <v>0</v>
      </c>
      <c r="H147" s="84" t="b">
        <v>0</v>
      </c>
      <c r="I147" s="84" t="b">
        <v>0</v>
      </c>
      <c r="J147" s="84" t="b">
        <v>0</v>
      </c>
      <c r="K147" s="84" t="b">
        <v>0</v>
      </c>
      <c r="L147" s="84" t="b">
        <v>0</v>
      </c>
    </row>
    <row r="148" spans="1:12" ht="15">
      <c r="A148" s="84" t="s">
        <v>4089</v>
      </c>
      <c r="B148" s="84" t="s">
        <v>3917</v>
      </c>
      <c r="C148" s="84">
        <v>3</v>
      </c>
      <c r="D148" s="124">
        <v>0.0022083838177735615</v>
      </c>
      <c r="E148" s="124">
        <v>2.60404595999381</v>
      </c>
      <c r="F148" s="84" t="s">
        <v>4238</v>
      </c>
      <c r="G148" s="84" t="b">
        <v>0</v>
      </c>
      <c r="H148" s="84" t="b">
        <v>0</v>
      </c>
      <c r="I148" s="84" t="b">
        <v>0</v>
      </c>
      <c r="J148" s="84" t="b">
        <v>0</v>
      </c>
      <c r="K148" s="84" t="b">
        <v>0</v>
      </c>
      <c r="L148" s="84" t="b">
        <v>0</v>
      </c>
    </row>
    <row r="149" spans="1:12" ht="15">
      <c r="A149" s="84" t="s">
        <v>3917</v>
      </c>
      <c r="B149" s="84" t="s">
        <v>3965</v>
      </c>
      <c r="C149" s="84">
        <v>3</v>
      </c>
      <c r="D149" s="124">
        <v>0.0022083838177735615</v>
      </c>
      <c r="E149" s="124">
        <v>2.257258473769154</v>
      </c>
      <c r="F149" s="84" t="s">
        <v>4238</v>
      </c>
      <c r="G149" s="84" t="b">
        <v>0</v>
      </c>
      <c r="H149" s="84" t="b">
        <v>0</v>
      </c>
      <c r="I149" s="84" t="b">
        <v>0</v>
      </c>
      <c r="J149" s="84" t="b">
        <v>0</v>
      </c>
      <c r="K149" s="84" t="b">
        <v>0</v>
      </c>
      <c r="L149" s="84" t="b">
        <v>0</v>
      </c>
    </row>
    <row r="150" spans="1:12" ht="15">
      <c r="A150" s="84" t="s">
        <v>3965</v>
      </c>
      <c r="B150" s="84" t="s">
        <v>3329</v>
      </c>
      <c r="C150" s="84">
        <v>3</v>
      </c>
      <c r="D150" s="124">
        <v>0.0022083838177735615</v>
      </c>
      <c r="E150" s="124">
        <v>1.8381291660271781</v>
      </c>
      <c r="F150" s="84" t="s">
        <v>4238</v>
      </c>
      <c r="G150" s="84" t="b">
        <v>0</v>
      </c>
      <c r="H150" s="84" t="b">
        <v>0</v>
      </c>
      <c r="I150" s="84" t="b">
        <v>0</v>
      </c>
      <c r="J150" s="84" t="b">
        <v>0</v>
      </c>
      <c r="K150" s="84" t="b">
        <v>0</v>
      </c>
      <c r="L150" s="84" t="b">
        <v>0</v>
      </c>
    </row>
    <row r="151" spans="1:12" ht="15">
      <c r="A151" s="84" t="s">
        <v>3329</v>
      </c>
      <c r="B151" s="84" t="s">
        <v>3947</v>
      </c>
      <c r="C151" s="84">
        <v>3</v>
      </c>
      <c r="D151" s="124">
        <v>0.0022083838177735615</v>
      </c>
      <c r="E151" s="124">
        <v>1.8024136137606435</v>
      </c>
      <c r="F151" s="84" t="s">
        <v>4238</v>
      </c>
      <c r="G151" s="84" t="b">
        <v>0</v>
      </c>
      <c r="H151" s="84" t="b">
        <v>0</v>
      </c>
      <c r="I151" s="84" t="b">
        <v>0</v>
      </c>
      <c r="J151" s="84" t="b">
        <v>0</v>
      </c>
      <c r="K151" s="84" t="b">
        <v>0</v>
      </c>
      <c r="L151" s="84" t="b">
        <v>0</v>
      </c>
    </row>
    <row r="152" spans="1:12" ht="15">
      <c r="A152" s="84" t="s">
        <v>3947</v>
      </c>
      <c r="B152" s="84" t="s">
        <v>3907</v>
      </c>
      <c r="C152" s="84">
        <v>3</v>
      </c>
      <c r="D152" s="124">
        <v>0.0022083838177735615</v>
      </c>
      <c r="E152" s="124">
        <v>2.0811672147134725</v>
      </c>
      <c r="F152" s="84" t="s">
        <v>4238</v>
      </c>
      <c r="G152" s="84" t="b">
        <v>0</v>
      </c>
      <c r="H152" s="84" t="b">
        <v>0</v>
      </c>
      <c r="I152" s="84" t="b">
        <v>0</v>
      </c>
      <c r="J152" s="84" t="b">
        <v>0</v>
      </c>
      <c r="K152" s="84" t="b">
        <v>0</v>
      </c>
      <c r="L152" s="84" t="b">
        <v>0</v>
      </c>
    </row>
    <row r="153" spans="1:12" ht="15">
      <c r="A153" s="84" t="s">
        <v>3907</v>
      </c>
      <c r="B153" s="84" t="s">
        <v>4090</v>
      </c>
      <c r="C153" s="84">
        <v>3</v>
      </c>
      <c r="D153" s="124">
        <v>0.0022083838177735615</v>
      </c>
      <c r="E153" s="124">
        <v>2.382197210377454</v>
      </c>
      <c r="F153" s="84" t="s">
        <v>4238</v>
      </c>
      <c r="G153" s="84" t="b">
        <v>0</v>
      </c>
      <c r="H153" s="84" t="b">
        <v>0</v>
      </c>
      <c r="I153" s="84" t="b">
        <v>0</v>
      </c>
      <c r="J153" s="84" t="b">
        <v>0</v>
      </c>
      <c r="K153" s="84" t="b">
        <v>0</v>
      </c>
      <c r="L153" s="84" t="b">
        <v>0</v>
      </c>
    </row>
    <row r="154" spans="1:12" ht="15">
      <c r="A154" s="84" t="s">
        <v>4090</v>
      </c>
      <c r="B154" s="84" t="s">
        <v>3957</v>
      </c>
      <c r="C154" s="84">
        <v>3</v>
      </c>
      <c r="D154" s="124">
        <v>0.0022083838177735615</v>
      </c>
      <c r="E154" s="124">
        <v>2.60404595999381</v>
      </c>
      <c r="F154" s="84" t="s">
        <v>4238</v>
      </c>
      <c r="G154" s="84" t="b">
        <v>0</v>
      </c>
      <c r="H154" s="84" t="b">
        <v>0</v>
      </c>
      <c r="I154" s="84" t="b">
        <v>0</v>
      </c>
      <c r="J154" s="84" t="b">
        <v>0</v>
      </c>
      <c r="K154" s="84" t="b">
        <v>0</v>
      </c>
      <c r="L154" s="84" t="b">
        <v>0</v>
      </c>
    </row>
    <row r="155" spans="1:12" ht="15">
      <c r="A155" s="84" t="s">
        <v>3957</v>
      </c>
      <c r="B155" s="84" t="s">
        <v>3284</v>
      </c>
      <c r="C155" s="84">
        <v>3</v>
      </c>
      <c r="D155" s="124">
        <v>0.0022083838177735615</v>
      </c>
      <c r="E155" s="124">
        <v>1.4901026076869732</v>
      </c>
      <c r="F155" s="84" t="s">
        <v>4238</v>
      </c>
      <c r="G155" s="84" t="b">
        <v>0</v>
      </c>
      <c r="H155" s="84" t="b">
        <v>0</v>
      </c>
      <c r="I155" s="84" t="b">
        <v>0</v>
      </c>
      <c r="J155" s="84" t="b">
        <v>0</v>
      </c>
      <c r="K155" s="84" t="b">
        <v>0</v>
      </c>
      <c r="L155" s="84" t="b">
        <v>0</v>
      </c>
    </row>
    <row r="156" spans="1:12" ht="15">
      <c r="A156" s="84" t="s">
        <v>4014</v>
      </c>
      <c r="B156" s="84" t="s">
        <v>3328</v>
      </c>
      <c r="C156" s="84">
        <v>3</v>
      </c>
      <c r="D156" s="124">
        <v>0.0022083838177735615</v>
      </c>
      <c r="E156" s="124">
        <v>1.8770472320575478</v>
      </c>
      <c r="F156" s="84" t="s">
        <v>4238</v>
      </c>
      <c r="G156" s="84" t="b">
        <v>0</v>
      </c>
      <c r="H156" s="84" t="b">
        <v>0</v>
      </c>
      <c r="I156" s="84" t="b">
        <v>0</v>
      </c>
      <c r="J156" s="84" t="b">
        <v>0</v>
      </c>
      <c r="K156" s="84" t="b">
        <v>0</v>
      </c>
      <c r="L156" s="84" t="b">
        <v>0</v>
      </c>
    </row>
    <row r="157" spans="1:12" ht="15">
      <c r="A157" s="84" t="s">
        <v>4023</v>
      </c>
      <c r="B157" s="84" t="s">
        <v>3331</v>
      </c>
      <c r="C157" s="84">
        <v>3</v>
      </c>
      <c r="D157" s="124">
        <v>0.0022083838177735615</v>
      </c>
      <c r="E157" s="124">
        <v>2.1517482889991797</v>
      </c>
      <c r="F157" s="84" t="s">
        <v>4238</v>
      </c>
      <c r="G157" s="84" t="b">
        <v>0</v>
      </c>
      <c r="H157" s="84" t="b">
        <v>0</v>
      </c>
      <c r="I157" s="84" t="b">
        <v>0</v>
      </c>
      <c r="J157" s="84" t="b">
        <v>0</v>
      </c>
      <c r="K157" s="84" t="b">
        <v>0</v>
      </c>
      <c r="L157" s="84" t="b">
        <v>0</v>
      </c>
    </row>
    <row r="158" spans="1:12" ht="15">
      <c r="A158" s="84" t="s">
        <v>3901</v>
      </c>
      <c r="B158" s="84" t="s">
        <v>3476</v>
      </c>
      <c r="C158" s="84">
        <v>3</v>
      </c>
      <c r="D158" s="124">
        <v>0.0022083838177735615</v>
      </c>
      <c r="E158" s="124">
        <v>2.3030159643298287</v>
      </c>
      <c r="F158" s="84" t="s">
        <v>4238</v>
      </c>
      <c r="G158" s="84" t="b">
        <v>0</v>
      </c>
      <c r="H158" s="84" t="b">
        <v>0</v>
      </c>
      <c r="I158" s="84" t="b">
        <v>0</v>
      </c>
      <c r="J158" s="84" t="b">
        <v>0</v>
      </c>
      <c r="K158" s="84" t="b">
        <v>0</v>
      </c>
      <c r="L158" s="84" t="b">
        <v>0</v>
      </c>
    </row>
    <row r="159" spans="1:12" ht="15">
      <c r="A159" s="84" t="s">
        <v>3476</v>
      </c>
      <c r="B159" s="84" t="s">
        <v>806</v>
      </c>
      <c r="C159" s="84">
        <v>3</v>
      </c>
      <c r="D159" s="124">
        <v>0.0022083838177735615</v>
      </c>
      <c r="E159" s="124">
        <v>2.905075955657791</v>
      </c>
      <c r="F159" s="84" t="s">
        <v>4238</v>
      </c>
      <c r="G159" s="84" t="b">
        <v>0</v>
      </c>
      <c r="H159" s="84" t="b">
        <v>0</v>
      </c>
      <c r="I159" s="84" t="b">
        <v>0</v>
      </c>
      <c r="J159" s="84" t="b">
        <v>0</v>
      </c>
      <c r="K159" s="84" t="b">
        <v>0</v>
      </c>
      <c r="L159" s="84" t="b">
        <v>0</v>
      </c>
    </row>
    <row r="160" spans="1:12" ht="15">
      <c r="A160" s="84" t="s">
        <v>806</v>
      </c>
      <c r="B160" s="84" t="s">
        <v>4091</v>
      </c>
      <c r="C160" s="84">
        <v>3</v>
      </c>
      <c r="D160" s="124">
        <v>0.0022083838177735615</v>
      </c>
      <c r="E160" s="124">
        <v>2.905075955657791</v>
      </c>
      <c r="F160" s="84" t="s">
        <v>4238</v>
      </c>
      <c r="G160" s="84" t="b">
        <v>0</v>
      </c>
      <c r="H160" s="84" t="b">
        <v>0</v>
      </c>
      <c r="I160" s="84" t="b">
        <v>0</v>
      </c>
      <c r="J160" s="84" t="b">
        <v>0</v>
      </c>
      <c r="K160" s="84" t="b">
        <v>0</v>
      </c>
      <c r="L160" s="84" t="b">
        <v>0</v>
      </c>
    </row>
    <row r="161" spans="1:12" ht="15">
      <c r="A161" s="84" t="s">
        <v>4091</v>
      </c>
      <c r="B161" s="84" t="s">
        <v>3971</v>
      </c>
      <c r="C161" s="84">
        <v>3</v>
      </c>
      <c r="D161" s="124">
        <v>0.0022083838177735615</v>
      </c>
      <c r="E161" s="124">
        <v>2.6832272060414346</v>
      </c>
      <c r="F161" s="84" t="s">
        <v>4238</v>
      </c>
      <c r="G161" s="84" t="b">
        <v>0</v>
      </c>
      <c r="H161" s="84" t="b">
        <v>0</v>
      </c>
      <c r="I161" s="84" t="b">
        <v>0</v>
      </c>
      <c r="J161" s="84" t="b">
        <v>0</v>
      </c>
      <c r="K161" s="84" t="b">
        <v>0</v>
      </c>
      <c r="L161" s="84" t="b">
        <v>0</v>
      </c>
    </row>
    <row r="162" spans="1:12" ht="15">
      <c r="A162" s="84" t="s">
        <v>3971</v>
      </c>
      <c r="B162" s="84" t="s">
        <v>4092</v>
      </c>
      <c r="C162" s="84">
        <v>3</v>
      </c>
      <c r="D162" s="124">
        <v>0.0022083838177735615</v>
      </c>
      <c r="E162" s="124">
        <v>2.6832272060414346</v>
      </c>
      <c r="F162" s="84" t="s">
        <v>4238</v>
      </c>
      <c r="G162" s="84" t="b">
        <v>0</v>
      </c>
      <c r="H162" s="84" t="b">
        <v>0</v>
      </c>
      <c r="I162" s="84" t="b">
        <v>0</v>
      </c>
      <c r="J162" s="84" t="b">
        <v>0</v>
      </c>
      <c r="K162" s="84" t="b">
        <v>0</v>
      </c>
      <c r="L162" s="84" t="b">
        <v>0</v>
      </c>
    </row>
    <row r="163" spans="1:12" ht="15">
      <c r="A163" s="84" t="s">
        <v>4092</v>
      </c>
      <c r="B163" s="84" t="s">
        <v>4093</v>
      </c>
      <c r="C163" s="84">
        <v>3</v>
      </c>
      <c r="D163" s="124">
        <v>0.0022083838177735615</v>
      </c>
      <c r="E163" s="124">
        <v>2.905075955657791</v>
      </c>
      <c r="F163" s="84" t="s">
        <v>4238</v>
      </c>
      <c r="G163" s="84" t="b">
        <v>0</v>
      </c>
      <c r="H163" s="84" t="b">
        <v>0</v>
      </c>
      <c r="I163" s="84" t="b">
        <v>0</v>
      </c>
      <c r="J163" s="84" t="b">
        <v>0</v>
      </c>
      <c r="K163" s="84" t="b">
        <v>0</v>
      </c>
      <c r="L163" s="84" t="b">
        <v>0</v>
      </c>
    </row>
    <row r="164" spans="1:12" ht="15">
      <c r="A164" s="84" t="s">
        <v>4093</v>
      </c>
      <c r="B164" s="84" t="s">
        <v>4094</v>
      </c>
      <c r="C164" s="84">
        <v>3</v>
      </c>
      <c r="D164" s="124">
        <v>0.0022083838177735615</v>
      </c>
      <c r="E164" s="124">
        <v>2.905075955657791</v>
      </c>
      <c r="F164" s="84" t="s">
        <v>4238</v>
      </c>
      <c r="G164" s="84" t="b">
        <v>0</v>
      </c>
      <c r="H164" s="84" t="b">
        <v>0</v>
      </c>
      <c r="I164" s="84" t="b">
        <v>0</v>
      </c>
      <c r="J164" s="84" t="b">
        <v>0</v>
      </c>
      <c r="K164" s="84" t="b">
        <v>0</v>
      </c>
      <c r="L164" s="84" t="b">
        <v>0</v>
      </c>
    </row>
    <row r="165" spans="1:12" ht="15">
      <c r="A165" s="84" t="s">
        <v>3975</v>
      </c>
      <c r="B165" s="84" t="s">
        <v>4020</v>
      </c>
      <c r="C165" s="84">
        <v>3</v>
      </c>
      <c r="D165" s="124">
        <v>0.0022083838177735615</v>
      </c>
      <c r="E165" s="124">
        <v>2.5582884694331347</v>
      </c>
      <c r="F165" s="84" t="s">
        <v>4238</v>
      </c>
      <c r="G165" s="84" t="b">
        <v>1</v>
      </c>
      <c r="H165" s="84" t="b">
        <v>0</v>
      </c>
      <c r="I165" s="84" t="b">
        <v>0</v>
      </c>
      <c r="J165" s="84" t="b">
        <v>0</v>
      </c>
      <c r="K165" s="84" t="b">
        <v>0</v>
      </c>
      <c r="L165" s="84" t="b">
        <v>0</v>
      </c>
    </row>
    <row r="166" spans="1:12" ht="15">
      <c r="A166" s="84" t="s">
        <v>3906</v>
      </c>
      <c r="B166" s="84" t="s">
        <v>3283</v>
      </c>
      <c r="C166" s="84">
        <v>3</v>
      </c>
      <c r="D166" s="124">
        <v>0.0022083838177735615</v>
      </c>
      <c r="E166" s="124">
        <v>1.6263223547049623</v>
      </c>
      <c r="F166" s="84" t="s">
        <v>4238</v>
      </c>
      <c r="G166" s="84" t="b">
        <v>0</v>
      </c>
      <c r="H166" s="84" t="b">
        <v>0</v>
      </c>
      <c r="I166" s="84" t="b">
        <v>0</v>
      </c>
      <c r="J166" s="84" t="b">
        <v>0</v>
      </c>
      <c r="K166" s="84" t="b">
        <v>0</v>
      </c>
      <c r="L166" s="84" t="b">
        <v>0</v>
      </c>
    </row>
    <row r="167" spans="1:12" ht="15">
      <c r="A167" s="84" t="s">
        <v>3917</v>
      </c>
      <c r="B167" s="84" t="s">
        <v>3931</v>
      </c>
      <c r="C167" s="84">
        <v>3</v>
      </c>
      <c r="D167" s="124">
        <v>0.0022083838177735615</v>
      </c>
      <c r="E167" s="124">
        <v>2.1111304380909157</v>
      </c>
      <c r="F167" s="84" t="s">
        <v>4238</v>
      </c>
      <c r="G167" s="84" t="b">
        <v>0</v>
      </c>
      <c r="H167" s="84" t="b">
        <v>0</v>
      </c>
      <c r="I167" s="84" t="b">
        <v>0</v>
      </c>
      <c r="J167" s="84" t="b">
        <v>0</v>
      </c>
      <c r="K167" s="84" t="b">
        <v>0</v>
      </c>
      <c r="L167" s="84" t="b">
        <v>0</v>
      </c>
    </row>
    <row r="168" spans="1:12" ht="15">
      <c r="A168" s="84" t="s">
        <v>3952</v>
      </c>
      <c r="B168" s="84" t="s">
        <v>3907</v>
      </c>
      <c r="C168" s="84">
        <v>3</v>
      </c>
      <c r="D168" s="124">
        <v>0.0022083838177735615</v>
      </c>
      <c r="E168" s="124">
        <v>2.160348460761097</v>
      </c>
      <c r="F168" s="84" t="s">
        <v>4238</v>
      </c>
      <c r="G168" s="84" t="b">
        <v>1</v>
      </c>
      <c r="H168" s="84" t="b">
        <v>0</v>
      </c>
      <c r="I168" s="84" t="b">
        <v>0</v>
      </c>
      <c r="J168" s="84" t="b">
        <v>0</v>
      </c>
      <c r="K168" s="84" t="b">
        <v>0</v>
      </c>
      <c r="L168" s="84" t="b">
        <v>0</v>
      </c>
    </row>
    <row r="169" spans="1:12" ht="15">
      <c r="A169" s="84" t="s">
        <v>3907</v>
      </c>
      <c r="B169" s="84" t="s">
        <v>4006</v>
      </c>
      <c r="C169" s="84">
        <v>3</v>
      </c>
      <c r="D169" s="124">
        <v>0.0022083838177735615</v>
      </c>
      <c r="E169" s="124">
        <v>2.257258473769154</v>
      </c>
      <c r="F169" s="84" t="s">
        <v>4238</v>
      </c>
      <c r="G169" s="84" t="b">
        <v>0</v>
      </c>
      <c r="H169" s="84" t="b">
        <v>0</v>
      </c>
      <c r="I169" s="84" t="b">
        <v>0</v>
      </c>
      <c r="J169" s="84" t="b">
        <v>0</v>
      </c>
      <c r="K169" s="84" t="b">
        <v>0</v>
      </c>
      <c r="L169" s="84" t="b">
        <v>0</v>
      </c>
    </row>
    <row r="170" spans="1:12" ht="15">
      <c r="A170" s="84" t="s">
        <v>4006</v>
      </c>
      <c r="B170" s="84" t="s">
        <v>3331</v>
      </c>
      <c r="C170" s="84">
        <v>3</v>
      </c>
      <c r="D170" s="124">
        <v>0.0022083838177735615</v>
      </c>
      <c r="E170" s="124">
        <v>2.02680955239088</v>
      </c>
      <c r="F170" s="84" t="s">
        <v>4238</v>
      </c>
      <c r="G170" s="84" t="b">
        <v>0</v>
      </c>
      <c r="H170" s="84" t="b">
        <v>0</v>
      </c>
      <c r="I170" s="84" t="b">
        <v>0</v>
      </c>
      <c r="J170" s="84" t="b">
        <v>0</v>
      </c>
      <c r="K170" s="84" t="b">
        <v>0</v>
      </c>
      <c r="L170" s="84" t="b">
        <v>0</v>
      </c>
    </row>
    <row r="171" spans="1:12" ht="15">
      <c r="A171" s="84" t="s">
        <v>4096</v>
      </c>
      <c r="B171" s="84" t="s">
        <v>3335</v>
      </c>
      <c r="C171" s="84">
        <v>3</v>
      </c>
      <c r="D171" s="124">
        <v>0.0022083838177735615</v>
      </c>
      <c r="E171" s="124">
        <v>2.178077227721529</v>
      </c>
      <c r="F171" s="84" t="s">
        <v>4238</v>
      </c>
      <c r="G171" s="84" t="b">
        <v>0</v>
      </c>
      <c r="H171" s="84" t="b">
        <v>0</v>
      </c>
      <c r="I171" s="84" t="b">
        <v>0</v>
      </c>
      <c r="J171" s="84" t="b">
        <v>0</v>
      </c>
      <c r="K171" s="84" t="b">
        <v>0</v>
      </c>
      <c r="L171" s="84" t="b">
        <v>0</v>
      </c>
    </row>
    <row r="172" spans="1:12" ht="15">
      <c r="A172" s="84" t="s">
        <v>3335</v>
      </c>
      <c r="B172" s="84" t="s">
        <v>4097</v>
      </c>
      <c r="C172" s="84">
        <v>3</v>
      </c>
      <c r="D172" s="124">
        <v>0.0022083838177735615</v>
      </c>
      <c r="E172" s="124">
        <v>2.2360691746992156</v>
      </c>
      <c r="F172" s="84" t="s">
        <v>4238</v>
      </c>
      <c r="G172" s="84" t="b">
        <v>0</v>
      </c>
      <c r="H172" s="84" t="b">
        <v>0</v>
      </c>
      <c r="I172" s="84" t="b">
        <v>0</v>
      </c>
      <c r="J172" s="84" t="b">
        <v>0</v>
      </c>
      <c r="K172" s="84" t="b">
        <v>0</v>
      </c>
      <c r="L172" s="84" t="b">
        <v>0</v>
      </c>
    </row>
    <row r="173" spans="1:12" ht="15">
      <c r="A173" s="84" t="s">
        <v>4097</v>
      </c>
      <c r="B173" s="84" t="s">
        <v>3908</v>
      </c>
      <c r="C173" s="84">
        <v>3</v>
      </c>
      <c r="D173" s="124">
        <v>0.0022083838177735615</v>
      </c>
      <c r="E173" s="124">
        <v>2.382197210377454</v>
      </c>
      <c r="F173" s="84" t="s">
        <v>4238</v>
      </c>
      <c r="G173" s="84" t="b">
        <v>0</v>
      </c>
      <c r="H173" s="84" t="b">
        <v>0</v>
      </c>
      <c r="I173" s="84" t="b">
        <v>0</v>
      </c>
      <c r="J173" s="84" t="b">
        <v>0</v>
      </c>
      <c r="K173" s="84" t="b">
        <v>0</v>
      </c>
      <c r="L173" s="84" t="b">
        <v>0</v>
      </c>
    </row>
    <row r="174" spans="1:12" ht="15">
      <c r="A174" s="84" t="s">
        <v>3908</v>
      </c>
      <c r="B174" s="84" t="s">
        <v>4022</v>
      </c>
      <c r="C174" s="84">
        <v>3</v>
      </c>
      <c r="D174" s="124">
        <v>0.0022083838177735615</v>
      </c>
      <c r="E174" s="124">
        <v>2.257258473769154</v>
      </c>
      <c r="F174" s="84" t="s">
        <v>4238</v>
      </c>
      <c r="G174" s="84" t="b">
        <v>0</v>
      </c>
      <c r="H174" s="84" t="b">
        <v>0</v>
      </c>
      <c r="I174" s="84" t="b">
        <v>0</v>
      </c>
      <c r="J174" s="84" t="b">
        <v>0</v>
      </c>
      <c r="K174" s="84" t="b">
        <v>0</v>
      </c>
      <c r="L174" s="84" t="b">
        <v>0</v>
      </c>
    </row>
    <row r="175" spans="1:12" ht="15">
      <c r="A175" s="84" t="s">
        <v>4022</v>
      </c>
      <c r="B175" s="84" t="s">
        <v>3288</v>
      </c>
      <c r="C175" s="84">
        <v>3</v>
      </c>
      <c r="D175" s="124">
        <v>0.0022083838177735615</v>
      </c>
      <c r="E175" s="124">
        <v>2.1111304380909157</v>
      </c>
      <c r="F175" s="84" t="s">
        <v>4238</v>
      </c>
      <c r="G175" s="84" t="b">
        <v>0</v>
      </c>
      <c r="H175" s="84" t="b">
        <v>0</v>
      </c>
      <c r="I175" s="84" t="b">
        <v>0</v>
      </c>
      <c r="J175" s="84" t="b">
        <v>0</v>
      </c>
      <c r="K175" s="84" t="b">
        <v>0</v>
      </c>
      <c r="L175" s="84" t="b">
        <v>0</v>
      </c>
    </row>
    <row r="176" spans="1:12" ht="15">
      <c r="A176" s="84" t="s">
        <v>3912</v>
      </c>
      <c r="B176" s="84" t="s">
        <v>3919</v>
      </c>
      <c r="C176" s="84">
        <v>2</v>
      </c>
      <c r="D176" s="124">
        <v>0.0016024527428822003</v>
      </c>
      <c r="E176" s="124">
        <v>1.9350391790352344</v>
      </c>
      <c r="F176" s="84" t="s">
        <v>4238</v>
      </c>
      <c r="G176" s="84" t="b">
        <v>1</v>
      </c>
      <c r="H176" s="84" t="b">
        <v>0</v>
      </c>
      <c r="I176" s="84" t="b">
        <v>0</v>
      </c>
      <c r="J176" s="84" t="b">
        <v>0</v>
      </c>
      <c r="K176" s="84" t="b">
        <v>0</v>
      </c>
      <c r="L176" s="84" t="b">
        <v>0</v>
      </c>
    </row>
    <row r="177" spans="1:12" ht="15">
      <c r="A177" s="84" t="s">
        <v>4098</v>
      </c>
      <c r="B177" s="84" t="s">
        <v>3959</v>
      </c>
      <c r="C177" s="84">
        <v>2</v>
      </c>
      <c r="D177" s="124">
        <v>0.0016024527428822003</v>
      </c>
      <c r="E177" s="124">
        <v>2.6832272060414346</v>
      </c>
      <c r="F177" s="84" t="s">
        <v>4238</v>
      </c>
      <c r="G177" s="84" t="b">
        <v>0</v>
      </c>
      <c r="H177" s="84" t="b">
        <v>0</v>
      </c>
      <c r="I177" s="84" t="b">
        <v>0</v>
      </c>
      <c r="J177" s="84" t="b">
        <v>0</v>
      </c>
      <c r="K177" s="84" t="b">
        <v>0</v>
      </c>
      <c r="L177" s="84" t="b">
        <v>0</v>
      </c>
    </row>
    <row r="178" spans="1:12" ht="15">
      <c r="A178" s="84" t="s">
        <v>3937</v>
      </c>
      <c r="B178" s="84" t="s">
        <v>3938</v>
      </c>
      <c r="C178" s="84">
        <v>2</v>
      </c>
      <c r="D178" s="124">
        <v>0.0016024527428822003</v>
      </c>
      <c r="E178" s="124">
        <v>2.1269247052741473</v>
      </c>
      <c r="F178" s="84" t="s">
        <v>4238</v>
      </c>
      <c r="G178" s="84" t="b">
        <v>0</v>
      </c>
      <c r="H178" s="84" t="b">
        <v>0</v>
      </c>
      <c r="I178" s="84" t="b">
        <v>0</v>
      </c>
      <c r="J178" s="84" t="b">
        <v>0</v>
      </c>
      <c r="K178" s="84" t="b">
        <v>0</v>
      </c>
      <c r="L178" s="84" t="b">
        <v>0</v>
      </c>
    </row>
    <row r="179" spans="1:12" ht="15">
      <c r="A179" s="84" t="s">
        <v>4101</v>
      </c>
      <c r="B179" s="84" t="s">
        <v>4102</v>
      </c>
      <c r="C179" s="84">
        <v>2</v>
      </c>
      <c r="D179" s="124">
        <v>0.0016024527428822003</v>
      </c>
      <c r="E179" s="124">
        <v>3.0811672147134725</v>
      </c>
      <c r="F179" s="84" t="s">
        <v>4238</v>
      </c>
      <c r="G179" s="84" t="b">
        <v>0</v>
      </c>
      <c r="H179" s="84" t="b">
        <v>0</v>
      </c>
      <c r="I179" s="84" t="b">
        <v>0</v>
      </c>
      <c r="J179" s="84" t="b">
        <v>0</v>
      </c>
      <c r="K179" s="84" t="b">
        <v>1</v>
      </c>
      <c r="L179" s="84" t="b">
        <v>0</v>
      </c>
    </row>
    <row r="180" spans="1:12" ht="15">
      <c r="A180" s="84" t="s">
        <v>4102</v>
      </c>
      <c r="B180" s="84" t="s">
        <v>4026</v>
      </c>
      <c r="C180" s="84">
        <v>2</v>
      </c>
      <c r="D180" s="124">
        <v>0.0016024527428822003</v>
      </c>
      <c r="E180" s="124">
        <v>2.905075955657791</v>
      </c>
      <c r="F180" s="84" t="s">
        <v>4238</v>
      </c>
      <c r="G180" s="84" t="b">
        <v>0</v>
      </c>
      <c r="H180" s="84" t="b">
        <v>1</v>
      </c>
      <c r="I180" s="84" t="b">
        <v>0</v>
      </c>
      <c r="J180" s="84" t="b">
        <v>0</v>
      </c>
      <c r="K180" s="84" t="b">
        <v>0</v>
      </c>
      <c r="L180" s="84" t="b">
        <v>0</v>
      </c>
    </row>
    <row r="181" spans="1:12" ht="15">
      <c r="A181" s="84" t="s">
        <v>355</v>
      </c>
      <c r="B181" s="84" t="s">
        <v>3904</v>
      </c>
      <c r="C181" s="84">
        <v>2</v>
      </c>
      <c r="D181" s="124">
        <v>0.0016024527428822003</v>
      </c>
      <c r="E181" s="124">
        <v>2.382197210377454</v>
      </c>
      <c r="F181" s="84" t="s">
        <v>4238</v>
      </c>
      <c r="G181" s="84" t="b">
        <v>0</v>
      </c>
      <c r="H181" s="84" t="b">
        <v>0</v>
      </c>
      <c r="I181" s="84" t="b">
        <v>0</v>
      </c>
      <c r="J181" s="84" t="b">
        <v>0</v>
      </c>
      <c r="K181" s="84" t="b">
        <v>0</v>
      </c>
      <c r="L181" s="84" t="b">
        <v>0</v>
      </c>
    </row>
    <row r="182" spans="1:12" ht="15">
      <c r="A182" s="84" t="s">
        <v>3904</v>
      </c>
      <c r="B182" s="84" t="s">
        <v>4109</v>
      </c>
      <c r="C182" s="84">
        <v>2</v>
      </c>
      <c r="D182" s="124">
        <v>0.0016024527428822003</v>
      </c>
      <c r="E182" s="124">
        <v>2.382197210377454</v>
      </c>
      <c r="F182" s="84" t="s">
        <v>4238</v>
      </c>
      <c r="G182" s="84" t="b">
        <v>0</v>
      </c>
      <c r="H182" s="84" t="b">
        <v>0</v>
      </c>
      <c r="I182" s="84" t="b">
        <v>0</v>
      </c>
      <c r="J182" s="84" t="b">
        <v>0</v>
      </c>
      <c r="K182" s="84" t="b">
        <v>0</v>
      </c>
      <c r="L182" s="84" t="b">
        <v>0</v>
      </c>
    </row>
    <row r="183" spans="1:12" ht="15">
      <c r="A183" s="84" t="s">
        <v>331</v>
      </c>
      <c r="B183" s="84" t="s">
        <v>3350</v>
      </c>
      <c r="C183" s="84">
        <v>2</v>
      </c>
      <c r="D183" s="124">
        <v>0.0016024527428822003</v>
      </c>
      <c r="E183" s="124">
        <v>0.2997709095166818</v>
      </c>
      <c r="F183" s="84" t="s">
        <v>4238</v>
      </c>
      <c r="G183" s="84" t="b">
        <v>0</v>
      </c>
      <c r="H183" s="84" t="b">
        <v>0</v>
      </c>
      <c r="I183" s="84" t="b">
        <v>0</v>
      </c>
      <c r="J183" s="84" t="b">
        <v>0</v>
      </c>
      <c r="K183" s="84" t="b">
        <v>0</v>
      </c>
      <c r="L183" s="84" t="b">
        <v>0</v>
      </c>
    </row>
    <row r="184" spans="1:12" ht="15">
      <c r="A184" s="84" t="s">
        <v>3900</v>
      </c>
      <c r="B184" s="84" t="s">
        <v>4039</v>
      </c>
      <c r="C184" s="84">
        <v>2</v>
      </c>
      <c r="D184" s="124">
        <v>0.0016024527428822003</v>
      </c>
      <c r="E184" s="124">
        <v>2.0599779156435343</v>
      </c>
      <c r="F184" s="84" t="s">
        <v>4238</v>
      </c>
      <c r="G184" s="84" t="b">
        <v>0</v>
      </c>
      <c r="H184" s="84" t="b">
        <v>0</v>
      </c>
      <c r="I184" s="84" t="b">
        <v>0</v>
      </c>
      <c r="J184" s="84" t="b">
        <v>0</v>
      </c>
      <c r="K184" s="84" t="b">
        <v>0</v>
      </c>
      <c r="L184" s="84" t="b">
        <v>0</v>
      </c>
    </row>
    <row r="185" spans="1:12" ht="15">
      <c r="A185" s="84" t="s">
        <v>4118</v>
      </c>
      <c r="B185" s="84" t="s">
        <v>4119</v>
      </c>
      <c r="C185" s="84">
        <v>2</v>
      </c>
      <c r="D185" s="124">
        <v>0.0016024527428822003</v>
      </c>
      <c r="E185" s="124">
        <v>3.0811672147134725</v>
      </c>
      <c r="F185" s="84" t="s">
        <v>4238</v>
      </c>
      <c r="G185" s="84" t="b">
        <v>0</v>
      </c>
      <c r="H185" s="84" t="b">
        <v>0</v>
      </c>
      <c r="I185" s="84" t="b">
        <v>0</v>
      </c>
      <c r="J185" s="84" t="b">
        <v>0</v>
      </c>
      <c r="K185" s="84" t="b">
        <v>0</v>
      </c>
      <c r="L185" s="84" t="b">
        <v>0</v>
      </c>
    </row>
    <row r="186" spans="1:12" ht="15">
      <c r="A186" s="84" t="s">
        <v>4119</v>
      </c>
      <c r="B186" s="84" t="s">
        <v>4120</v>
      </c>
      <c r="C186" s="84">
        <v>2</v>
      </c>
      <c r="D186" s="124">
        <v>0.0016024527428822003</v>
      </c>
      <c r="E186" s="124">
        <v>3.0811672147134725</v>
      </c>
      <c r="F186" s="84" t="s">
        <v>4238</v>
      </c>
      <c r="G186" s="84" t="b">
        <v>0</v>
      </c>
      <c r="H186" s="84" t="b">
        <v>0</v>
      </c>
      <c r="I186" s="84" t="b">
        <v>0</v>
      </c>
      <c r="J186" s="84" t="b">
        <v>0</v>
      </c>
      <c r="K186" s="84" t="b">
        <v>0</v>
      </c>
      <c r="L186" s="84" t="b">
        <v>0</v>
      </c>
    </row>
    <row r="187" spans="1:12" ht="15">
      <c r="A187" s="84" t="s">
        <v>4120</v>
      </c>
      <c r="B187" s="84" t="s">
        <v>4040</v>
      </c>
      <c r="C187" s="84">
        <v>2</v>
      </c>
      <c r="D187" s="124">
        <v>0.0016024527428822003</v>
      </c>
      <c r="E187" s="124">
        <v>2.905075955657791</v>
      </c>
      <c r="F187" s="84" t="s">
        <v>4238</v>
      </c>
      <c r="G187" s="84" t="b">
        <v>0</v>
      </c>
      <c r="H187" s="84" t="b">
        <v>0</v>
      </c>
      <c r="I187" s="84" t="b">
        <v>0</v>
      </c>
      <c r="J187" s="84" t="b">
        <v>0</v>
      </c>
      <c r="K187" s="84" t="b">
        <v>0</v>
      </c>
      <c r="L187" s="84" t="b">
        <v>0</v>
      </c>
    </row>
    <row r="188" spans="1:12" ht="15">
      <c r="A188" s="84" t="s">
        <v>4040</v>
      </c>
      <c r="B188" s="84" t="s">
        <v>331</v>
      </c>
      <c r="C188" s="84">
        <v>2</v>
      </c>
      <c r="D188" s="124">
        <v>0.0016024527428822003</v>
      </c>
      <c r="E188" s="124">
        <v>1.2649259147216894</v>
      </c>
      <c r="F188" s="84" t="s">
        <v>4238</v>
      </c>
      <c r="G188" s="84" t="b">
        <v>0</v>
      </c>
      <c r="H188" s="84" t="b">
        <v>0</v>
      </c>
      <c r="I188" s="84" t="b">
        <v>0</v>
      </c>
      <c r="J188" s="84" t="b">
        <v>0</v>
      </c>
      <c r="K188" s="84" t="b">
        <v>0</v>
      </c>
      <c r="L188" s="84" t="b">
        <v>0</v>
      </c>
    </row>
    <row r="189" spans="1:12" ht="15">
      <c r="A189" s="84" t="s">
        <v>331</v>
      </c>
      <c r="B189" s="84" t="s">
        <v>4121</v>
      </c>
      <c r="C189" s="84">
        <v>2</v>
      </c>
      <c r="D189" s="124">
        <v>0.0016024527428822003</v>
      </c>
      <c r="E189" s="124">
        <v>1.1126842661595375</v>
      </c>
      <c r="F189" s="84" t="s">
        <v>4238</v>
      </c>
      <c r="G189" s="84" t="b">
        <v>0</v>
      </c>
      <c r="H189" s="84" t="b">
        <v>0</v>
      </c>
      <c r="I189" s="84" t="b">
        <v>0</v>
      </c>
      <c r="J189" s="84" t="b">
        <v>0</v>
      </c>
      <c r="K189" s="84" t="b">
        <v>0</v>
      </c>
      <c r="L189" s="84" t="b">
        <v>0</v>
      </c>
    </row>
    <row r="190" spans="1:12" ht="15">
      <c r="A190" s="84" t="s">
        <v>4121</v>
      </c>
      <c r="B190" s="84" t="s">
        <v>4122</v>
      </c>
      <c r="C190" s="84">
        <v>2</v>
      </c>
      <c r="D190" s="124">
        <v>0.0016024527428822003</v>
      </c>
      <c r="E190" s="124">
        <v>3.0811672147134725</v>
      </c>
      <c r="F190" s="84" t="s">
        <v>4238</v>
      </c>
      <c r="G190" s="84" t="b">
        <v>0</v>
      </c>
      <c r="H190" s="84" t="b">
        <v>0</v>
      </c>
      <c r="I190" s="84" t="b">
        <v>0</v>
      </c>
      <c r="J190" s="84" t="b">
        <v>0</v>
      </c>
      <c r="K190" s="84" t="b">
        <v>0</v>
      </c>
      <c r="L190" s="84" t="b">
        <v>0</v>
      </c>
    </row>
    <row r="191" spans="1:12" ht="15">
      <c r="A191" s="84" t="s">
        <v>4122</v>
      </c>
      <c r="B191" s="84" t="s">
        <v>4123</v>
      </c>
      <c r="C191" s="84">
        <v>2</v>
      </c>
      <c r="D191" s="124">
        <v>0.0016024527428822003</v>
      </c>
      <c r="E191" s="124">
        <v>3.0811672147134725</v>
      </c>
      <c r="F191" s="84" t="s">
        <v>4238</v>
      </c>
      <c r="G191" s="84" t="b">
        <v>0</v>
      </c>
      <c r="H191" s="84" t="b">
        <v>0</v>
      </c>
      <c r="I191" s="84" t="b">
        <v>0</v>
      </c>
      <c r="J191" s="84" t="b">
        <v>0</v>
      </c>
      <c r="K191" s="84" t="b">
        <v>0</v>
      </c>
      <c r="L191" s="84" t="b">
        <v>0</v>
      </c>
    </row>
    <row r="192" spans="1:12" ht="15">
      <c r="A192" s="84" t="s">
        <v>4123</v>
      </c>
      <c r="B192" s="84" t="s">
        <v>4124</v>
      </c>
      <c r="C192" s="84">
        <v>2</v>
      </c>
      <c r="D192" s="124">
        <v>0.0016024527428822003</v>
      </c>
      <c r="E192" s="124">
        <v>3.0811672147134725</v>
      </c>
      <c r="F192" s="84" t="s">
        <v>4238</v>
      </c>
      <c r="G192" s="84" t="b">
        <v>0</v>
      </c>
      <c r="H192" s="84" t="b">
        <v>0</v>
      </c>
      <c r="I192" s="84" t="b">
        <v>0</v>
      </c>
      <c r="J192" s="84" t="b">
        <v>0</v>
      </c>
      <c r="K192" s="84" t="b">
        <v>0</v>
      </c>
      <c r="L192" s="84" t="b">
        <v>0</v>
      </c>
    </row>
    <row r="193" spans="1:12" ht="15">
      <c r="A193" s="84" t="s">
        <v>4124</v>
      </c>
      <c r="B193" s="84" t="s">
        <v>3965</v>
      </c>
      <c r="C193" s="84">
        <v>2</v>
      </c>
      <c r="D193" s="124">
        <v>0.0016024527428822003</v>
      </c>
      <c r="E193" s="124">
        <v>2.6832272060414346</v>
      </c>
      <c r="F193" s="84" t="s">
        <v>4238</v>
      </c>
      <c r="G193" s="84" t="b">
        <v>0</v>
      </c>
      <c r="H193" s="84" t="b">
        <v>0</v>
      </c>
      <c r="I193" s="84" t="b">
        <v>0</v>
      </c>
      <c r="J193" s="84" t="b">
        <v>0</v>
      </c>
      <c r="K193" s="84" t="b">
        <v>0</v>
      </c>
      <c r="L193" s="84" t="b">
        <v>0</v>
      </c>
    </row>
    <row r="194" spans="1:12" ht="15">
      <c r="A194" s="84" t="s">
        <v>3965</v>
      </c>
      <c r="B194" s="84" t="s">
        <v>3925</v>
      </c>
      <c r="C194" s="84">
        <v>2</v>
      </c>
      <c r="D194" s="124">
        <v>0.0016024527428822003</v>
      </c>
      <c r="E194" s="124">
        <v>2.139159161691159</v>
      </c>
      <c r="F194" s="84" t="s">
        <v>4238</v>
      </c>
      <c r="G194" s="84" t="b">
        <v>0</v>
      </c>
      <c r="H194" s="84" t="b">
        <v>0</v>
      </c>
      <c r="I194" s="84" t="b">
        <v>0</v>
      </c>
      <c r="J194" s="84" t="b">
        <v>0</v>
      </c>
      <c r="K194" s="84" t="b">
        <v>1</v>
      </c>
      <c r="L194" s="84" t="b">
        <v>0</v>
      </c>
    </row>
    <row r="195" spans="1:12" ht="15">
      <c r="A195" s="84" t="s">
        <v>3925</v>
      </c>
      <c r="B195" s="84" t="s">
        <v>3966</v>
      </c>
      <c r="C195" s="84">
        <v>2</v>
      </c>
      <c r="D195" s="124">
        <v>0.0016024527428822003</v>
      </c>
      <c r="E195" s="124">
        <v>2.139159161691159</v>
      </c>
      <c r="F195" s="84" t="s">
        <v>4238</v>
      </c>
      <c r="G195" s="84" t="b">
        <v>0</v>
      </c>
      <c r="H195" s="84" t="b">
        <v>1</v>
      </c>
      <c r="I195" s="84" t="b">
        <v>0</v>
      </c>
      <c r="J195" s="84" t="b">
        <v>0</v>
      </c>
      <c r="K195" s="84" t="b">
        <v>0</v>
      </c>
      <c r="L195" s="84" t="b">
        <v>0</v>
      </c>
    </row>
    <row r="196" spans="1:12" ht="15">
      <c r="A196" s="84" t="s">
        <v>4044</v>
      </c>
      <c r="B196" s="84" t="s">
        <v>331</v>
      </c>
      <c r="C196" s="84">
        <v>2</v>
      </c>
      <c r="D196" s="124">
        <v>0.0016024527428822003</v>
      </c>
      <c r="E196" s="124">
        <v>1.0888346556660082</v>
      </c>
      <c r="F196" s="84" t="s">
        <v>4238</v>
      </c>
      <c r="G196" s="84" t="b">
        <v>0</v>
      </c>
      <c r="H196" s="84" t="b">
        <v>0</v>
      </c>
      <c r="I196" s="84" t="b">
        <v>0</v>
      </c>
      <c r="J196" s="84" t="b">
        <v>0</v>
      </c>
      <c r="K196" s="84" t="b">
        <v>0</v>
      </c>
      <c r="L196" s="84" t="b">
        <v>0</v>
      </c>
    </row>
    <row r="197" spans="1:12" ht="15">
      <c r="A197" s="84" t="s">
        <v>4131</v>
      </c>
      <c r="B197" s="84" t="s">
        <v>3902</v>
      </c>
      <c r="C197" s="84">
        <v>2</v>
      </c>
      <c r="D197" s="124">
        <v>0.0016024527428822003</v>
      </c>
      <c r="E197" s="124">
        <v>2.3408045252192284</v>
      </c>
      <c r="F197" s="84" t="s">
        <v>4238</v>
      </c>
      <c r="G197" s="84" t="b">
        <v>0</v>
      </c>
      <c r="H197" s="84" t="b">
        <v>0</v>
      </c>
      <c r="I197" s="84" t="b">
        <v>0</v>
      </c>
      <c r="J197" s="84" t="b">
        <v>0</v>
      </c>
      <c r="K197" s="84" t="b">
        <v>0</v>
      </c>
      <c r="L197" s="84" t="b">
        <v>0</v>
      </c>
    </row>
    <row r="198" spans="1:12" ht="15">
      <c r="A198" s="84" t="s">
        <v>4047</v>
      </c>
      <c r="B198" s="84" t="s">
        <v>331</v>
      </c>
      <c r="C198" s="84">
        <v>2</v>
      </c>
      <c r="D198" s="124">
        <v>0.0016024527428822003</v>
      </c>
      <c r="E198" s="124">
        <v>1.0888346556660082</v>
      </c>
      <c r="F198" s="84" t="s">
        <v>4238</v>
      </c>
      <c r="G198" s="84" t="b">
        <v>0</v>
      </c>
      <c r="H198" s="84" t="b">
        <v>0</v>
      </c>
      <c r="I198" s="84" t="b">
        <v>0</v>
      </c>
      <c r="J198" s="84" t="b">
        <v>0</v>
      </c>
      <c r="K198" s="84" t="b">
        <v>0</v>
      </c>
      <c r="L198" s="84" t="b">
        <v>0</v>
      </c>
    </row>
    <row r="199" spans="1:12" ht="15">
      <c r="A199" s="84" t="s">
        <v>4134</v>
      </c>
      <c r="B199" s="84" t="s">
        <v>3900</v>
      </c>
      <c r="C199" s="84">
        <v>2</v>
      </c>
      <c r="D199" s="124">
        <v>0.0016024527428822003</v>
      </c>
      <c r="E199" s="124">
        <v>2.2360691746992156</v>
      </c>
      <c r="F199" s="84" t="s">
        <v>4238</v>
      </c>
      <c r="G199" s="84" t="b">
        <v>0</v>
      </c>
      <c r="H199" s="84" t="b">
        <v>0</v>
      </c>
      <c r="I199" s="84" t="b">
        <v>0</v>
      </c>
      <c r="J199" s="84" t="b">
        <v>0</v>
      </c>
      <c r="K199" s="84" t="b">
        <v>0</v>
      </c>
      <c r="L199" s="84" t="b">
        <v>0</v>
      </c>
    </row>
    <row r="200" spans="1:12" ht="15">
      <c r="A200" s="84" t="s">
        <v>3928</v>
      </c>
      <c r="B200" s="84" t="s">
        <v>331</v>
      </c>
      <c r="C200" s="84">
        <v>2</v>
      </c>
      <c r="D200" s="124">
        <v>0.0016024527428822003</v>
      </c>
      <c r="E200" s="124">
        <v>0.7208578703714137</v>
      </c>
      <c r="F200" s="84" t="s">
        <v>4238</v>
      </c>
      <c r="G200" s="84" t="b">
        <v>0</v>
      </c>
      <c r="H200" s="84" t="b">
        <v>0</v>
      </c>
      <c r="I200" s="84" t="b">
        <v>0</v>
      </c>
      <c r="J200" s="84" t="b">
        <v>0</v>
      </c>
      <c r="K200" s="84" t="b">
        <v>0</v>
      </c>
      <c r="L200" s="84" t="b">
        <v>0</v>
      </c>
    </row>
    <row r="201" spans="1:12" ht="15">
      <c r="A201" s="84" t="s">
        <v>331</v>
      </c>
      <c r="B201" s="84" t="s">
        <v>3924</v>
      </c>
      <c r="C201" s="84">
        <v>2</v>
      </c>
      <c r="D201" s="124">
        <v>0.0016024527428822003</v>
      </c>
      <c r="E201" s="124">
        <v>0.5686162218092616</v>
      </c>
      <c r="F201" s="84" t="s">
        <v>4238</v>
      </c>
      <c r="G201" s="84" t="b">
        <v>0</v>
      </c>
      <c r="H201" s="84" t="b">
        <v>0</v>
      </c>
      <c r="I201" s="84" t="b">
        <v>0</v>
      </c>
      <c r="J201" s="84" t="b">
        <v>0</v>
      </c>
      <c r="K201" s="84" t="b">
        <v>0</v>
      </c>
      <c r="L201" s="84" t="b">
        <v>0</v>
      </c>
    </row>
    <row r="202" spans="1:12" ht="15">
      <c r="A202" s="84" t="s">
        <v>331</v>
      </c>
      <c r="B202" s="84" t="s">
        <v>3332</v>
      </c>
      <c r="C202" s="84">
        <v>2</v>
      </c>
      <c r="D202" s="124">
        <v>0.0016024527428822003</v>
      </c>
      <c r="E202" s="124">
        <v>0.20959427916759385</v>
      </c>
      <c r="F202" s="84" t="s">
        <v>4238</v>
      </c>
      <c r="G202" s="84" t="b">
        <v>0</v>
      </c>
      <c r="H202" s="84" t="b">
        <v>0</v>
      </c>
      <c r="I202" s="84" t="b">
        <v>0</v>
      </c>
      <c r="J202" s="84" t="b">
        <v>0</v>
      </c>
      <c r="K202" s="84" t="b">
        <v>0</v>
      </c>
      <c r="L202" s="84" t="b">
        <v>0</v>
      </c>
    </row>
    <row r="203" spans="1:12" ht="15">
      <c r="A203" s="84" t="s">
        <v>3926</v>
      </c>
      <c r="B203" s="84" t="s">
        <v>369</v>
      </c>
      <c r="C203" s="84">
        <v>2</v>
      </c>
      <c r="D203" s="124">
        <v>0.0016024527428822003</v>
      </c>
      <c r="E203" s="124">
        <v>2.139159161691159</v>
      </c>
      <c r="F203" s="84" t="s">
        <v>4238</v>
      </c>
      <c r="G203" s="84" t="b">
        <v>0</v>
      </c>
      <c r="H203" s="84" t="b">
        <v>0</v>
      </c>
      <c r="I203" s="84" t="b">
        <v>0</v>
      </c>
      <c r="J203" s="84" t="b">
        <v>0</v>
      </c>
      <c r="K203" s="84" t="b">
        <v>0</v>
      </c>
      <c r="L203" s="84" t="b">
        <v>0</v>
      </c>
    </row>
    <row r="204" spans="1:12" ht="15">
      <c r="A204" s="84" t="s">
        <v>3904</v>
      </c>
      <c r="B204" s="84" t="s">
        <v>3938</v>
      </c>
      <c r="C204" s="84">
        <v>2</v>
      </c>
      <c r="D204" s="124">
        <v>0.0016024527428822003</v>
      </c>
      <c r="E204" s="124">
        <v>1.9050759556577912</v>
      </c>
      <c r="F204" s="84" t="s">
        <v>4238</v>
      </c>
      <c r="G204" s="84" t="b">
        <v>0</v>
      </c>
      <c r="H204" s="84" t="b">
        <v>0</v>
      </c>
      <c r="I204" s="84" t="b">
        <v>0</v>
      </c>
      <c r="J204" s="84" t="b">
        <v>0</v>
      </c>
      <c r="K204" s="84" t="b">
        <v>0</v>
      </c>
      <c r="L204" s="84" t="b">
        <v>0</v>
      </c>
    </row>
    <row r="205" spans="1:12" ht="15">
      <c r="A205" s="84" t="s">
        <v>3938</v>
      </c>
      <c r="B205" s="84" t="s">
        <v>3994</v>
      </c>
      <c r="C205" s="84">
        <v>2</v>
      </c>
      <c r="D205" s="124">
        <v>0.0016024527428822003</v>
      </c>
      <c r="E205" s="124">
        <v>2.47910722338551</v>
      </c>
      <c r="F205" s="84" t="s">
        <v>4238</v>
      </c>
      <c r="G205" s="84" t="b">
        <v>0</v>
      </c>
      <c r="H205" s="84" t="b">
        <v>0</v>
      </c>
      <c r="I205" s="84" t="b">
        <v>0</v>
      </c>
      <c r="J205" s="84" t="b">
        <v>0</v>
      </c>
      <c r="K205" s="84" t="b">
        <v>0</v>
      </c>
      <c r="L205" s="84" t="b">
        <v>0</v>
      </c>
    </row>
    <row r="206" spans="1:12" ht="15">
      <c r="A206" s="84" t="s">
        <v>331</v>
      </c>
      <c r="B206" s="84" t="s">
        <v>4008</v>
      </c>
      <c r="C206" s="84">
        <v>2</v>
      </c>
      <c r="D206" s="124">
        <v>0.0016024527428822003</v>
      </c>
      <c r="E206" s="124">
        <v>0.8116542704955563</v>
      </c>
      <c r="F206" s="84" t="s">
        <v>4238</v>
      </c>
      <c r="G206" s="84" t="b">
        <v>0</v>
      </c>
      <c r="H206" s="84" t="b">
        <v>0</v>
      </c>
      <c r="I206" s="84" t="b">
        <v>0</v>
      </c>
      <c r="J206" s="84" t="b">
        <v>0</v>
      </c>
      <c r="K206" s="84" t="b">
        <v>0</v>
      </c>
      <c r="L206" s="84" t="b">
        <v>0</v>
      </c>
    </row>
    <row r="207" spans="1:12" ht="15">
      <c r="A207" s="84" t="s">
        <v>4008</v>
      </c>
      <c r="B207" s="84" t="s">
        <v>4053</v>
      </c>
      <c r="C207" s="84">
        <v>2</v>
      </c>
      <c r="D207" s="124">
        <v>0.0016024527428822003</v>
      </c>
      <c r="E207" s="124">
        <v>2.72898469660211</v>
      </c>
      <c r="F207" s="84" t="s">
        <v>4238</v>
      </c>
      <c r="G207" s="84" t="b">
        <v>0</v>
      </c>
      <c r="H207" s="84" t="b">
        <v>0</v>
      </c>
      <c r="I207" s="84" t="b">
        <v>0</v>
      </c>
      <c r="J207" s="84" t="b">
        <v>0</v>
      </c>
      <c r="K207" s="84" t="b">
        <v>0</v>
      </c>
      <c r="L207" s="84" t="b">
        <v>0</v>
      </c>
    </row>
    <row r="208" spans="1:12" ht="15">
      <c r="A208" s="84" t="s">
        <v>4053</v>
      </c>
      <c r="B208" s="84" t="s">
        <v>4138</v>
      </c>
      <c r="C208" s="84">
        <v>2</v>
      </c>
      <c r="D208" s="124">
        <v>0.0016024527428822003</v>
      </c>
      <c r="E208" s="124">
        <v>2.905075955657791</v>
      </c>
      <c r="F208" s="84" t="s">
        <v>4238</v>
      </c>
      <c r="G208" s="84" t="b">
        <v>0</v>
      </c>
      <c r="H208" s="84" t="b">
        <v>0</v>
      </c>
      <c r="I208" s="84" t="b">
        <v>0</v>
      </c>
      <c r="J208" s="84" t="b">
        <v>0</v>
      </c>
      <c r="K208" s="84" t="b">
        <v>0</v>
      </c>
      <c r="L208" s="84" t="b">
        <v>0</v>
      </c>
    </row>
    <row r="209" spans="1:12" ht="15">
      <c r="A209" s="84" t="s">
        <v>4138</v>
      </c>
      <c r="B209" s="84" t="s">
        <v>3964</v>
      </c>
      <c r="C209" s="84">
        <v>2</v>
      </c>
      <c r="D209" s="124">
        <v>0.0016024527428822003</v>
      </c>
      <c r="E209" s="124">
        <v>2.6832272060414346</v>
      </c>
      <c r="F209" s="84" t="s">
        <v>4238</v>
      </c>
      <c r="G209" s="84" t="b">
        <v>0</v>
      </c>
      <c r="H209" s="84" t="b">
        <v>0</v>
      </c>
      <c r="I209" s="84" t="b">
        <v>0</v>
      </c>
      <c r="J209" s="84" t="b">
        <v>0</v>
      </c>
      <c r="K209" s="84" t="b">
        <v>0</v>
      </c>
      <c r="L209" s="84" t="b">
        <v>0</v>
      </c>
    </row>
    <row r="210" spans="1:12" ht="15">
      <c r="A210" s="84" t="s">
        <v>3964</v>
      </c>
      <c r="B210" s="84" t="s">
        <v>3350</v>
      </c>
      <c r="C210" s="84">
        <v>2</v>
      </c>
      <c r="D210" s="124">
        <v>0.0016024527428822003</v>
      </c>
      <c r="E210" s="124">
        <v>1.8703138493985794</v>
      </c>
      <c r="F210" s="84" t="s">
        <v>4238</v>
      </c>
      <c r="G210" s="84" t="b">
        <v>0</v>
      </c>
      <c r="H210" s="84" t="b">
        <v>0</v>
      </c>
      <c r="I210" s="84" t="b">
        <v>0</v>
      </c>
      <c r="J210" s="84" t="b">
        <v>0</v>
      </c>
      <c r="K210" s="84" t="b">
        <v>0</v>
      </c>
      <c r="L210" s="84" t="b">
        <v>0</v>
      </c>
    </row>
    <row r="211" spans="1:12" ht="15">
      <c r="A211" s="84" t="s">
        <v>3350</v>
      </c>
      <c r="B211" s="84" t="s">
        <v>4009</v>
      </c>
      <c r="C211" s="84">
        <v>2</v>
      </c>
      <c r="D211" s="124">
        <v>0.0016024527428822003</v>
      </c>
      <c r="E211" s="124">
        <v>2.0397745295552476</v>
      </c>
      <c r="F211" s="84" t="s">
        <v>4238</v>
      </c>
      <c r="G211" s="84" t="b">
        <v>0</v>
      </c>
      <c r="H211" s="84" t="b">
        <v>0</v>
      </c>
      <c r="I211" s="84" t="b">
        <v>0</v>
      </c>
      <c r="J211" s="84" t="b">
        <v>0</v>
      </c>
      <c r="K211" s="84" t="b">
        <v>0</v>
      </c>
      <c r="L211" s="84" t="b">
        <v>0</v>
      </c>
    </row>
    <row r="212" spans="1:12" ht="15">
      <c r="A212" s="84" t="s">
        <v>4009</v>
      </c>
      <c r="B212" s="84" t="s">
        <v>4010</v>
      </c>
      <c r="C212" s="84">
        <v>2</v>
      </c>
      <c r="D212" s="124">
        <v>0.0016024527428822003</v>
      </c>
      <c r="E212" s="124">
        <v>2.47910722338551</v>
      </c>
      <c r="F212" s="84" t="s">
        <v>4238</v>
      </c>
      <c r="G212" s="84" t="b">
        <v>0</v>
      </c>
      <c r="H212" s="84" t="b">
        <v>0</v>
      </c>
      <c r="I212" s="84" t="b">
        <v>0</v>
      </c>
      <c r="J212" s="84" t="b">
        <v>0</v>
      </c>
      <c r="K212" s="84" t="b">
        <v>0</v>
      </c>
      <c r="L212" s="84" t="b">
        <v>0</v>
      </c>
    </row>
    <row r="213" spans="1:12" ht="15">
      <c r="A213" s="84" t="s">
        <v>4010</v>
      </c>
      <c r="B213" s="84" t="s">
        <v>4054</v>
      </c>
      <c r="C213" s="84">
        <v>2</v>
      </c>
      <c r="D213" s="124">
        <v>0.0016024527428822003</v>
      </c>
      <c r="E213" s="124">
        <v>2.60404595999381</v>
      </c>
      <c r="F213" s="84" t="s">
        <v>4238</v>
      </c>
      <c r="G213" s="84" t="b">
        <v>0</v>
      </c>
      <c r="H213" s="84" t="b">
        <v>0</v>
      </c>
      <c r="I213" s="84" t="b">
        <v>0</v>
      </c>
      <c r="J213" s="84" t="b">
        <v>0</v>
      </c>
      <c r="K213" s="84" t="b">
        <v>0</v>
      </c>
      <c r="L213" s="84" t="b">
        <v>0</v>
      </c>
    </row>
    <row r="214" spans="1:12" ht="15">
      <c r="A214" s="84" t="s">
        <v>4054</v>
      </c>
      <c r="B214" s="84" t="s">
        <v>4139</v>
      </c>
      <c r="C214" s="84">
        <v>2</v>
      </c>
      <c r="D214" s="124">
        <v>0.0016024527428822003</v>
      </c>
      <c r="E214" s="124">
        <v>2.905075955657791</v>
      </c>
      <c r="F214" s="84" t="s">
        <v>4238</v>
      </c>
      <c r="G214" s="84" t="b">
        <v>0</v>
      </c>
      <c r="H214" s="84" t="b">
        <v>0</v>
      </c>
      <c r="I214" s="84" t="b">
        <v>0</v>
      </c>
      <c r="J214" s="84" t="b">
        <v>0</v>
      </c>
      <c r="K214" s="84" t="b">
        <v>0</v>
      </c>
      <c r="L214" s="84" t="b">
        <v>0</v>
      </c>
    </row>
    <row r="215" spans="1:12" ht="15">
      <c r="A215" s="84" t="s">
        <v>4139</v>
      </c>
      <c r="B215" s="84" t="s">
        <v>4008</v>
      </c>
      <c r="C215" s="84">
        <v>2</v>
      </c>
      <c r="D215" s="124">
        <v>0.0016024527428822003</v>
      </c>
      <c r="E215" s="124">
        <v>2.7801372190494913</v>
      </c>
      <c r="F215" s="84" t="s">
        <v>4238</v>
      </c>
      <c r="G215" s="84" t="b">
        <v>0</v>
      </c>
      <c r="H215" s="84" t="b">
        <v>0</v>
      </c>
      <c r="I215" s="84" t="b">
        <v>0</v>
      </c>
      <c r="J215" s="84" t="b">
        <v>0</v>
      </c>
      <c r="K215" s="84" t="b">
        <v>0</v>
      </c>
      <c r="L215" s="84" t="b">
        <v>0</v>
      </c>
    </row>
    <row r="216" spans="1:12" ht="15">
      <c r="A216" s="84" t="s">
        <v>331</v>
      </c>
      <c r="B216" s="84" t="s">
        <v>3343</v>
      </c>
      <c r="C216" s="84">
        <v>2</v>
      </c>
      <c r="D216" s="124">
        <v>0.0016024527428822003</v>
      </c>
      <c r="E216" s="124">
        <v>0.4594717523841937</v>
      </c>
      <c r="F216" s="84" t="s">
        <v>4238</v>
      </c>
      <c r="G216" s="84" t="b">
        <v>0</v>
      </c>
      <c r="H216" s="84" t="b">
        <v>0</v>
      </c>
      <c r="I216" s="84" t="b">
        <v>0</v>
      </c>
      <c r="J216" s="84" t="b">
        <v>1</v>
      </c>
      <c r="K216" s="84" t="b">
        <v>0</v>
      </c>
      <c r="L216" s="84" t="b">
        <v>0</v>
      </c>
    </row>
    <row r="217" spans="1:12" ht="15">
      <c r="A217" s="84" t="s">
        <v>331</v>
      </c>
      <c r="B217" s="84" t="s">
        <v>3335</v>
      </c>
      <c r="C217" s="84">
        <v>2</v>
      </c>
      <c r="D217" s="124">
        <v>0.0016024527428822003</v>
      </c>
      <c r="E217" s="124">
        <v>0.20959427916759385</v>
      </c>
      <c r="F217" s="84" t="s">
        <v>4238</v>
      </c>
      <c r="G217" s="84" t="b">
        <v>0</v>
      </c>
      <c r="H217" s="84" t="b">
        <v>0</v>
      </c>
      <c r="I217" s="84" t="b">
        <v>0</v>
      </c>
      <c r="J217" s="84" t="b">
        <v>0</v>
      </c>
      <c r="K217" s="84" t="b">
        <v>0</v>
      </c>
      <c r="L217" s="84" t="b">
        <v>0</v>
      </c>
    </row>
    <row r="218" spans="1:12" ht="15">
      <c r="A218" s="84" t="s">
        <v>4140</v>
      </c>
      <c r="B218" s="84" t="s">
        <v>4141</v>
      </c>
      <c r="C218" s="84">
        <v>2</v>
      </c>
      <c r="D218" s="124">
        <v>0.0016024527428822003</v>
      </c>
      <c r="E218" s="124">
        <v>3.0811672147134725</v>
      </c>
      <c r="F218" s="84" t="s">
        <v>4238</v>
      </c>
      <c r="G218" s="84" t="b">
        <v>0</v>
      </c>
      <c r="H218" s="84" t="b">
        <v>0</v>
      </c>
      <c r="I218" s="84" t="b">
        <v>0</v>
      </c>
      <c r="J218" s="84" t="b">
        <v>0</v>
      </c>
      <c r="K218" s="84" t="b">
        <v>1</v>
      </c>
      <c r="L218" s="84" t="b">
        <v>0</v>
      </c>
    </row>
    <row r="219" spans="1:12" ht="15">
      <c r="A219" s="84" t="s">
        <v>4141</v>
      </c>
      <c r="B219" s="84" t="s">
        <v>4142</v>
      </c>
      <c r="C219" s="84">
        <v>2</v>
      </c>
      <c r="D219" s="124">
        <v>0.0016024527428822003</v>
      </c>
      <c r="E219" s="124">
        <v>3.0811672147134725</v>
      </c>
      <c r="F219" s="84" t="s">
        <v>4238</v>
      </c>
      <c r="G219" s="84" t="b">
        <v>0</v>
      </c>
      <c r="H219" s="84" t="b">
        <v>1</v>
      </c>
      <c r="I219" s="84" t="b">
        <v>0</v>
      </c>
      <c r="J219" s="84" t="b">
        <v>0</v>
      </c>
      <c r="K219" s="84" t="b">
        <v>0</v>
      </c>
      <c r="L219" s="84" t="b">
        <v>0</v>
      </c>
    </row>
    <row r="220" spans="1:12" ht="15">
      <c r="A220" s="84" t="s">
        <v>4142</v>
      </c>
      <c r="B220" s="84" t="s">
        <v>4055</v>
      </c>
      <c r="C220" s="84">
        <v>2</v>
      </c>
      <c r="D220" s="124">
        <v>0.0016024527428822003</v>
      </c>
      <c r="E220" s="124">
        <v>2.905075955657791</v>
      </c>
      <c r="F220" s="84" t="s">
        <v>4238</v>
      </c>
      <c r="G220" s="84" t="b">
        <v>0</v>
      </c>
      <c r="H220" s="84" t="b">
        <v>0</v>
      </c>
      <c r="I220" s="84" t="b">
        <v>0</v>
      </c>
      <c r="J220" s="84" t="b">
        <v>0</v>
      </c>
      <c r="K220" s="84" t="b">
        <v>0</v>
      </c>
      <c r="L220" s="84" t="b">
        <v>0</v>
      </c>
    </row>
    <row r="221" spans="1:12" ht="15">
      <c r="A221" s="84" t="s">
        <v>4055</v>
      </c>
      <c r="B221" s="84" t="s">
        <v>4048</v>
      </c>
      <c r="C221" s="84">
        <v>2</v>
      </c>
      <c r="D221" s="124">
        <v>0.0016024527428822003</v>
      </c>
      <c r="E221" s="124">
        <v>2.72898469660211</v>
      </c>
      <c r="F221" s="84" t="s">
        <v>4238</v>
      </c>
      <c r="G221" s="84" t="b">
        <v>0</v>
      </c>
      <c r="H221" s="84" t="b">
        <v>0</v>
      </c>
      <c r="I221" s="84" t="b">
        <v>0</v>
      </c>
      <c r="J221" s="84" t="b">
        <v>0</v>
      </c>
      <c r="K221" s="84" t="b">
        <v>0</v>
      </c>
      <c r="L221" s="84" t="b">
        <v>0</v>
      </c>
    </row>
    <row r="222" spans="1:12" ht="15">
      <c r="A222" s="84" t="s">
        <v>4048</v>
      </c>
      <c r="B222" s="84" t="s">
        <v>4143</v>
      </c>
      <c r="C222" s="84">
        <v>2</v>
      </c>
      <c r="D222" s="124">
        <v>0.0016024527428822003</v>
      </c>
      <c r="E222" s="124">
        <v>2.905075955657791</v>
      </c>
      <c r="F222" s="84" t="s">
        <v>4238</v>
      </c>
      <c r="G222" s="84" t="b">
        <v>0</v>
      </c>
      <c r="H222" s="84" t="b">
        <v>0</v>
      </c>
      <c r="I222" s="84" t="b">
        <v>0</v>
      </c>
      <c r="J222" s="84" t="b">
        <v>0</v>
      </c>
      <c r="K222" s="84" t="b">
        <v>0</v>
      </c>
      <c r="L222" s="84" t="b">
        <v>0</v>
      </c>
    </row>
    <row r="223" spans="1:12" ht="15">
      <c r="A223" s="84" t="s">
        <v>4143</v>
      </c>
      <c r="B223" s="84" t="s">
        <v>4056</v>
      </c>
      <c r="C223" s="84">
        <v>2</v>
      </c>
      <c r="D223" s="124">
        <v>0.0016024527428822003</v>
      </c>
      <c r="E223" s="124">
        <v>2.905075955657791</v>
      </c>
      <c r="F223" s="84" t="s">
        <v>4238</v>
      </c>
      <c r="G223" s="84" t="b">
        <v>0</v>
      </c>
      <c r="H223" s="84" t="b">
        <v>0</v>
      </c>
      <c r="I223" s="84" t="b">
        <v>0</v>
      </c>
      <c r="J223" s="84" t="b">
        <v>0</v>
      </c>
      <c r="K223" s="84" t="b">
        <v>0</v>
      </c>
      <c r="L223" s="84" t="b">
        <v>0</v>
      </c>
    </row>
    <row r="224" spans="1:12" ht="15">
      <c r="A224" s="84" t="s">
        <v>4057</v>
      </c>
      <c r="B224" s="84" t="s">
        <v>4144</v>
      </c>
      <c r="C224" s="84">
        <v>2</v>
      </c>
      <c r="D224" s="124">
        <v>0.0016024527428822003</v>
      </c>
      <c r="E224" s="124">
        <v>2.905075955657791</v>
      </c>
      <c r="F224" s="84" t="s">
        <v>4238</v>
      </c>
      <c r="G224" s="84" t="b">
        <v>0</v>
      </c>
      <c r="H224" s="84" t="b">
        <v>0</v>
      </c>
      <c r="I224" s="84" t="b">
        <v>0</v>
      </c>
      <c r="J224" s="84" t="b">
        <v>0</v>
      </c>
      <c r="K224" s="84" t="b">
        <v>0</v>
      </c>
      <c r="L224" s="84" t="b">
        <v>0</v>
      </c>
    </row>
    <row r="225" spans="1:12" ht="15">
      <c r="A225" s="84" t="s">
        <v>4144</v>
      </c>
      <c r="B225" s="84" t="s">
        <v>3928</v>
      </c>
      <c r="C225" s="84">
        <v>2</v>
      </c>
      <c r="D225" s="124">
        <v>0.0016024527428822003</v>
      </c>
      <c r="E225" s="124">
        <v>2.537099170363197</v>
      </c>
      <c r="F225" s="84" t="s">
        <v>4238</v>
      </c>
      <c r="G225" s="84" t="b">
        <v>0</v>
      </c>
      <c r="H225" s="84" t="b">
        <v>0</v>
      </c>
      <c r="I225" s="84" t="b">
        <v>0</v>
      </c>
      <c r="J225" s="84" t="b">
        <v>0</v>
      </c>
      <c r="K225" s="84" t="b">
        <v>0</v>
      </c>
      <c r="L225" s="84" t="b">
        <v>0</v>
      </c>
    </row>
    <row r="226" spans="1:12" ht="15">
      <c r="A226" s="84" t="s">
        <v>3911</v>
      </c>
      <c r="B226" s="84" t="s">
        <v>4011</v>
      </c>
      <c r="C226" s="84">
        <v>2</v>
      </c>
      <c r="D226" s="124">
        <v>0.0016024527428822003</v>
      </c>
      <c r="E226" s="124">
        <v>2.178077227721529</v>
      </c>
      <c r="F226" s="84" t="s">
        <v>4238</v>
      </c>
      <c r="G226" s="84" t="b">
        <v>0</v>
      </c>
      <c r="H226" s="84" t="b">
        <v>0</v>
      </c>
      <c r="I226" s="84" t="b">
        <v>0</v>
      </c>
      <c r="J226" s="84" t="b">
        <v>0</v>
      </c>
      <c r="K226" s="84" t="b">
        <v>0</v>
      </c>
      <c r="L226" s="84" t="b">
        <v>0</v>
      </c>
    </row>
    <row r="227" spans="1:12" ht="15">
      <c r="A227" s="84" t="s">
        <v>4145</v>
      </c>
      <c r="B227" s="84" t="s">
        <v>4146</v>
      </c>
      <c r="C227" s="84">
        <v>2</v>
      </c>
      <c r="D227" s="124">
        <v>0.0016024527428822003</v>
      </c>
      <c r="E227" s="124">
        <v>3.0811672147134725</v>
      </c>
      <c r="F227" s="84" t="s">
        <v>4238</v>
      </c>
      <c r="G227" s="84" t="b">
        <v>0</v>
      </c>
      <c r="H227" s="84" t="b">
        <v>0</v>
      </c>
      <c r="I227" s="84" t="b">
        <v>0</v>
      </c>
      <c r="J227" s="84" t="b">
        <v>0</v>
      </c>
      <c r="K227" s="84" t="b">
        <v>0</v>
      </c>
      <c r="L227" s="84" t="b">
        <v>0</v>
      </c>
    </row>
    <row r="228" spans="1:12" ht="15">
      <c r="A228" s="84" t="s">
        <v>4146</v>
      </c>
      <c r="B228" s="84" t="s">
        <v>4147</v>
      </c>
      <c r="C228" s="84">
        <v>2</v>
      </c>
      <c r="D228" s="124">
        <v>0.0016024527428822003</v>
      </c>
      <c r="E228" s="124">
        <v>3.0811672147134725</v>
      </c>
      <c r="F228" s="84" t="s">
        <v>4238</v>
      </c>
      <c r="G228" s="84" t="b">
        <v>0</v>
      </c>
      <c r="H228" s="84" t="b">
        <v>0</v>
      </c>
      <c r="I228" s="84" t="b">
        <v>0</v>
      </c>
      <c r="J228" s="84" t="b">
        <v>0</v>
      </c>
      <c r="K228" s="84" t="b">
        <v>0</v>
      </c>
      <c r="L228" s="84" t="b">
        <v>0</v>
      </c>
    </row>
    <row r="229" spans="1:12" ht="15">
      <c r="A229" s="84" t="s">
        <v>4147</v>
      </c>
      <c r="B229" s="84" t="s">
        <v>3343</v>
      </c>
      <c r="C229" s="84">
        <v>2</v>
      </c>
      <c r="D229" s="124">
        <v>0.0016024527428822003</v>
      </c>
      <c r="E229" s="124">
        <v>2.427954700938129</v>
      </c>
      <c r="F229" s="84" t="s">
        <v>4238</v>
      </c>
      <c r="G229" s="84" t="b">
        <v>0</v>
      </c>
      <c r="H229" s="84" t="b">
        <v>0</v>
      </c>
      <c r="I229" s="84" t="b">
        <v>0</v>
      </c>
      <c r="J229" s="84" t="b">
        <v>1</v>
      </c>
      <c r="K229" s="84" t="b">
        <v>0</v>
      </c>
      <c r="L229" s="84" t="b">
        <v>0</v>
      </c>
    </row>
    <row r="230" spans="1:12" ht="15">
      <c r="A230" s="84" t="s">
        <v>3343</v>
      </c>
      <c r="B230" s="84" t="s">
        <v>3288</v>
      </c>
      <c r="C230" s="84">
        <v>2</v>
      </c>
      <c r="D230" s="124">
        <v>0.0016024527428822003</v>
      </c>
      <c r="E230" s="124">
        <v>1.582856660923872</v>
      </c>
      <c r="F230" s="84" t="s">
        <v>4238</v>
      </c>
      <c r="G230" s="84" t="b">
        <v>1</v>
      </c>
      <c r="H230" s="84" t="b">
        <v>0</v>
      </c>
      <c r="I230" s="84" t="b">
        <v>0</v>
      </c>
      <c r="J230" s="84" t="b">
        <v>0</v>
      </c>
      <c r="K230" s="84" t="b">
        <v>0</v>
      </c>
      <c r="L230" s="84" t="b">
        <v>0</v>
      </c>
    </row>
    <row r="231" spans="1:12" ht="15">
      <c r="A231" s="84" t="s">
        <v>3701</v>
      </c>
      <c r="B231" s="84" t="s">
        <v>4148</v>
      </c>
      <c r="C231" s="84">
        <v>2</v>
      </c>
      <c r="D231" s="124">
        <v>0.0016024527428822003</v>
      </c>
      <c r="E231" s="124">
        <v>2.60404595999381</v>
      </c>
      <c r="F231" s="84" t="s">
        <v>4238</v>
      </c>
      <c r="G231" s="84" t="b">
        <v>0</v>
      </c>
      <c r="H231" s="84" t="b">
        <v>0</v>
      </c>
      <c r="I231" s="84" t="b">
        <v>0</v>
      </c>
      <c r="J231" s="84" t="b">
        <v>0</v>
      </c>
      <c r="K231" s="84" t="b">
        <v>0</v>
      </c>
      <c r="L231" s="84" t="b">
        <v>0</v>
      </c>
    </row>
    <row r="232" spans="1:12" ht="15">
      <c r="A232" s="84" t="s">
        <v>4148</v>
      </c>
      <c r="B232" s="84" t="s">
        <v>3943</v>
      </c>
      <c r="C232" s="84">
        <v>2</v>
      </c>
      <c r="D232" s="124">
        <v>0.0016024527428822003</v>
      </c>
      <c r="E232" s="124">
        <v>2.6832272060414346</v>
      </c>
      <c r="F232" s="84" t="s">
        <v>4238</v>
      </c>
      <c r="G232" s="84" t="b">
        <v>0</v>
      </c>
      <c r="H232" s="84" t="b">
        <v>0</v>
      </c>
      <c r="I232" s="84" t="b">
        <v>0</v>
      </c>
      <c r="J232" s="84" t="b">
        <v>0</v>
      </c>
      <c r="K232" s="84" t="b">
        <v>0</v>
      </c>
      <c r="L232" s="84" t="b">
        <v>0</v>
      </c>
    </row>
    <row r="233" spans="1:12" ht="15">
      <c r="A233" s="84" t="s">
        <v>3943</v>
      </c>
      <c r="B233" s="84" t="s">
        <v>3945</v>
      </c>
      <c r="C233" s="84">
        <v>2</v>
      </c>
      <c r="D233" s="124">
        <v>0.0016024527428822003</v>
      </c>
      <c r="E233" s="124">
        <v>2.1269247052741473</v>
      </c>
      <c r="F233" s="84" t="s">
        <v>4238</v>
      </c>
      <c r="G233" s="84" t="b">
        <v>0</v>
      </c>
      <c r="H233" s="84" t="b">
        <v>0</v>
      </c>
      <c r="I233" s="84" t="b">
        <v>0</v>
      </c>
      <c r="J233" s="84" t="b">
        <v>0</v>
      </c>
      <c r="K233" s="84" t="b">
        <v>0</v>
      </c>
      <c r="L233" s="84" t="b">
        <v>0</v>
      </c>
    </row>
    <row r="234" spans="1:12" ht="15">
      <c r="A234" s="84" t="s">
        <v>3368</v>
      </c>
      <c r="B234" s="84" t="s">
        <v>4150</v>
      </c>
      <c r="C234" s="84">
        <v>2</v>
      </c>
      <c r="D234" s="124">
        <v>0.0016024527428822003</v>
      </c>
      <c r="E234" s="124">
        <v>3.0811672147134725</v>
      </c>
      <c r="F234" s="84" t="s">
        <v>4238</v>
      </c>
      <c r="G234" s="84" t="b">
        <v>0</v>
      </c>
      <c r="H234" s="84" t="b">
        <v>0</v>
      </c>
      <c r="I234" s="84" t="b">
        <v>0</v>
      </c>
      <c r="J234" s="84" t="b">
        <v>0</v>
      </c>
      <c r="K234" s="84" t="b">
        <v>0</v>
      </c>
      <c r="L234" s="84" t="b">
        <v>0</v>
      </c>
    </row>
    <row r="235" spans="1:12" ht="15">
      <c r="A235" s="84" t="s">
        <v>4150</v>
      </c>
      <c r="B235" s="84" t="s">
        <v>3944</v>
      </c>
      <c r="C235" s="84">
        <v>2</v>
      </c>
      <c r="D235" s="124">
        <v>0.0016024527428822003</v>
      </c>
      <c r="E235" s="124">
        <v>2.60404595999381</v>
      </c>
      <c r="F235" s="84" t="s">
        <v>4238</v>
      </c>
      <c r="G235" s="84" t="b">
        <v>0</v>
      </c>
      <c r="H235" s="84" t="b">
        <v>0</v>
      </c>
      <c r="I235" s="84" t="b">
        <v>0</v>
      </c>
      <c r="J235" s="84" t="b">
        <v>1</v>
      </c>
      <c r="K235" s="84" t="b">
        <v>0</v>
      </c>
      <c r="L235" s="84" t="b">
        <v>0</v>
      </c>
    </row>
    <row r="236" spans="1:12" ht="15">
      <c r="A236" s="84" t="s">
        <v>3944</v>
      </c>
      <c r="B236" s="84" t="s">
        <v>4151</v>
      </c>
      <c r="C236" s="84">
        <v>2</v>
      </c>
      <c r="D236" s="124">
        <v>0.0016024527428822003</v>
      </c>
      <c r="E236" s="124">
        <v>2.60404595999381</v>
      </c>
      <c r="F236" s="84" t="s">
        <v>4238</v>
      </c>
      <c r="G236" s="84" t="b">
        <v>1</v>
      </c>
      <c r="H236" s="84" t="b">
        <v>0</v>
      </c>
      <c r="I236" s="84" t="b">
        <v>0</v>
      </c>
      <c r="J236" s="84" t="b">
        <v>0</v>
      </c>
      <c r="K236" s="84" t="b">
        <v>0</v>
      </c>
      <c r="L236" s="84" t="b">
        <v>0</v>
      </c>
    </row>
    <row r="237" spans="1:12" ht="15">
      <c r="A237" s="84" t="s">
        <v>4151</v>
      </c>
      <c r="B237" s="84" t="s">
        <v>4034</v>
      </c>
      <c r="C237" s="84">
        <v>2</v>
      </c>
      <c r="D237" s="124">
        <v>0.0016024527428822003</v>
      </c>
      <c r="E237" s="124">
        <v>2.905075955657791</v>
      </c>
      <c r="F237" s="84" t="s">
        <v>4238</v>
      </c>
      <c r="G237" s="84" t="b">
        <v>0</v>
      </c>
      <c r="H237" s="84" t="b">
        <v>0</v>
      </c>
      <c r="I237" s="84" t="b">
        <v>0</v>
      </c>
      <c r="J237" s="84" t="b">
        <v>0</v>
      </c>
      <c r="K237" s="84" t="b">
        <v>0</v>
      </c>
      <c r="L237" s="84" t="b">
        <v>0</v>
      </c>
    </row>
    <row r="238" spans="1:12" ht="15">
      <c r="A238" s="84" t="s">
        <v>3365</v>
      </c>
      <c r="B238" s="84" t="s">
        <v>3364</v>
      </c>
      <c r="C238" s="84">
        <v>2</v>
      </c>
      <c r="D238" s="124">
        <v>0.0016024527428822003</v>
      </c>
      <c r="E238" s="124">
        <v>2.3408045252192284</v>
      </c>
      <c r="F238" s="84" t="s">
        <v>4238</v>
      </c>
      <c r="G238" s="84" t="b">
        <v>0</v>
      </c>
      <c r="H238" s="84" t="b">
        <v>0</v>
      </c>
      <c r="I238" s="84" t="b">
        <v>0</v>
      </c>
      <c r="J238" s="84" t="b">
        <v>0</v>
      </c>
      <c r="K238" s="84" t="b">
        <v>0</v>
      </c>
      <c r="L238" s="84" t="b">
        <v>0</v>
      </c>
    </row>
    <row r="239" spans="1:12" ht="15">
      <c r="A239" s="84" t="s">
        <v>3364</v>
      </c>
      <c r="B239" s="84" t="s">
        <v>3366</v>
      </c>
      <c r="C239" s="84">
        <v>2</v>
      </c>
      <c r="D239" s="124">
        <v>0.0016024527428822003</v>
      </c>
      <c r="E239" s="124">
        <v>2.3408045252192284</v>
      </c>
      <c r="F239" s="84" t="s">
        <v>4238</v>
      </c>
      <c r="G239" s="84" t="b">
        <v>0</v>
      </c>
      <c r="H239" s="84" t="b">
        <v>0</v>
      </c>
      <c r="I239" s="84" t="b">
        <v>0</v>
      </c>
      <c r="J239" s="84" t="b">
        <v>0</v>
      </c>
      <c r="K239" s="84" t="b">
        <v>0</v>
      </c>
      <c r="L239" s="84" t="b">
        <v>0</v>
      </c>
    </row>
    <row r="240" spans="1:12" ht="15">
      <c r="A240" s="84" t="s">
        <v>3366</v>
      </c>
      <c r="B240" s="84" t="s">
        <v>3367</v>
      </c>
      <c r="C240" s="84">
        <v>2</v>
      </c>
      <c r="D240" s="124">
        <v>0.0016024527428822003</v>
      </c>
      <c r="E240" s="124">
        <v>3.0811672147134725</v>
      </c>
      <c r="F240" s="84" t="s">
        <v>4238</v>
      </c>
      <c r="G240" s="84" t="b">
        <v>0</v>
      </c>
      <c r="H240" s="84" t="b">
        <v>0</v>
      </c>
      <c r="I240" s="84" t="b">
        <v>0</v>
      </c>
      <c r="J240" s="84" t="b">
        <v>0</v>
      </c>
      <c r="K240" s="84" t="b">
        <v>0</v>
      </c>
      <c r="L240" s="84" t="b">
        <v>0</v>
      </c>
    </row>
    <row r="241" spans="1:12" ht="15">
      <c r="A241" s="84" t="s">
        <v>3367</v>
      </c>
      <c r="B241" s="84" t="s">
        <v>3358</v>
      </c>
      <c r="C241" s="84">
        <v>2</v>
      </c>
      <c r="D241" s="124">
        <v>0.0016024527428822003</v>
      </c>
      <c r="E241" s="124">
        <v>2.178077227721529</v>
      </c>
      <c r="F241" s="84" t="s">
        <v>4238</v>
      </c>
      <c r="G241" s="84" t="b">
        <v>0</v>
      </c>
      <c r="H241" s="84" t="b">
        <v>0</v>
      </c>
      <c r="I241" s="84" t="b">
        <v>0</v>
      </c>
      <c r="J241" s="84" t="b">
        <v>0</v>
      </c>
      <c r="K241" s="84" t="b">
        <v>0</v>
      </c>
      <c r="L241" s="84" t="b">
        <v>0</v>
      </c>
    </row>
    <row r="242" spans="1:12" ht="15">
      <c r="A242" s="84" t="s">
        <v>331</v>
      </c>
      <c r="B242" s="84" t="s">
        <v>3917</v>
      </c>
      <c r="C242" s="84">
        <v>2</v>
      </c>
      <c r="D242" s="124">
        <v>0.0016024527428822003</v>
      </c>
      <c r="E242" s="124">
        <v>0.6355630114398749</v>
      </c>
      <c r="F242" s="84" t="s">
        <v>4238</v>
      </c>
      <c r="G242" s="84" t="b">
        <v>0</v>
      </c>
      <c r="H242" s="84" t="b">
        <v>0</v>
      </c>
      <c r="I242" s="84" t="b">
        <v>0</v>
      </c>
      <c r="J242" s="84" t="b">
        <v>0</v>
      </c>
      <c r="K242" s="84" t="b">
        <v>0</v>
      </c>
      <c r="L242" s="84" t="b">
        <v>0</v>
      </c>
    </row>
    <row r="243" spans="1:12" ht="15">
      <c r="A243" s="84" t="s">
        <v>3917</v>
      </c>
      <c r="B243" s="84" t="s">
        <v>3283</v>
      </c>
      <c r="C243" s="84">
        <v>2</v>
      </c>
      <c r="D243" s="124">
        <v>0.0016024527428822003</v>
      </c>
      <c r="E243" s="124">
        <v>1.5013836180966624</v>
      </c>
      <c r="F243" s="84" t="s">
        <v>4238</v>
      </c>
      <c r="G243" s="84" t="b">
        <v>0</v>
      </c>
      <c r="H243" s="84" t="b">
        <v>0</v>
      </c>
      <c r="I243" s="84" t="b">
        <v>0</v>
      </c>
      <c r="J243" s="84" t="b">
        <v>0</v>
      </c>
      <c r="K243" s="84" t="b">
        <v>0</v>
      </c>
      <c r="L243" s="84" t="b">
        <v>0</v>
      </c>
    </row>
    <row r="244" spans="1:12" ht="15">
      <c r="A244" s="84" t="s">
        <v>3283</v>
      </c>
      <c r="B244" s="84" t="s">
        <v>3924</v>
      </c>
      <c r="C244" s="84">
        <v>2</v>
      </c>
      <c r="D244" s="124">
        <v>0.0016024527428822003</v>
      </c>
      <c r="E244" s="124">
        <v>1.582856660923872</v>
      </c>
      <c r="F244" s="84" t="s">
        <v>4238</v>
      </c>
      <c r="G244" s="84" t="b">
        <v>0</v>
      </c>
      <c r="H244" s="84" t="b">
        <v>0</v>
      </c>
      <c r="I244" s="84" t="b">
        <v>0</v>
      </c>
      <c r="J244" s="84" t="b">
        <v>0</v>
      </c>
      <c r="K244" s="84" t="b">
        <v>0</v>
      </c>
      <c r="L244" s="84" t="b">
        <v>0</v>
      </c>
    </row>
    <row r="245" spans="1:12" ht="15">
      <c r="A245" s="84" t="s">
        <v>3924</v>
      </c>
      <c r="B245" s="84" t="s">
        <v>4152</v>
      </c>
      <c r="C245" s="84">
        <v>2</v>
      </c>
      <c r="D245" s="124">
        <v>0.0016024527428822003</v>
      </c>
      <c r="E245" s="124">
        <v>2.537099170363197</v>
      </c>
      <c r="F245" s="84" t="s">
        <v>4238</v>
      </c>
      <c r="G245" s="84" t="b">
        <v>0</v>
      </c>
      <c r="H245" s="84" t="b">
        <v>0</v>
      </c>
      <c r="I245" s="84" t="b">
        <v>0</v>
      </c>
      <c r="J245" s="84" t="b">
        <v>0</v>
      </c>
      <c r="K245" s="84" t="b">
        <v>0</v>
      </c>
      <c r="L245" s="84" t="b">
        <v>0</v>
      </c>
    </row>
    <row r="246" spans="1:12" ht="15">
      <c r="A246" s="84" t="s">
        <v>4152</v>
      </c>
      <c r="B246" s="84" t="s">
        <v>4043</v>
      </c>
      <c r="C246" s="84">
        <v>2</v>
      </c>
      <c r="D246" s="124">
        <v>0.0016024527428822003</v>
      </c>
      <c r="E246" s="124">
        <v>2.905075955657791</v>
      </c>
      <c r="F246" s="84" t="s">
        <v>4238</v>
      </c>
      <c r="G246" s="84" t="b">
        <v>0</v>
      </c>
      <c r="H246" s="84" t="b">
        <v>0</v>
      </c>
      <c r="I246" s="84" t="b">
        <v>0</v>
      </c>
      <c r="J246" s="84" t="b">
        <v>0</v>
      </c>
      <c r="K246" s="84" t="b">
        <v>0</v>
      </c>
      <c r="L246" s="84" t="b">
        <v>0</v>
      </c>
    </row>
    <row r="247" spans="1:12" ht="15">
      <c r="A247" s="84" t="s">
        <v>4043</v>
      </c>
      <c r="B247" s="84" t="s">
        <v>3283</v>
      </c>
      <c r="C247" s="84">
        <v>2</v>
      </c>
      <c r="D247" s="124">
        <v>0.0016024527428822003</v>
      </c>
      <c r="E247" s="124">
        <v>1.9273523503689434</v>
      </c>
      <c r="F247" s="84" t="s">
        <v>4238</v>
      </c>
      <c r="G247" s="84" t="b">
        <v>0</v>
      </c>
      <c r="H247" s="84" t="b">
        <v>0</v>
      </c>
      <c r="I247" s="84" t="b">
        <v>0</v>
      </c>
      <c r="J247" s="84" t="b">
        <v>0</v>
      </c>
      <c r="K247" s="84" t="b">
        <v>0</v>
      </c>
      <c r="L247" s="84" t="b">
        <v>0</v>
      </c>
    </row>
    <row r="248" spans="1:12" ht="15">
      <c r="A248" s="84" t="s">
        <v>3283</v>
      </c>
      <c r="B248" s="84" t="s">
        <v>834</v>
      </c>
      <c r="C248" s="84">
        <v>2</v>
      </c>
      <c r="D248" s="124">
        <v>0.0016024527428822003</v>
      </c>
      <c r="E248" s="124">
        <v>1.9508334462184664</v>
      </c>
      <c r="F248" s="84" t="s">
        <v>4238</v>
      </c>
      <c r="G248" s="84" t="b">
        <v>0</v>
      </c>
      <c r="H248" s="84" t="b">
        <v>0</v>
      </c>
      <c r="I248" s="84" t="b">
        <v>0</v>
      </c>
      <c r="J248" s="84" t="b">
        <v>0</v>
      </c>
      <c r="K248" s="84" t="b">
        <v>0</v>
      </c>
      <c r="L248" s="84" t="b">
        <v>0</v>
      </c>
    </row>
    <row r="249" spans="1:12" ht="15">
      <c r="A249" s="84" t="s">
        <v>834</v>
      </c>
      <c r="B249" s="84" t="s">
        <v>3359</v>
      </c>
      <c r="C249" s="84">
        <v>2</v>
      </c>
      <c r="D249" s="124">
        <v>0.0016024527428822003</v>
      </c>
      <c r="E249" s="124">
        <v>2.1269247052741473</v>
      </c>
      <c r="F249" s="84" t="s">
        <v>4238</v>
      </c>
      <c r="G249" s="84" t="b">
        <v>0</v>
      </c>
      <c r="H249" s="84" t="b">
        <v>0</v>
      </c>
      <c r="I249" s="84" t="b">
        <v>0</v>
      </c>
      <c r="J249" s="84" t="b">
        <v>0</v>
      </c>
      <c r="K249" s="84" t="b">
        <v>0</v>
      </c>
      <c r="L249" s="84" t="b">
        <v>0</v>
      </c>
    </row>
    <row r="250" spans="1:12" ht="15">
      <c r="A250" s="84" t="s">
        <v>3359</v>
      </c>
      <c r="B250" s="84" t="s">
        <v>3916</v>
      </c>
      <c r="C250" s="84">
        <v>2</v>
      </c>
      <c r="D250" s="124">
        <v>0.0016024527428822003</v>
      </c>
      <c r="E250" s="124">
        <v>1.7009559730018664</v>
      </c>
      <c r="F250" s="84" t="s">
        <v>4238</v>
      </c>
      <c r="G250" s="84" t="b">
        <v>0</v>
      </c>
      <c r="H250" s="84" t="b">
        <v>0</v>
      </c>
      <c r="I250" s="84" t="b">
        <v>0</v>
      </c>
      <c r="J250" s="84" t="b">
        <v>0</v>
      </c>
      <c r="K250" s="84" t="b">
        <v>0</v>
      </c>
      <c r="L250" s="84" t="b">
        <v>0</v>
      </c>
    </row>
    <row r="251" spans="1:12" ht="15">
      <c r="A251" s="84" t="s">
        <v>3916</v>
      </c>
      <c r="B251" s="84" t="s">
        <v>3332</v>
      </c>
      <c r="C251" s="84">
        <v>2</v>
      </c>
      <c r="D251" s="124">
        <v>0.0016024527428822003</v>
      </c>
      <c r="E251" s="124">
        <v>1.5760172363935665</v>
      </c>
      <c r="F251" s="84" t="s">
        <v>4238</v>
      </c>
      <c r="G251" s="84" t="b">
        <v>0</v>
      </c>
      <c r="H251" s="84" t="b">
        <v>0</v>
      </c>
      <c r="I251" s="84" t="b">
        <v>0</v>
      </c>
      <c r="J251" s="84" t="b">
        <v>0</v>
      </c>
      <c r="K251" s="84" t="b">
        <v>0</v>
      </c>
      <c r="L251" s="84" t="b">
        <v>0</v>
      </c>
    </row>
    <row r="252" spans="1:12" ht="15">
      <c r="A252" s="84" t="s">
        <v>3900</v>
      </c>
      <c r="B252" s="84" t="s">
        <v>4047</v>
      </c>
      <c r="C252" s="84">
        <v>2</v>
      </c>
      <c r="D252" s="124">
        <v>0.0016024527428822003</v>
      </c>
      <c r="E252" s="124">
        <v>2.0599779156435343</v>
      </c>
      <c r="F252" s="84" t="s">
        <v>4238</v>
      </c>
      <c r="G252" s="84" t="b">
        <v>0</v>
      </c>
      <c r="H252" s="84" t="b">
        <v>0</v>
      </c>
      <c r="I252" s="84" t="b">
        <v>0</v>
      </c>
      <c r="J252" s="84" t="b">
        <v>0</v>
      </c>
      <c r="K252" s="84" t="b">
        <v>0</v>
      </c>
      <c r="L252" s="84" t="b">
        <v>0</v>
      </c>
    </row>
    <row r="253" spans="1:12" ht="15">
      <c r="A253" s="84" t="s">
        <v>421</v>
      </c>
      <c r="B253" s="84" t="s">
        <v>331</v>
      </c>
      <c r="C253" s="84">
        <v>2</v>
      </c>
      <c r="D253" s="124">
        <v>0.0016024527428822003</v>
      </c>
      <c r="E253" s="124">
        <v>1.0888346556660082</v>
      </c>
      <c r="F253" s="84" t="s">
        <v>4238</v>
      </c>
      <c r="G253" s="84" t="b">
        <v>0</v>
      </c>
      <c r="H253" s="84" t="b">
        <v>0</v>
      </c>
      <c r="I253" s="84" t="b">
        <v>0</v>
      </c>
      <c r="J253" s="84" t="b">
        <v>0</v>
      </c>
      <c r="K253" s="84" t="b">
        <v>0</v>
      </c>
      <c r="L253" s="84" t="b">
        <v>0</v>
      </c>
    </row>
    <row r="254" spans="1:12" ht="15">
      <c r="A254" s="84" t="s">
        <v>3283</v>
      </c>
      <c r="B254" s="84" t="s">
        <v>3999</v>
      </c>
      <c r="C254" s="84">
        <v>2</v>
      </c>
      <c r="D254" s="124">
        <v>0.0016024527428822003</v>
      </c>
      <c r="E254" s="124">
        <v>1.8258947096101665</v>
      </c>
      <c r="F254" s="84" t="s">
        <v>4238</v>
      </c>
      <c r="G254" s="84" t="b">
        <v>0</v>
      </c>
      <c r="H254" s="84" t="b">
        <v>0</v>
      </c>
      <c r="I254" s="84" t="b">
        <v>0</v>
      </c>
      <c r="J254" s="84" t="b">
        <v>0</v>
      </c>
      <c r="K254" s="84" t="b">
        <v>0</v>
      </c>
      <c r="L254" s="84" t="b">
        <v>0</v>
      </c>
    </row>
    <row r="255" spans="1:12" ht="15">
      <c r="A255" s="84" t="s">
        <v>3975</v>
      </c>
      <c r="B255" s="84" t="s">
        <v>4012</v>
      </c>
      <c r="C255" s="84">
        <v>2</v>
      </c>
      <c r="D255" s="124">
        <v>0.0016024527428822003</v>
      </c>
      <c r="E255" s="124">
        <v>2.382197210377454</v>
      </c>
      <c r="F255" s="84" t="s">
        <v>4238</v>
      </c>
      <c r="G255" s="84" t="b">
        <v>1</v>
      </c>
      <c r="H255" s="84" t="b">
        <v>0</v>
      </c>
      <c r="I255" s="84" t="b">
        <v>0</v>
      </c>
      <c r="J255" s="84" t="b">
        <v>0</v>
      </c>
      <c r="K255" s="84" t="b">
        <v>0</v>
      </c>
      <c r="L255" s="84" t="b">
        <v>0</v>
      </c>
    </row>
    <row r="256" spans="1:12" ht="15">
      <c r="A256" s="84" t="s">
        <v>3905</v>
      </c>
      <c r="B256" s="84" t="s">
        <v>816</v>
      </c>
      <c r="C256" s="84">
        <v>2</v>
      </c>
      <c r="D256" s="124">
        <v>0.0016024527428822003</v>
      </c>
      <c r="E256" s="124">
        <v>2.382197210377454</v>
      </c>
      <c r="F256" s="84" t="s">
        <v>4238</v>
      </c>
      <c r="G256" s="84" t="b">
        <v>1</v>
      </c>
      <c r="H256" s="84" t="b">
        <v>0</v>
      </c>
      <c r="I256" s="84" t="b">
        <v>0</v>
      </c>
      <c r="J256" s="84" t="b">
        <v>0</v>
      </c>
      <c r="K256" s="84" t="b">
        <v>0</v>
      </c>
      <c r="L256" s="84" t="b">
        <v>0</v>
      </c>
    </row>
    <row r="257" spans="1:12" ht="15">
      <c r="A257" s="84" t="s">
        <v>4170</v>
      </c>
      <c r="B257" s="84" t="s">
        <v>3343</v>
      </c>
      <c r="C257" s="84">
        <v>2</v>
      </c>
      <c r="D257" s="124">
        <v>0.0018250257526152734</v>
      </c>
      <c r="E257" s="124">
        <v>2.427954700938129</v>
      </c>
      <c r="F257" s="84" t="s">
        <v>4238</v>
      </c>
      <c r="G257" s="84" t="b">
        <v>0</v>
      </c>
      <c r="H257" s="84" t="b">
        <v>0</v>
      </c>
      <c r="I257" s="84" t="b">
        <v>0</v>
      </c>
      <c r="J257" s="84" t="b">
        <v>1</v>
      </c>
      <c r="K257" s="84" t="b">
        <v>0</v>
      </c>
      <c r="L257" s="84" t="b">
        <v>0</v>
      </c>
    </row>
    <row r="258" spans="1:12" ht="15">
      <c r="A258" s="84" t="s">
        <v>4172</v>
      </c>
      <c r="B258" s="84" t="s">
        <v>3948</v>
      </c>
      <c r="C258" s="84">
        <v>2</v>
      </c>
      <c r="D258" s="124">
        <v>0.0016024527428822003</v>
      </c>
      <c r="E258" s="124">
        <v>2.60404595999381</v>
      </c>
      <c r="F258" s="84" t="s">
        <v>4238</v>
      </c>
      <c r="G258" s="84" t="b">
        <v>0</v>
      </c>
      <c r="H258" s="84" t="b">
        <v>0</v>
      </c>
      <c r="I258" s="84" t="b">
        <v>0</v>
      </c>
      <c r="J258" s="84" t="b">
        <v>0</v>
      </c>
      <c r="K258" s="84" t="b">
        <v>0</v>
      </c>
      <c r="L258" s="84" t="b">
        <v>0</v>
      </c>
    </row>
    <row r="259" spans="1:12" ht="15">
      <c r="A259" s="84" t="s">
        <v>412</v>
      </c>
      <c r="B259" s="84" t="s">
        <v>411</v>
      </c>
      <c r="C259" s="84">
        <v>2</v>
      </c>
      <c r="D259" s="124">
        <v>0.0016024527428822003</v>
      </c>
      <c r="E259" s="124">
        <v>3.0811672147134725</v>
      </c>
      <c r="F259" s="84" t="s">
        <v>4238</v>
      </c>
      <c r="G259" s="84" t="b">
        <v>0</v>
      </c>
      <c r="H259" s="84" t="b">
        <v>0</v>
      </c>
      <c r="I259" s="84" t="b">
        <v>0</v>
      </c>
      <c r="J259" s="84" t="b">
        <v>0</v>
      </c>
      <c r="K259" s="84" t="b">
        <v>0</v>
      </c>
      <c r="L259" s="84" t="b">
        <v>0</v>
      </c>
    </row>
    <row r="260" spans="1:12" ht="15">
      <c r="A260" s="84" t="s">
        <v>4181</v>
      </c>
      <c r="B260" s="84" t="s">
        <v>4182</v>
      </c>
      <c r="C260" s="84">
        <v>2</v>
      </c>
      <c r="D260" s="124">
        <v>0.0016024527428822003</v>
      </c>
      <c r="E260" s="124">
        <v>3.0811672147134725</v>
      </c>
      <c r="F260" s="84" t="s">
        <v>4238</v>
      </c>
      <c r="G260" s="84" t="b">
        <v>0</v>
      </c>
      <c r="H260" s="84" t="b">
        <v>0</v>
      </c>
      <c r="I260" s="84" t="b">
        <v>0</v>
      </c>
      <c r="J260" s="84" t="b">
        <v>0</v>
      </c>
      <c r="K260" s="84" t="b">
        <v>0</v>
      </c>
      <c r="L260" s="84" t="b">
        <v>0</v>
      </c>
    </row>
    <row r="261" spans="1:12" ht="15">
      <c r="A261" s="84" t="s">
        <v>331</v>
      </c>
      <c r="B261" s="84" t="s">
        <v>3357</v>
      </c>
      <c r="C261" s="84">
        <v>2</v>
      </c>
      <c r="D261" s="124">
        <v>0.0016024527428822003</v>
      </c>
      <c r="E261" s="124">
        <v>0.510624274831575</v>
      </c>
      <c r="F261" s="84" t="s">
        <v>4238</v>
      </c>
      <c r="G261" s="84" t="b">
        <v>0</v>
      </c>
      <c r="H261" s="84" t="b">
        <v>0</v>
      </c>
      <c r="I261" s="84" t="b">
        <v>0</v>
      </c>
      <c r="J261" s="84" t="b">
        <v>0</v>
      </c>
      <c r="K261" s="84" t="b">
        <v>0</v>
      </c>
      <c r="L261" s="84" t="b">
        <v>0</v>
      </c>
    </row>
    <row r="262" spans="1:12" ht="15">
      <c r="A262" s="84" t="s">
        <v>3701</v>
      </c>
      <c r="B262" s="84" t="s">
        <v>3357</v>
      </c>
      <c r="C262" s="84">
        <v>2</v>
      </c>
      <c r="D262" s="124">
        <v>0.0018250257526152734</v>
      </c>
      <c r="E262" s="124">
        <v>2.0019859686658474</v>
      </c>
      <c r="F262" s="84" t="s">
        <v>4238</v>
      </c>
      <c r="G262" s="84" t="b">
        <v>0</v>
      </c>
      <c r="H262" s="84" t="b">
        <v>0</v>
      </c>
      <c r="I262" s="84" t="b">
        <v>0</v>
      </c>
      <c r="J262" s="84" t="b">
        <v>0</v>
      </c>
      <c r="K262" s="84" t="b">
        <v>0</v>
      </c>
      <c r="L262" s="84" t="b">
        <v>0</v>
      </c>
    </row>
    <row r="263" spans="1:12" ht="15">
      <c r="A263" s="84" t="s">
        <v>812</v>
      </c>
      <c r="B263" s="84" t="s">
        <v>4187</v>
      </c>
      <c r="C263" s="84">
        <v>2</v>
      </c>
      <c r="D263" s="124">
        <v>0.0018250257526152734</v>
      </c>
      <c r="E263" s="124">
        <v>2.268253858070617</v>
      </c>
      <c r="F263" s="84" t="s">
        <v>4238</v>
      </c>
      <c r="G263" s="84" t="b">
        <v>0</v>
      </c>
      <c r="H263" s="84" t="b">
        <v>0</v>
      </c>
      <c r="I263" s="84" t="b">
        <v>0</v>
      </c>
      <c r="J263" s="84" t="b">
        <v>0</v>
      </c>
      <c r="K263" s="84" t="b">
        <v>0</v>
      </c>
      <c r="L263" s="84" t="b">
        <v>0</v>
      </c>
    </row>
    <row r="264" spans="1:12" ht="15">
      <c r="A264" s="84" t="s">
        <v>4187</v>
      </c>
      <c r="B264" s="84" t="s">
        <v>4188</v>
      </c>
      <c r="C264" s="84">
        <v>2</v>
      </c>
      <c r="D264" s="124">
        <v>0.0018250257526152734</v>
      </c>
      <c r="E264" s="124">
        <v>3.0811672147134725</v>
      </c>
      <c r="F264" s="84" t="s">
        <v>4238</v>
      </c>
      <c r="G264" s="84" t="b">
        <v>0</v>
      </c>
      <c r="H264" s="84" t="b">
        <v>0</v>
      </c>
      <c r="I264" s="84" t="b">
        <v>0</v>
      </c>
      <c r="J264" s="84" t="b">
        <v>0</v>
      </c>
      <c r="K264" s="84" t="b">
        <v>0</v>
      </c>
      <c r="L264" s="84" t="b">
        <v>0</v>
      </c>
    </row>
    <row r="265" spans="1:12" ht="15">
      <c r="A265" s="84" t="s">
        <v>4188</v>
      </c>
      <c r="B265" s="84" t="s">
        <v>4051</v>
      </c>
      <c r="C265" s="84">
        <v>2</v>
      </c>
      <c r="D265" s="124">
        <v>0.0018250257526152734</v>
      </c>
      <c r="E265" s="124">
        <v>2.905075955657791</v>
      </c>
      <c r="F265" s="84" t="s">
        <v>4238</v>
      </c>
      <c r="G265" s="84" t="b">
        <v>0</v>
      </c>
      <c r="H265" s="84" t="b">
        <v>0</v>
      </c>
      <c r="I265" s="84" t="b">
        <v>0</v>
      </c>
      <c r="J265" s="84" t="b">
        <v>0</v>
      </c>
      <c r="K265" s="84" t="b">
        <v>0</v>
      </c>
      <c r="L265" s="84" t="b">
        <v>0</v>
      </c>
    </row>
    <row r="266" spans="1:12" ht="15">
      <c r="A266" s="84" t="s">
        <v>4051</v>
      </c>
      <c r="B266" s="84" t="s">
        <v>337</v>
      </c>
      <c r="C266" s="84">
        <v>2</v>
      </c>
      <c r="D266" s="124">
        <v>0.0018250257526152734</v>
      </c>
      <c r="E266" s="124">
        <v>2.60404595999381</v>
      </c>
      <c r="F266" s="84" t="s">
        <v>4238</v>
      </c>
      <c r="G266" s="84" t="b">
        <v>0</v>
      </c>
      <c r="H266" s="84" t="b">
        <v>0</v>
      </c>
      <c r="I266" s="84" t="b">
        <v>0</v>
      </c>
      <c r="J266" s="84" t="b">
        <v>0</v>
      </c>
      <c r="K266" s="84" t="b">
        <v>0</v>
      </c>
      <c r="L266" s="84" t="b">
        <v>0</v>
      </c>
    </row>
    <row r="267" spans="1:12" ht="15">
      <c r="A267" s="84" t="s">
        <v>4070</v>
      </c>
      <c r="B267" s="84" t="s">
        <v>4191</v>
      </c>
      <c r="C267" s="84">
        <v>2</v>
      </c>
      <c r="D267" s="124">
        <v>0.0016024527428822003</v>
      </c>
      <c r="E267" s="124">
        <v>3.0811672147134725</v>
      </c>
      <c r="F267" s="84" t="s">
        <v>4238</v>
      </c>
      <c r="G267" s="84" t="b">
        <v>0</v>
      </c>
      <c r="H267" s="84" t="b">
        <v>0</v>
      </c>
      <c r="I267" s="84" t="b">
        <v>0</v>
      </c>
      <c r="J267" s="84" t="b">
        <v>0</v>
      </c>
      <c r="K267" s="84" t="b">
        <v>0</v>
      </c>
      <c r="L267" s="84" t="b">
        <v>0</v>
      </c>
    </row>
    <row r="268" spans="1:12" ht="15">
      <c r="A268" s="84" t="s">
        <v>331</v>
      </c>
      <c r="B268" s="84" t="s">
        <v>3931</v>
      </c>
      <c r="C268" s="84">
        <v>2</v>
      </c>
      <c r="D268" s="124">
        <v>0.0016024527428822003</v>
      </c>
      <c r="E268" s="124">
        <v>0.5686162218092616</v>
      </c>
      <c r="F268" s="84" t="s">
        <v>4238</v>
      </c>
      <c r="G268" s="84" t="b">
        <v>0</v>
      </c>
      <c r="H268" s="84" t="b">
        <v>0</v>
      </c>
      <c r="I268" s="84" t="b">
        <v>0</v>
      </c>
      <c r="J268" s="84" t="b">
        <v>0</v>
      </c>
      <c r="K268" s="84" t="b">
        <v>0</v>
      </c>
      <c r="L268" s="84" t="b">
        <v>0</v>
      </c>
    </row>
    <row r="269" spans="1:12" ht="15">
      <c r="A269" s="84" t="s">
        <v>3902</v>
      </c>
      <c r="B269" s="84" t="s">
        <v>331</v>
      </c>
      <c r="C269" s="84">
        <v>2</v>
      </c>
      <c r="D269" s="124">
        <v>0.0016024527428822003</v>
      </c>
      <c r="E269" s="124">
        <v>0.5659559103856705</v>
      </c>
      <c r="F269" s="84" t="s">
        <v>4238</v>
      </c>
      <c r="G269" s="84" t="b">
        <v>0</v>
      </c>
      <c r="H269" s="84" t="b">
        <v>0</v>
      </c>
      <c r="I269" s="84" t="b">
        <v>0</v>
      </c>
      <c r="J269" s="84" t="b">
        <v>0</v>
      </c>
      <c r="K269" s="84" t="b">
        <v>0</v>
      </c>
      <c r="L269" s="84" t="b">
        <v>0</v>
      </c>
    </row>
    <row r="270" spans="1:12" ht="15">
      <c r="A270" s="84" t="s">
        <v>331</v>
      </c>
      <c r="B270" s="84" t="s">
        <v>4035</v>
      </c>
      <c r="C270" s="84">
        <v>2</v>
      </c>
      <c r="D270" s="124">
        <v>0.0016024527428822003</v>
      </c>
      <c r="E270" s="124">
        <v>0.9365930071038561</v>
      </c>
      <c r="F270" s="84" t="s">
        <v>4238</v>
      </c>
      <c r="G270" s="84" t="b">
        <v>0</v>
      </c>
      <c r="H270" s="84" t="b">
        <v>0</v>
      </c>
      <c r="I270" s="84" t="b">
        <v>0</v>
      </c>
      <c r="J270" s="84" t="b">
        <v>0</v>
      </c>
      <c r="K270" s="84" t="b">
        <v>1</v>
      </c>
      <c r="L270" s="84" t="b">
        <v>0</v>
      </c>
    </row>
    <row r="271" spans="1:12" ht="15">
      <c r="A271" s="84" t="s">
        <v>4035</v>
      </c>
      <c r="B271" s="84" t="s">
        <v>3288</v>
      </c>
      <c r="C271" s="84">
        <v>2</v>
      </c>
      <c r="D271" s="124">
        <v>0.0016024527428822003</v>
      </c>
      <c r="E271" s="124">
        <v>2.0599779156435343</v>
      </c>
      <c r="F271" s="84" t="s">
        <v>4238</v>
      </c>
      <c r="G271" s="84" t="b">
        <v>0</v>
      </c>
      <c r="H271" s="84" t="b">
        <v>1</v>
      </c>
      <c r="I271" s="84" t="b">
        <v>0</v>
      </c>
      <c r="J271" s="84" t="b">
        <v>0</v>
      </c>
      <c r="K271" s="84" t="b">
        <v>0</v>
      </c>
      <c r="L271" s="84" t="b">
        <v>0</v>
      </c>
    </row>
    <row r="272" spans="1:12" ht="15">
      <c r="A272" s="84" t="s">
        <v>3954</v>
      </c>
      <c r="B272" s="84" t="s">
        <v>4195</v>
      </c>
      <c r="C272" s="84">
        <v>2</v>
      </c>
      <c r="D272" s="124">
        <v>0.0016024527428822003</v>
      </c>
      <c r="E272" s="124">
        <v>2.60404595999381</v>
      </c>
      <c r="F272" s="84" t="s">
        <v>4238</v>
      </c>
      <c r="G272" s="84" t="b">
        <v>0</v>
      </c>
      <c r="H272" s="84" t="b">
        <v>0</v>
      </c>
      <c r="I272" s="84" t="b">
        <v>0</v>
      </c>
      <c r="J272" s="84" t="b">
        <v>0</v>
      </c>
      <c r="K272" s="84" t="b">
        <v>0</v>
      </c>
      <c r="L272" s="84" t="b">
        <v>0</v>
      </c>
    </row>
    <row r="273" spans="1:12" ht="15">
      <c r="A273" s="84" t="s">
        <v>4071</v>
      </c>
      <c r="B273" s="84" t="s">
        <v>4196</v>
      </c>
      <c r="C273" s="84">
        <v>2</v>
      </c>
      <c r="D273" s="124">
        <v>0.0016024527428822003</v>
      </c>
      <c r="E273" s="124">
        <v>2.905075955657791</v>
      </c>
      <c r="F273" s="84" t="s">
        <v>4238</v>
      </c>
      <c r="G273" s="84" t="b">
        <v>0</v>
      </c>
      <c r="H273" s="84" t="b">
        <v>0</v>
      </c>
      <c r="I273" s="84" t="b">
        <v>0</v>
      </c>
      <c r="J273" s="84" t="b">
        <v>0</v>
      </c>
      <c r="K273" s="84" t="b">
        <v>0</v>
      </c>
      <c r="L273" s="84" t="b">
        <v>0</v>
      </c>
    </row>
    <row r="274" spans="1:12" ht="15">
      <c r="A274" s="84" t="s">
        <v>4002</v>
      </c>
      <c r="B274" s="84" t="s">
        <v>4197</v>
      </c>
      <c r="C274" s="84">
        <v>2</v>
      </c>
      <c r="D274" s="124">
        <v>0.0016024527428822003</v>
      </c>
      <c r="E274" s="124">
        <v>2.7801372190494913</v>
      </c>
      <c r="F274" s="84" t="s">
        <v>4238</v>
      </c>
      <c r="G274" s="84" t="b">
        <v>0</v>
      </c>
      <c r="H274" s="84" t="b">
        <v>0</v>
      </c>
      <c r="I274" s="84" t="b">
        <v>0</v>
      </c>
      <c r="J274" s="84" t="b">
        <v>0</v>
      </c>
      <c r="K274" s="84" t="b">
        <v>0</v>
      </c>
      <c r="L274" s="84" t="b">
        <v>0</v>
      </c>
    </row>
    <row r="275" spans="1:12" ht="15">
      <c r="A275" s="84" t="s">
        <v>4197</v>
      </c>
      <c r="B275" s="84" t="s">
        <v>4198</v>
      </c>
      <c r="C275" s="84">
        <v>2</v>
      </c>
      <c r="D275" s="124">
        <v>0.0016024527428822003</v>
      </c>
      <c r="E275" s="124">
        <v>3.0811672147134725</v>
      </c>
      <c r="F275" s="84" t="s">
        <v>4238</v>
      </c>
      <c r="G275" s="84" t="b">
        <v>0</v>
      </c>
      <c r="H275" s="84" t="b">
        <v>0</v>
      </c>
      <c r="I275" s="84" t="b">
        <v>0</v>
      </c>
      <c r="J275" s="84" t="b">
        <v>0</v>
      </c>
      <c r="K275" s="84" t="b">
        <v>0</v>
      </c>
      <c r="L275" s="84" t="b">
        <v>0</v>
      </c>
    </row>
    <row r="276" spans="1:12" ht="15">
      <c r="A276" s="84" t="s">
        <v>397</v>
      </c>
      <c r="B276" s="84" t="s">
        <v>331</v>
      </c>
      <c r="C276" s="84">
        <v>2</v>
      </c>
      <c r="D276" s="124">
        <v>0.0016024527428822003</v>
      </c>
      <c r="E276" s="124">
        <v>1.2649259147216894</v>
      </c>
      <c r="F276" s="84" t="s">
        <v>4238</v>
      </c>
      <c r="G276" s="84" t="b">
        <v>0</v>
      </c>
      <c r="H276" s="84" t="b">
        <v>0</v>
      </c>
      <c r="I276" s="84" t="b">
        <v>0</v>
      </c>
      <c r="J276" s="84" t="b">
        <v>0</v>
      </c>
      <c r="K276" s="84" t="b">
        <v>0</v>
      </c>
      <c r="L276" s="84" t="b">
        <v>0</v>
      </c>
    </row>
    <row r="277" spans="1:12" ht="15">
      <c r="A277" s="84" t="s">
        <v>3912</v>
      </c>
      <c r="B277" s="84" t="s">
        <v>386</v>
      </c>
      <c r="C277" s="84">
        <v>2</v>
      </c>
      <c r="D277" s="124">
        <v>0.0016024527428822003</v>
      </c>
      <c r="E277" s="124">
        <v>2.47910722338551</v>
      </c>
      <c r="F277" s="84" t="s">
        <v>4238</v>
      </c>
      <c r="G277" s="84" t="b">
        <v>1</v>
      </c>
      <c r="H277" s="84" t="b">
        <v>0</v>
      </c>
      <c r="I277" s="84" t="b">
        <v>0</v>
      </c>
      <c r="J277" s="84" t="b">
        <v>0</v>
      </c>
      <c r="K277" s="84" t="b">
        <v>0</v>
      </c>
      <c r="L277" s="84" t="b">
        <v>0</v>
      </c>
    </row>
    <row r="278" spans="1:12" ht="15">
      <c r="A278" s="84" t="s">
        <v>386</v>
      </c>
      <c r="B278" s="84" t="s">
        <v>4073</v>
      </c>
      <c r="C278" s="84">
        <v>2</v>
      </c>
      <c r="D278" s="124">
        <v>0.0016024527428822003</v>
      </c>
      <c r="E278" s="124">
        <v>2.72898469660211</v>
      </c>
      <c r="F278" s="84" t="s">
        <v>4238</v>
      </c>
      <c r="G278" s="84" t="b">
        <v>0</v>
      </c>
      <c r="H278" s="84" t="b">
        <v>0</v>
      </c>
      <c r="I278" s="84" t="b">
        <v>0</v>
      </c>
      <c r="J278" s="84" t="b">
        <v>0</v>
      </c>
      <c r="K278" s="84" t="b">
        <v>0</v>
      </c>
      <c r="L278" s="84" t="b">
        <v>0</v>
      </c>
    </row>
    <row r="279" spans="1:12" ht="15">
      <c r="A279" s="84" t="s">
        <v>331</v>
      </c>
      <c r="B279" s="84" t="s">
        <v>4199</v>
      </c>
      <c r="C279" s="84">
        <v>2</v>
      </c>
      <c r="D279" s="124">
        <v>0.0016024527428822003</v>
      </c>
      <c r="E279" s="124">
        <v>1.1126842661595375</v>
      </c>
      <c r="F279" s="84" t="s">
        <v>4238</v>
      </c>
      <c r="G279" s="84" t="b">
        <v>0</v>
      </c>
      <c r="H279" s="84" t="b">
        <v>0</v>
      </c>
      <c r="I279" s="84" t="b">
        <v>0</v>
      </c>
      <c r="J279" s="84" t="b">
        <v>0</v>
      </c>
      <c r="K279" s="84" t="b">
        <v>0</v>
      </c>
      <c r="L279" s="84" t="b">
        <v>0</v>
      </c>
    </row>
    <row r="280" spans="1:12" ht="15">
      <c r="A280" s="84" t="s">
        <v>4199</v>
      </c>
      <c r="B280" s="84" t="s">
        <v>3910</v>
      </c>
      <c r="C280" s="84">
        <v>2</v>
      </c>
      <c r="D280" s="124">
        <v>0.0016024527428822003</v>
      </c>
      <c r="E280" s="124">
        <v>2.427954700938129</v>
      </c>
      <c r="F280" s="84" t="s">
        <v>4238</v>
      </c>
      <c r="G280" s="84" t="b">
        <v>0</v>
      </c>
      <c r="H280" s="84" t="b">
        <v>0</v>
      </c>
      <c r="I280" s="84" t="b">
        <v>0</v>
      </c>
      <c r="J280" s="84" t="b">
        <v>0</v>
      </c>
      <c r="K280" s="84" t="b">
        <v>0</v>
      </c>
      <c r="L280" s="84" t="b">
        <v>0</v>
      </c>
    </row>
    <row r="281" spans="1:12" ht="15">
      <c r="A281" s="84" t="s">
        <v>252</v>
      </c>
      <c r="B281" s="84" t="s">
        <v>3349</v>
      </c>
      <c r="C281" s="84">
        <v>2</v>
      </c>
      <c r="D281" s="124">
        <v>0.0016024527428822003</v>
      </c>
      <c r="E281" s="124">
        <v>2.47910722338551</v>
      </c>
      <c r="F281" s="84" t="s">
        <v>4238</v>
      </c>
      <c r="G281" s="84" t="b">
        <v>0</v>
      </c>
      <c r="H281" s="84" t="b">
        <v>0</v>
      </c>
      <c r="I281" s="84" t="b">
        <v>0</v>
      </c>
      <c r="J281" s="84" t="b">
        <v>0</v>
      </c>
      <c r="K281" s="84" t="b">
        <v>0</v>
      </c>
      <c r="L281" s="84" t="b">
        <v>0</v>
      </c>
    </row>
    <row r="282" spans="1:12" ht="15">
      <c r="A282" s="84" t="s">
        <v>4076</v>
      </c>
      <c r="B282" s="84" t="s">
        <v>4076</v>
      </c>
      <c r="C282" s="84">
        <v>2</v>
      </c>
      <c r="D282" s="124">
        <v>0.0018250257526152734</v>
      </c>
      <c r="E282" s="124">
        <v>2.72898469660211</v>
      </c>
      <c r="F282" s="84" t="s">
        <v>4238</v>
      </c>
      <c r="G282" s="84" t="b">
        <v>0</v>
      </c>
      <c r="H282" s="84" t="b">
        <v>0</v>
      </c>
      <c r="I282" s="84" t="b">
        <v>0</v>
      </c>
      <c r="J282" s="84" t="b">
        <v>0</v>
      </c>
      <c r="K282" s="84" t="b">
        <v>0</v>
      </c>
      <c r="L282" s="84" t="b">
        <v>0</v>
      </c>
    </row>
    <row r="283" spans="1:12" ht="15">
      <c r="A283" s="84" t="s">
        <v>396</v>
      </c>
      <c r="B283" s="84" t="s">
        <v>3908</v>
      </c>
      <c r="C283" s="84">
        <v>2</v>
      </c>
      <c r="D283" s="124">
        <v>0.0016024527428822003</v>
      </c>
      <c r="E283" s="124">
        <v>2.382197210377454</v>
      </c>
      <c r="F283" s="84" t="s">
        <v>4238</v>
      </c>
      <c r="G283" s="84" t="b">
        <v>0</v>
      </c>
      <c r="H283" s="84" t="b">
        <v>0</v>
      </c>
      <c r="I283" s="84" t="b">
        <v>0</v>
      </c>
      <c r="J283" s="84" t="b">
        <v>0</v>
      </c>
      <c r="K283" s="84" t="b">
        <v>0</v>
      </c>
      <c r="L283" s="84" t="b">
        <v>0</v>
      </c>
    </row>
    <row r="284" spans="1:12" ht="15">
      <c r="A284" s="84" t="s">
        <v>3908</v>
      </c>
      <c r="B284" s="84" t="s">
        <v>4201</v>
      </c>
      <c r="C284" s="84">
        <v>2</v>
      </c>
      <c r="D284" s="124">
        <v>0.0016024527428822003</v>
      </c>
      <c r="E284" s="124">
        <v>2.382197210377454</v>
      </c>
      <c r="F284" s="84" t="s">
        <v>4238</v>
      </c>
      <c r="G284" s="84" t="b">
        <v>0</v>
      </c>
      <c r="H284" s="84" t="b">
        <v>0</v>
      </c>
      <c r="I284" s="84" t="b">
        <v>0</v>
      </c>
      <c r="J284" s="84" t="b">
        <v>0</v>
      </c>
      <c r="K284" s="84" t="b">
        <v>0</v>
      </c>
      <c r="L284" s="84" t="b">
        <v>0</v>
      </c>
    </row>
    <row r="285" spans="1:12" ht="15">
      <c r="A285" s="84" t="s">
        <v>4201</v>
      </c>
      <c r="B285" s="84" t="s">
        <v>3943</v>
      </c>
      <c r="C285" s="84">
        <v>2</v>
      </c>
      <c r="D285" s="124">
        <v>0.0016024527428822003</v>
      </c>
      <c r="E285" s="124">
        <v>2.6832272060414346</v>
      </c>
      <c r="F285" s="84" t="s">
        <v>4238</v>
      </c>
      <c r="G285" s="84" t="b">
        <v>0</v>
      </c>
      <c r="H285" s="84" t="b">
        <v>0</v>
      </c>
      <c r="I285" s="84" t="b">
        <v>0</v>
      </c>
      <c r="J285" s="84" t="b">
        <v>0</v>
      </c>
      <c r="K285" s="84" t="b">
        <v>0</v>
      </c>
      <c r="L285" s="84" t="b">
        <v>0</v>
      </c>
    </row>
    <row r="286" spans="1:12" ht="15">
      <c r="A286" s="84" t="s">
        <v>3943</v>
      </c>
      <c r="B286" s="84" t="s">
        <v>331</v>
      </c>
      <c r="C286" s="84">
        <v>2</v>
      </c>
      <c r="D286" s="124">
        <v>0.0016024527428822003</v>
      </c>
      <c r="E286" s="124">
        <v>0.787804660002027</v>
      </c>
      <c r="F286" s="84" t="s">
        <v>4238</v>
      </c>
      <c r="G286" s="84" t="b">
        <v>0</v>
      </c>
      <c r="H286" s="84" t="b">
        <v>0</v>
      </c>
      <c r="I286" s="84" t="b">
        <v>0</v>
      </c>
      <c r="J286" s="84" t="b">
        <v>0</v>
      </c>
      <c r="K286" s="84" t="b">
        <v>0</v>
      </c>
      <c r="L286" s="84" t="b">
        <v>0</v>
      </c>
    </row>
    <row r="287" spans="1:12" ht="15">
      <c r="A287" s="84" t="s">
        <v>3903</v>
      </c>
      <c r="B287" s="84" t="s">
        <v>395</v>
      </c>
      <c r="C287" s="84">
        <v>2</v>
      </c>
      <c r="D287" s="124">
        <v>0.0016024527428822003</v>
      </c>
      <c r="E287" s="124">
        <v>2.3408045252192284</v>
      </c>
      <c r="F287" s="84" t="s">
        <v>4238</v>
      </c>
      <c r="G287" s="84" t="b">
        <v>0</v>
      </c>
      <c r="H287" s="84" t="b">
        <v>0</v>
      </c>
      <c r="I287" s="84" t="b">
        <v>0</v>
      </c>
      <c r="J287" s="84" t="b">
        <v>0</v>
      </c>
      <c r="K287" s="84" t="b">
        <v>0</v>
      </c>
      <c r="L287" s="84" t="b">
        <v>0</v>
      </c>
    </row>
    <row r="288" spans="1:12" ht="15">
      <c r="A288" s="84" t="s">
        <v>4202</v>
      </c>
      <c r="B288" s="84" t="s">
        <v>3359</v>
      </c>
      <c r="C288" s="84">
        <v>2</v>
      </c>
      <c r="D288" s="124">
        <v>0.0016024527428822003</v>
      </c>
      <c r="E288" s="124">
        <v>2.3030159643298287</v>
      </c>
      <c r="F288" s="84" t="s">
        <v>4238</v>
      </c>
      <c r="G288" s="84" t="b">
        <v>0</v>
      </c>
      <c r="H288" s="84" t="b">
        <v>0</v>
      </c>
      <c r="I288" s="84" t="b">
        <v>0</v>
      </c>
      <c r="J288" s="84" t="b">
        <v>0</v>
      </c>
      <c r="K288" s="84" t="b">
        <v>0</v>
      </c>
      <c r="L288" s="84" t="b">
        <v>0</v>
      </c>
    </row>
    <row r="289" spans="1:12" ht="15">
      <c r="A289" s="84" t="s">
        <v>3358</v>
      </c>
      <c r="B289" s="84" t="s">
        <v>331</v>
      </c>
      <c r="C289" s="84">
        <v>2</v>
      </c>
      <c r="D289" s="124">
        <v>0.0016024527428822003</v>
      </c>
      <c r="E289" s="124">
        <v>0.6117134009463457</v>
      </c>
      <c r="F289" s="84" t="s">
        <v>4238</v>
      </c>
      <c r="G289" s="84" t="b">
        <v>0</v>
      </c>
      <c r="H289" s="84" t="b">
        <v>0</v>
      </c>
      <c r="I289" s="84" t="b">
        <v>0</v>
      </c>
      <c r="J289" s="84" t="b">
        <v>0</v>
      </c>
      <c r="K289" s="84" t="b">
        <v>0</v>
      </c>
      <c r="L289" s="84" t="b">
        <v>0</v>
      </c>
    </row>
    <row r="290" spans="1:12" ht="15">
      <c r="A290" s="84" t="s">
        <v>4203</v>
      </c>
      <c r="B290" s="84" t="s">
        <v>3329</v>
      </c>
      <c r="C290" s="84">
        <v>2</v>
      </c>
      <c r="D290" s="124">
        <v>0.0016024527428822003</v>
      </c>
      <c r="E290" s="124">
        <v>2.0599779156435343</v>
      </c>
      <c r="F290" s="84" t="s">
        <v>4238</v>
      </c>
      <c r="G290" s="84" t="b">
        <v>0</v>
      </c>
      <c r="H290" s="84" t="b">
        <v>0</v>
      </c>
      <c r="I290" s="84" t="b">
        <v>0</v>
      </c>
      <c r="J290" s="84" t="b">
        <v>0</v>
      </c>
      <c r="K290" s="84" t="b">
        <v>0</v>
      </c>
      <c r="L290" s="84" t="b">
        <v>0</v>
      </c>
    </row>
    <row r="291" spans="1:12" ht="15">
      <c r="A291" s="84" t="s">
        <v>3329</v>
      </c>
      <c r="B291" s="84" t="s">
        <v>3343</v>
      </c>
      <c r="C291" s="84">
        <v>2</v>
      </c>
      <c r="D291" s="124">
        <v>0.0016024527428822003</v>
      </c>
      <c r="E291" s="124">
        <v>1.450231095649281</v>
      </c>
      <c r="F291" s="84" t="s">
        <v>4238</v>
      </c>
      <c r="G291" s="84" t="b">
        <v>0</v>
      </c>
      <c r="H291" s="84" t="b">
        <v>0</v>
      </c>
      <c r="I291" s="84" t="b">
        <v>0</v>
      </c>
      <c r="J291" s="84" t="b">
        <v>1</v>
      </c>
      <c r="K291" s="84" t="b">
        <v>0</v>
      </c>
      <c r="L291" s="84" t="b">
        <v>0</v>
      </c>
    </row>
    <row r="292" spans="1:12" ht="15">
      <c r="A292" s="84" t="s">
        <v>3343</v>
      </c>
      <c r="B292" s="84" t="s">
        <v>4204</v>
      </c>
      <c r="C292" s="84">
        <v>2</v>
      </c>
      <c r="D292" s="124">
        <v>0.0016024527428822003</v>
      </c>
      <c r="E292" s="124">
        <v>2.427954700938129</v>
      </c>
      <c r="F292" s="84" t="s">
        <v>4238</v>
      </c>
      <c r="G292" s="84" t="b">
        <v>1</v>
      </c>
      <c r="H292" s="84" t="b">
        <v>0</v>
      </c>
      <c r="I292" s="84" t="b">
        <v>0</v>
      </c>
      <c r="J292" s="84" t="b">
        <v>0</v>
      </c>
      <c r="K292" s="84" t="b">
        <v>0</v>
      </c>
      <c r="L292" s="84" t="b">
        <v>0</v>
      </c>
    </row>
    <row r="293" spans="1:12" ht="15">
      <c r="A293" s="84" t="s">
        <v>4204</v>
      </c>
      <c r="B293" s="84" t="s">
        <v>4058</v>
      </c>
      <c r="C293" s="84">
        <v>2</v>
      </c>
      <c r="D293" s="124">
        <v>0.0016024527428822003</v>
      </c>
      <c r="E293" s="124">
        <v>3.0811672147134725</v>
      </c>
      <c r="F293" s="84" t="s">
        <v>4238</v>
      </c>
      <c r="G293" s="84" t="b">
        <v>0</v>
      </c>
      <c r="H293" s="84" t="b">
        <v>0</v>
      </c>
      <c r="I293" s="84" t="b">
        <v>0</v>
      </c>
      <c r="J293" s="84" t="b">
        <v>0</v>
      </c>
      <c r="K293" s="84" t="b">
        <v>0</v>
      </c>
      <c r="L293" s="84" t="b">
        <v>0</v>
      </c>
    </row>
    <row r="294" spans="1:12" ht="15">
      <c r="A294" s="84" t="s">
        <v>4058</v>
      </c>
      <c r="B294" s="84" t="s">
        <v>4077</v>
      </c>
      <c r="C294" s="84">
        <v>2</v>
      </c>
      <c r="D294" s="124">
        <v>0.0016024527428822003</v>
      </c>
      <c r="E294" s="124">
        <v>2.72898469660211</v>
      </c>
      <c r="F294" s="84" t="s">
        <v>4238</v>
      </c>
      <c r="G294" s="84" t="b">
        <v>0</v>
      </c>
      <c r="H294" s="84" t="b">
        <v>0</v>
      </c>
      <c r="I294" s="84" t="b">
        <v>0</v>
      </c>
      <c r="J294" s="84" t="b">
        <v>0</v>
      </c>
      <c r="K294" s="84" t="b">
        <v>0</v>
      </c>
      <c r="L294" s="84" t="b">
        <v>0</v>
      </c>
    </row>
    <row r="295" spans="1:12" ht="15">
      <c r="A295" s="84" t="s">
        <v>4077</v>
      </c>
      <c r="B295" s="84" t="s">
        <v>4019</v>
      </c>
      <c r="C295" s="84">
        <v>2</v>
      </c>
      <c r="D295" s="124">
        <v>0.0016024527428822003</v>
      </c>
      <c r="E295" s="124">
        <v>2.60404595999381</v>
      </c>
      <c r="F295" s="84" t="s">
        <v>4238</v>
      </c>
      <c r="G295" s="84" t="b">
        <v>0</v>
      </c>
      <c r="H295" s="84" t="b">
        <v>0</v>
      </c>
      <c r="I295" s="84" t="b">
        <v>0</v>
      </c>
      <c r="J295" s="84" t="b">
        <v>0</v>
      </c>
      <c r="K295" s="84" t="b">
        <v>0</v>
      </c>
      <c r="L295" s="84" t="b">
        <v>0</v>
      </c>
    </row>
    <row r="296" spans="1:12" ht="15">
      <c r="A296" s="84" t="s">
        <v>4019</v>
      </c>
      <c r="B296" s="84" t="s">
        <v>808</v>
      </c>
      <c r="C296" s="84">
        <v>2</v>
      </c>
      <c r="D296" s="124">
        <v>0.0016024527428822003</v>
      </c>
      <c r="E296" s="124">
        <v>2.7801372190494913</v>
      </c>
      <c r="F296" s="84" t="s">
        <v>4238</v>
      </c>
      <c r="G296" s="84" t="b">
        <v>0</v>
      </c>
      <c r="H296" s="84" t="b">
        <v>0</v>
      </c>
      <c r="I296" s="84" t="b">
        <v>0</v>
      </c>
      <c r="J296" s="84" t="b">
        <v>0</v>
      </c>
      <c r="K296" s="84" t="b">
        <v>0</v>
      </c>
      <c r="L296" s="84" t="b">
        <v>0</v>
      </c>
    </row>
    <row r="297" spans="1:12" ht="15">
      <c r="A297" s="84" t="s">
        <v>808</v>
      </c>
      <c r="B297" s="84" t="s">
        <v>3909</v>
      </c>
      <c r="C297" s="84">
        <v>2</v>
      </c>
      <c r="D297" s="124">
        <v>0.0016024527428822003</v>
      </c>
      <c r="E297" s="124">
        <v>2.537099170363197</v>
      </c>
      <c r="F297" s="84" t="s">
        <v>4238</v>
      </c>
      <c r="G297" s="84" t="b">
        <v>0</v>
      </c>
      <c r="H297" s="84" t="b">
        <v>0</v>
      </c>
      <c r="I297" s="84" t="b">
        <v>0</v>
      </c>
      <c r="J297" s="84" t="b">
        <v>1</v>
      </c>
      <c r="K297" s="84" t="b">
        <v>0</v>
      </c>
      <c r="L297" s="84" t="b">
        <v>0</v>
      </c>
    </row>
    <row r="298" spans="1:12" ht="15">
      <c r="A298" s="84" t="s">
        <v>3909</v>
      </c>
      <c r="B298" s="84" t="s">
        <v>4205</v>
      </c>
      <c r="C298" s="84">
        <v>2</v>
      </c>
      <c r="D298" s="124">
        <v>0.0016024527428822003</v>
      </c>
      <c r="E298" s="124">
        <v>2.6832272060414346</v>
      </c>
      <c r="F298" s="84" t="s">
        <v>4238</v>
      </c>
      <c r="G298" s="84" t="b">
        <v>1</v>
      </c>
      <c r="H298" s="84" t="b">
        <v>0</v>
      </c>
      <c r="I298" s="84" t="b">
        <v>0</v>
      </c>
      <c r="J298" s="84" t="b">
        <v>0</v>
      </c>
      <c r="K298" s="84" t="b">
        <v>0</v>
      </c>
      <c r="L298" s="84" t="b">
        <v>0</v>
      </c>
    </row>
    <row r="299" spans="1:12" ht="15">
      <c r="A299" s="84" t="s">
        <v>4205</v>
      </c>
      <c r="B299" s="84" t="s">
        <v>4206</v>
      </c>
      <c r="C299" s="84">
        <v>2</v>
      </c>
      <c r="D299" s="124">
        <v>0.0016024527428822003</v>
      </c>
      <c r="E299" s="124">
        <v>3.0811672147134725</v>
      </c>
      <c r="F299" s="84" t="s">
        <v>4238</v>
      </c>
      <c r="G299" s="84" t="b">
        <v>0</v>
      </c>
      <c r="H299" s="84" t="b">
        <v>0</v>
      </c>
      <c r="I299" s="84" t="b">
        <v>0</v>
      </c>
      <c r="J299" s="84" t="b">
        <v>0</v>
      </c>
      <c r="K299" s="84" t="b">
        <v>0</v>
      </c>
      <c r="L299" s="84" t="b">
        <v>0</v>
      </c>
    </row>
    <row r="300" spans="1:12" ht="15">
      <c r="A300" s="84" t="s">
        <v>4207</v>
      </c>
      <c r="B300" s="84" t="s">
        <v>4208</v>
      </c>
      <c r="C300" s="84">
        <v>2</v>
      </c>
      <c r="D300" s="124">
        <v>0.0016024527428822003</v>
      </c>
      <c r="E300" s="124">
        <v>3.0811672147134725</v>
      </c>
      <c r="F300" s="84" t="s">
        <v>4238</v>
      </c>
      <c r="G300" s="84" t="b">
        <v>0</v>
      </c>
      <c r="H300" s="84" t="b">
        <v>0</v>
      </c>
      <c r="I300" s="84" t="b">
        <v>0</v>
      </c>
      <c r="J300" s="84" t="b">
        <v>0</v>
      </c>
      <c r="K300" s="84" t="b">
        <v>0</v>
      </c>
      <c r="L300" s="84" t="b">
        <v>0</v>
      </c>
    </row>
    <row r="301" spans="1:12" ht="15">
      <c r="A301" s="84" t="s">
        <v>241</v>
      </c>
      <c r="B301" s="84" t="s">
        <v>375</v>
      </c>
      <c r="C301" s="84">
        <v>2</v>
      </c>
      <c r="D301" s="124">
        <v>0.0016024527428822003</v>
      </c>
      <c r="E301" s="124">
        <v>2.7801372190494913</v>
      </c>
      <c r="F301" s="84" t="s">
        <v>4238</v>
      </c>
      <c r="G301" s="84" t="b">
        <v>0</v>
      </c>
      <c r="H301" s="84" t="b">
        <v>0</v>
      </c>
      <c r="I301" s="84" t="b">
        <v>0</v>
      </c>
      <c r="J301" s="84" t="b">
        <v>0</v>
      </c>
      <c r="K301" s="84" t="b">
        <v>0</v>
      </c>
      <c r="L301" s="84" t="b">
        <v>0</v>
      </c>
    </row>
    <row r="302" spans="1:12" ht="15">
      <c r="A302" s="84" t="s">
        <v>242</v>
      </c>
      <c r="B302" s="84" t="s">
        <v>375</v>
      </c>
      <c r="C302" s="84">
        <v>2</v>
      </c>
      <c r="D302" s="124">
        <v>0.0016024527428822003</v>
      </c>
      <c r="E302" s="124">
        <v>2.7801372190494913</v>
      </c>
      <c r="F302" s="84" t="s">
        <v>4238</v>
      </c>
      <c r="G302" s="84" t="b">
        <v>0</v>
      </c>
      <c r="H302" s="84" t="b">
        <v>0</v>
      </c>
      <c r="I302" s="84" t="b">
        <v>0</v>
      </c>
      <c r="J302" s="84" t="b">
        <v>0</v>
      </c>
      <c r="K302" s="84" t="b">
        <v>0</v>
      </c>
      <c r="L302" s="84" t="b">
        <v>0</v>
      </c>
    </row>
    <row r="303" spans="1:12" ht="15">
      <c r="A303" s="84" t="s">
        <v>4219</v>
      </c>
      <c r="B303" s="84" t="s">
        <v>4021</v>
      </c>
      <c r="C303" s="84">
        <v>2</v>
      </c>
      <c r="D303" s="124">
        <v>0.0016024527428822003</v>
      </c>
      <c r="E303" s="124">
        <v>2.7801372190494913</v>
      </c>
      <c r="F303" s="84" t="s">
        <v>4238</v>
      </c>
      <c r="G303" s="84" t="b">
        <v>0</v>
      </c>
      <c r="H303" s="84" t="b">
        <v>0</v>
      </c>
      <c r="I303" s="84" t="b">
        <v>0</v>
      </c>
      <c r="J303" s="84" t="b">
        <v>0</v>
      </c>
      <c r="K303" s="84" t="b">
        <v>0</v>
      </c>
      <c r="L303" s="84" t="b">
        <v>0</v>
      </c>
    </row>
    <row r="304" spans="1:12" ht="15">
      <c r="A304" s="84" t="s">
        <v>4221</v>
      </c>
      <c r="B304" s="84" t="s">
        <v>4081</v>
      </c>
      <c r="C304" s="84">
        <v>2</v>
      </c>
      <c r="D304" s="124">
        <v>0.0016024527428822003</v>
      </c>
      <c r="E304" s="124">
        <v>2.905075955657791</v>
      </c>
      <c r="F304" s="84" t="s">
        <v>4238</v>
      </c>
      <c r="G304" s="84" t="b">
        <v>0</v>
      </c>
      <c r="H304" s="84" t="b">
        <v>0</v>
      </c>
      <c r="I304" s="84" t="b">
        <v>0</v>
      </c>
      <c r="J304" s="84" t="b">
        <v>0</v>
      </c>
      <c r="K304" s="84" t="b">
        <v>0</v>
      </c>
      <c r="L304" s="84" t="b">
        <v>0</v>
      </c>
    </row>
    <row r="305" spans="1:12" ht="15">
      <c r="A305" s="84" t="s">
        <v>4081</v>
      </c>
      <c r="B305" s="84" t="s">
        <v>331</v>
      </c>
      <c r="C305" s="84">
        <v>2</v>
      </c>
      <c r="D305" s="124">
        <v>0.0016024527428822003</v>
      </c>
      <c r="E305" s="124">
        <v>1.0888346556660082</v>
      </c>
      <c r="F305" s="84" t="s">
        <v>4238</v>
      </c>
      <c r="G305" s="84" t="b">
        <v>0</v>
      </c>
      <c r="H305" s="84" t="b">
        <v>0</v>
      </c>
      <c r="I305" s="84" t="b">
        <v>0</v>
      </c>
      <c r="J305" s="84" t="b">
        <v>0</v>
      </c>
      <c r="K305" s="84" t="b">
        <v>0</v>
      </c>
      <c r="L305" s="84" t="b">
        <v>0</v>
      </c>
    </row>
    <row r="306" spans="1:12" ht="15">
      <c r="A306" s="84" t="s">
        <v>3949</v>
      </c>
      <c r="B306" s="84" t="s">
        <v>4222</v>
      </c>
      <c r="C306" s="84">
        <v>2</v>
      </c>
      <c r="D306" s="124">
        <v>0.0016024527428822003</v>
      </c>
      <c r="E306" s="124">
        <v>2.60404595999381</v>
      </c>
      <c r="F306" s="84" t="s">
        <v>4238</v>
      </c>
      <c r="G306" s="84" t="b">
        <v>0</v>
      </c>
      <c r="H306" s="84" t="b">
        <v>0</v>
      </c>
      <c r="I306" s="84" t="b">
        <v>0</v>
      </c>
      <c r="J306" s="84" t="b">
        <v>0</v>
      </c>
      <c r="K306" s="84" t="b">
        <v>0</v>
      </c>
      <c r="L306" s="84" t="b">
        <v>0</v>
      </c>
    </row>
    <row r="307" spans="1:12" ht="15">
      <c r="A307" s="84" t="s">
        <v>4222</v>
      </c>
      <c r="B307" s="84" t="s">
        <v>4223</v>
      </c>
      <c r="C307" s="84">
        <v>2</v>
      </c>
      <c r="D307" s="124">
        <v>0.0016024527428822003</v>
      </c>
      <c r="E307" s="124">
        <v>3.0811672147134725</v>
      </c>
      <c r="F307" s="84" t="s">
        <v>4238</v>
      </c>
      <c r="G307" s="84" t="b">
        <v>0</v>
      </c>
      <c r="H307" s="84" t="b">
        <v>0</v>
      </c>
      <c r="I307" s="84" t="b">
        <v>0</v>
      </c>
      <c r="J307" s="84" t="b">
        <v>0</v>
      </c>
      <c r="K307" s="84" t="b">
        <v>0</v>
      </c>
      <c r="L307" s="84" t="b">
        <v>0</v>
      </c>
    </row>
    <row r="308" spans="1:12" ht="15">
      <c r="A308" s="84" t="s">
        <v>4223</v>
      </c>
      <c r="B308" s="84" t="s">
        <v>3900</v>
      </c>
      <c r="C308" s="84">
        <v>2</v>
      </c>
      <c r="D308" s="124">
        <v>0.0016024527428822003</v>
      </c>
      <c r="E308" s="124">
        <v>2.2360691746992156</v>
      </c>
      <c r="F308" s="84" t="s">
        <v>4238</v>
      </c>
      <c r="G308" s="84" t="b">
        <v>0</v>
      </c>
      <c r="H308" s="84" t="b">
        <v>0</v>
      </c>
      <c r="I308" s="84" t="b">
        <v>0</v>
      </c>
      <c r="J308" s="84" t="b">
        <v>0</v>
      </c>
      <c r="K308" s="84" t="b">
        <v>0</v>
      </c>
      <c r="L308" s="84" t="b">
        <v>0</v>
      </c>
    </row>
    <row r="309" spans="1:12" ht="15">
      <c r="A309" s="84" t="s">
        <v>3900</v>
      </c>
      <c r="B309" s="84" t="s">
        <v>3905</v>
      </c>
      <c r="C309" s="84">
        <v>2</v>
      </c>
      <c r="D309" s="124">
        <v>0.0016024527428822003</v>
      </c>
      <c r="E309" s="124">
        <v>1.582856660923872</v>
      </c>
      <c r="F309" s="84" t="s">
        <v>4238</v>
      </c>
      <c r="G309" s="84" t="b">
        <v>0</v>
      </c>
      <c r="H309" s="84" t="b">
        <v>0</v>
      </c>
      <c r="I309" s="84" t="b">
        <v>0</v>
      </c>
      <c r="J309" s="84" t="b">
        <v>1</v>
      </c>
      <c r="K309" s="84" t="b">
        <v>0</v>
      </c>
      <c r="L309" s="84" t="b">
        <v>0</v>
      </c>
    </row>
    <row r="310" spans="1:12" ht="15">
      <c r="A310" s="84" t="s">
        <v>3905</v>
      </c>
      <c r="B310" s="84" t="s">
        <v>4080</v>
      </c>
      <c r="C310" s="84">
        <v>2</v>
      </c>
      <c r="D310" s="124">
        <v>0.0016024527428822003</v>
      </c>
      <c r="E310" s="124">
        <v>2.2061059513217725</v>
      </c>
      <c r="F310" s="84" t="s">
        <v>4238</v>
      </c>
      <c r="G310" s="84" t="b">
        <v>1</v>
      </c>
      <c r="H310" s="84" t="b">
        <v>0</v>
      </c>
      <c r="I310" s="84" t="b">
        <v>0</v>
      </c>
      <c r="J310" s="84" t="b">
        <v>0</v>
      </c>
      <c r="K310" s="84" t="b">
        <v>0</v>
      </c>
      <c r="L310" s="84" t="b">
        <v>0</v>
      </c>
    </row>
    <row r="311" spans="1:12" ht="15">
      <c r="A311" s="84" t="s">
        <v>4080</v>
      </c>
      <c r="B311" s="84" t="s">
        <v>4079</v>
      </c>
      <c r="C311" s="84">
        <v>2</v>
      </c>
      <c r="D311" s="124">
        <v>0.0016024527428822003</v>
      </c>
      <c r="E311" s="124">
        <v>2.72898469660211</v>
      </c>
      <c r="F311" s="84" t="s">
        <v>4238</v>
      </c>
      <c r="G311" s="84" t="b">
        <v>0</v>
      </c>
      <c r="H311" s="84" t="b">
        <v>0</v>
      </c>
      <c r="I311" s="84" t="b">
        <v>0</v>
      </c>
      <c r="J311" s="84" t="b">
        <v>0</v>
      </c>
      <c r="K311" s="84" t="b">
        <v>0</v>
      </c>
      <c r="L311" s="84" t="b">
        <v>0</v>
      </c>
    </row>
    <row r="312" spans="1:12" ht="15">
      <c r="A312" s="84" t="s">
        <v>371</v>
      </c>
      <c r="B312" s="84" t="s">
        <v>236</v>
      </c>
      <c r="C312" s="84">
        <v>2</v>
      </c>
      <c r="D312" s="124">
        <v>0.0016024527428822003</v>
      </c>
      <c r="E312" s="124">
        <v>2.905075955657791</v>
      </c>
      <c r="F312" s="84" t="s">
        <v>4238</v>
      </c>
      <c r="G312" s="84" t="b">
        <v>0</v>
      </c>
      <c r="H312" s="84" t="b">
        <v>0</v>
      </c>
      <c r="I312" s="84" t="b">
        <v>0</v>
      </c>
      <c r="J312" s="84" t="b">
        <v>0</v>
      </c>
      <c r="K312" s="84" t="b">
        <v>0</v>
      </c>
      <c r="L312" s="84" t="b">
        <v>0</v>
      </c>
    </row>
    <row r="313" spans="1:12" ht="15">
      <c r="A313" s="84" t="s">
        <v>236</v>
      </c>
      <c r="B313" s="84" t="s">
        <v>370</v>
      </c>
      <c r="C313" s="84">
        <v>2</v>
      </c>
      <c r="D313" s="124">
        <v>0.0016024527428822003</v>
      </c>
      <c r="E313" s="124">
        <v>2.7801372190494913</v>
      </c>
      <c r="F313" s="84" t="s">
        <v>4238</v>
      </c>
      <c r="G313" s="84" t="b">
        <v>0</v>
      </c>
      <c r="H313" s="84" t="b">
        <v>0</v>
      </c>
      <c r="I313" s="84" t="b">
        <v>0</v>
      </c>
      <c r="J313" s="84" t="b">
        <v>0</v>
      </c>
      <c r="K313" s="84" t="b">
        <v>0</v>
      </c>
      <c r="L313" s="84" t="b">
        <v>0</v>
      </c>
    </row>
    <row r="314" spans="1:12" ht="15">
      <c r="A314" s="84" t="s">
        <v>3359</v>
      </c>
      <c r="B314" s="84" t="s">
        <v>4225</v>
      </c>
      <c r="C314" s="84">
        <v>2</v>
      </c>
      <c r="D314" s="124">
        <v>0.0016024527428822003</v>
      </c>
      <c r="E314" s="124">
        <v>2.3030159643298287</v>
      </c>
      <c r="F314" s="84" t="s">
        <v>4238</v>
      </c>
      <c r="G314" s="84" t="b">
        <v>0</v>
      </c>
      <c r="H314" s="84" t="b">
        <v>0</v>
      </c>
      <c r="I314" s="84" t="b">
        <v>0</v>
      </c>
      <c r="J314" s="84" t="b">
        <v>0</v>
      </c>
      <c r="K314" s="84" t="b">
        <v>0</v>
      </c>
      <c r="L314" s="84" t="b">
        <v>0</v>
      </c>
    </row>
    <row r="315" spans="1:12" ht="15">
      <c r="A315" s="84" t="s">
        <v>260</v>
      </c>
      <c r="B315" s="84" t="s">
        <v>371</v>
      </c>
      <c r="C315" s="84">
        <v>2</v>
      </c>
      <c r="D315" s="124">
        <v>0.0016024527428822003</v>
      </c>
      <c r="E315" s="124">
        <v>2.7801372190494913</v>
      </c>
      <c r="F315" s="84" t="s">
        <v>4238</v>
      </c>
      <c r="G315" s="84" t="b">
        <v>0</v>
      </c>
      <c r="H315" s="84" t="b">
        <v>0</v>
      </c>
      <c r="I315" s="84" t="b">
        <v>0</v>
      </c>
      <c r="J315" s="84" t="b">
        <v>0</v>
      </c>
      <c r="K315" s="84" t="b">
        <v>0</v>
      </c>
      <c r="L315" s="84" t="b">
        <v>0</v>
      </c>
    </row>
    <row r="316" spans="1:12" ht="15">
      <c r="A316" s="84" t="s">
        <v>370</v>
      </c>
      <c r="B316" s="84" t="s">
        <v>331</v>
      </c>
      <c r="C316" s="84">
        <v>2</v>
      </c>
      <c r="D316" s="124">
        <v>0.0016024527428822003</v>
      </c>
      <c r="E316" s="124">
        <v>0.9638959190577082</v>
      </c>
      <c r="F316" s="84" t="s">
        <v>4238</v>
      </c>
      <c r="G316" s="84" t="b">
        <v>0</v>
      </c>
      <c r="H316" s="84" t="b">
        <v>0</v>
      </c>
      <c r="I316" s="84" t="b">
        <v>0</v>
      </c>
      <c r="J316" s="84" t="b">
        <v>0</v>
      </c>
      <c r="K316" s="84" t="b">
        <v>0</v>
      </c>
      <c r="L316" s="84" t="b">
        <v>0</v>
      </c>
    </row>
    <row r="317" spans="1:12" ht="15">
      <c r="A317" s="84" t="s">
        <v>331</v>
      </c>
      <c r="B317" s="84" t="s">
        <v>3955</v>
      </c>
      <c r="C317" s="84">
        <v>2</v>
      </c>
      <c r="D317" s="124">
        <v>0.0016024527428822003</v>
      </c>
      <c r="E317" s="124">
        <v>0.7147442574874997</v>
      </c>
      <c r="F317" s="84" t="s">
        <v>4238</v>
      </c>
      <c r="G317" s="84" t="b">
        <v>0</v>
      </c>
      <c r="H317" s="84" t="b">
        <v>0</v>
      </c>
      <c r="I317" s="84" t="b">
        <v>0</v>
      </c>
      <c r="J317" s="84" t="b">
        <v>0</v>
      </c>
      <c r="K317" s="84" t="b">
        <v>0</v>
      </c>
      <c r="L317" s="84" t="b">
        <v>0</v>
      </c>
    </row>
    <row r="318" spans="1:12" ht="15">
      <c r="A318" s="84" t="s">
        <v>3333</v>
      </c>
      <c r="B318" s="84" t="s">
        <v>4226</v>
      </c>
      <c r="C318" s="84">
        <v>2</v>
      </c>
      <c r="D318" s="124">
        <v>0.0016024527428822003</v>
      </c>
      <c r="E318" s="124">
        <v>2.2061059513217725</v>
      </c>
      <c r="F318" s="84" t="s">
        <v>4238</v>
      </c>
      <c r="G318" s="84" t="b">
        <v>0</v>
      </c>
      <c r="H318" s="84" t="b">
        <v>0</v>
      </c>
      <c r="I318" s="84" t="b">
        <v>0</v>
      </c>
      <c r="J318" s="84" t="b">
        <v>0</v>
      </c>
      <c r="K318" s="84" t="b">
        <v>0</v>
      </c>
      <c r="L318" s="84" t="b">
        <v>0</v>
      </c>
    </row>
    <row r="319" spans="1:12" ht="15">
      <c r="A319" s="84" t="s">
        <v>332</v>
      </c>
      <c r="B319" s="84" t="s">
        <v>3901</v>
      </c>
      <c r="C319" s="84">
        <v>2</v>
      </c>
      <c r="D319" s="124">
        <v>0.0016024527428822003</v>
      </c>
      <c r="E319" s="124">
        <v>2.3408045252192284</v>
      </c>
      <c r="F319" s="84" t="s">
        <v>4238</v>
      </c>
      <c r="G319" s="84" t="b">
        <v>0</v>
      </c>
      <c r="H319" s="84" t="b">
        <v>0</v>
      </c>
      <c r="I319" s="84" t="b">
        <v>0</v>
      </c>
      <c r="J319" s="84" t="b">
        <v>0</v>
      </c>
      <c r="K319" s="84" t="b">
        <v>0</v>
      </c>
      <c r="L319" s="84" t="b">
        <v>0</v>
      </c>
    </row>
    <row r="320" spans="1:12" ht="15">
      <c r="A320" s="84" t="s">
        <v>4094</v>
      </c>
      <c r="B320" s="84" t="s">
        <v>4227</v>
      </c>
      <c r="C320" s="84">
        <v>2</v>
      </c>
      <c r="D320" s="124">
        <v>0.0016024527428822003</v>
      </c>
      <c r="E320" s="124">
        <v>2.905075955657791</v>
      </c>
      <c r="F320" s="84" t="s">
        <v>4238</v>
      </c>
      <c r="G320" s="84" t="b">
        <v>0</v>
      </c>
      <c r="H320" s="84" t="b">
        <v>0</v>
      </c>
      <c r="I320" s="84" t="b">
        <v>0</v>
      </c>
      <c r="J320" s="84" t="b">
        <v>0</v>
      </c>
      <c r="K320" s="84" t="b">
        <v>0</v>
      </c>
      <c r="L320" s="84" t="b">
        <v>0</v>
      </c>
    </row>
    <row r="321" spans="1:12" ht="15">
      <c r="A321" s="84" t="s">
        <v>4229</v>
      </c>
      <c r="B321" s="84" t="s">
        <v>3975</v>
      </c>
      <c r="C321" s="84">
        <v>2</v>
      </c>
      <c r="D321" s="124">
        <v>0.0016024527428822003</v>
      </c>
      <c r="E321" s="124">
        <v>2.6832272060414346</v>
      </c>
      <c r="F321" s="84" t="s">
        <v>4238</v>
      </c>
      <c r="G321" s="84" t="b">
        <v>0</v>
      </c>
      <c r="H321" s="84" t="b">
        <v>0</v>
      </c>
      <c r="I321" s="84" t="b">
        <v>0</v>
      </c>
      <c r="J321" s="84" t="b">
        <v>1</v>
      </c>
      <c r="K321" s="84" t="b">
        <v>0</v>
      </c>
      <c r="L321" s="84" t="b">
        <v>0</v>
      </c>
    </row>
    <row r="322" spans="1:12" ht="15">
      <c r="A322" s="84" t="s">
        <v>3284</v>
      </c>
      <c r="B322" s="84" t="s">
        <v>3907</v>
      </c>
      <c r="C322" s="84">
        <v>2</v>
      </c>
      <c r="D322" s="124">
        <v>0.0016024527428822003</v>
      </c>
      <c r="E322" s="124">
        <v>1.1034436094246247</v>
      </c>
      <c r="F322" s="84" t="s">
        <v>4238</v>
      </c>
      <c r="G322" s="84" t="b">
        <v>0</v>
      </c>
      <c r="H322" s="84" t="b">
        <v>0</v>
      </c>
      <c r="I322" s="84" t="b">
        <v>0</v>
      </c>
      <c r="J322" s="84" t="b">
        <v>0</v>
      </c>
      <c r="K322" s="84" t="b">
        <v>0</v>
      </c>
      <c r="L322" s="84" t="b">
        <v>0</v>
      </c>
    </row>
    <row r="323" spans="1:12" ht="15">
      <c r="A323" s="84" t="s">
        <v>3907</v>
      </c>
      <c r="B323" s="84" t="s">
        <v>3916</v>
      </c>
      <c r="C323" s="84">
        <v>2</v>
      </c>
      <c r="D323" s="124">
        <v>0.0016024527428822003</v>
      </c>
      <c r="E323" s="124">
        <v>1.7801372190494913</v>
      </c>
      <c r="F323" s="84" t="s">
        <v>4238</v>
      </c>
      <c r="G323" s="84" t="b">
        <v>0</v>
      </c>
      <c r="H323" s="84" t="b">
        <v>0</v>
      </c>
      <c r="I323" s="84" t="b">
        <v>0</v>
      </c>
      <c r="J323" s="84" t="b">
        <v>0</v>
      </c>
      <c r="K323" s="84" t="b">
        <v>0</v>
      </c>
      <c r="L323" s="84" t="b">
        <v>0</v>
      </c>
    </row>
    <row r="324" spans="1:12" ht="15">
      <c r="A324" s="84" t="s">
        <v>3916</v>
      </c>
      <c r="B324" s="84" t="s">
        <v>3947</v>
      </c>
      <c r="C324" s="84">
        <v>2</v>
      </c>
      <c r="D324" s="124">
        <v>0.0016024527428822003</v>
      </c>
      <c r="E324" s="124">
        <v>2.0019859686658474</v>
      </c>
      <c r="F324" s="84" t="s">
        <v>4238</v>
      </c>
      <c r="G324" s="84" t="b">
        <v>0</v>
      </c>
      <c r="H324" s="84" t="b">
        <v>0</v>
      </c>
      <c r="I324" s="84" t="b">
        <v>0</v>
      </c>
      <c r="J324" s="84" t="b">
        <v>0</v>
      </c>
      <c r="K324" s="84" t="b">
        <v>0</v>
      </c>
      <c r="L324" s="84" t="b">
        <v>0</v>
      </c>
    </row>
    <row r="325" spans="1:12" ht="15">
      <c r="A325" s="84" t="s">
        <v>3947</v>
      </c>
      <c r="B325" s="84" t="s">
        <v>3331</v>
      </c>
      <c r="C325" s="84">
        <v>2</v>
      </c>
      <c r="D325" s="124">
        <v>0.0016024527428822003</v>
      </c>
      <c r="E325" s="124">
        <v>1.6746270342795173</v>
      </c>
      <c r="F325" s="84" t="s">
        <v>4238</v>
      </c>
      <c r="G325" s="84" t="b">
        <v>0</v>
      </c>
      <c r="H325" s="84" t="b">
        <v>0</v>
      </c>
      <c r="I325" s="84" t="b">
        <v>0</v>
      </c>
      <c r="J325" s="84" t="b">
        <v>0</v>
      </c>
      <c r="K325" s="84" t="b">
        <v>0</v>
      </c>
      <c r="L325" s="84" t="b">
        <v>0</v>
      </c>
    </row>
    <row r="326" spans="1:12" ht="15">
      <c r="A326" s="84" t="s">
        <v>3331</v>
      </c>
      <c r="B326" s="84" t="s">
        <v>3334</v>
      </c>
      <c r="C326" s="84">
        <v>2</v>
      </c>
      <c r="D326" s="124">
        <v>0.0016024527428822003</v>
      </c>
      <c r="E326" s="124">
        <v>1.3066502489849228</v>
      </c>
      <c r="F326" s="84" t="s">
        <v>4238</v>
      </c>
      <c r="G326" s="84" t="b">
        <v>0</v>
      </c>
      <c r="H326" s="84" t="b">
        <v>0</v>
      </c>
      <c r="I326" s="84" t="b">
        <v>0</v>
      </c>
      <c r="J326" s="84" t="b">
        <v>0</v>
      </c>
      <c r="K326" s="84" t="b">
        <v>0</v>
      </c>
      <c r="L326" s="84" t="b">
        <v>0</v>
      </c>
    </row>
    <row r="327" spans="1:12" ht="15">
      <c r="A327" s="84" t="s">
        <v>3334</v>
      </c>
      <c r="B327" s="84" t="s">
        <v>3358</v>
      </c>
      <c r="C327" s="84">
        <v>2</v>
      </c>
      <c r="D327" s="124">
        <v>0.0016024527428822003</v>
      </c>
      <c r="E327" s="124">
        <v>1.3999259773378852</v>
      </c>
      <c r="F327" s="84" t="s">
        <v>4238</v>
      </c>
      <c r="G327" s="84" t="b">
        <v>0</v>
      </c>
      <c r="H327" s="84" t="b">
        <v>0</v>
      </c>
      <c r="I327" s="84" t="b">
        <v>0</v>
      </c>
      <c r="J327" s="84" t="b">
        <v>0</v>
      </c>
      <c r="K327" s="84" t="b">
        <v>0</v>
      </c>
      <c r="L327" s="84" t="b">
        <v>0</v>
      </c>
    </row>
    <row r="328" spans="1:12" ht="15">
      <c r="A328" s="84" t="s">
        <v>3358</v>
      </c>
      <c r="B328" s="84" t="s">
        <v>3911</v>
      </c>
      <c r="C328" s="84">
        <v>2</v>
      </c>
      <c r="D328" s="124">
        <v>0.0016024527428822003</v>
      </c>
      <c r="E328" s="124">
        <v>1.774742187162785</v>
      </c>
      <c r="F328" s="84" t="s">
        <v>4238</v>
      </c>
      <c r="G328" s="84" t="b">
        <v>0</v>
      </c>
      <c r="H328" s="84" t="b">
        <v>0</v>
      </c>
      <c r="I328" s="84" t="b">
        <v>0</v>
      </c>
      <c r="J328" s="84" t="b">
        <v>0</v>
      </c>
      <c r="K328" s="84" t="b">
        <v>0</v>
      </c>
      <c r="L328" s="84" t="b">
        <v>0</v>
      </c>
    </row>
    <row r="329" spans="1:12" ht="15">
      <c r="A329" s="84" t="s">
        <v>3911</v>
      </c>
      <c r="B329" s="84" t="s">
        <v>4230</v>
      </c>
      <c r="C329" s="84">
        <v>2</v>
      </c>
      <c r="D329" s="124">
        <v>0.0016024527428822003</v>
      </c>
      <c r="E329" s="124">
        <v>2.47910722338551</v>
      </c>
      <c r="F329" s="84" t="s">
        <v>4238</v>
      </c>
      <c r="G329" s="84" t="b">
        <v>0</v>
      </c>
      <c r="H329" s="84" t="b">
        <v>0</v>
      </c>
      <c r="I329" s="84" t="b">
        <v>0</v>
      </c>
      <c r="J329" s="84" t="b">
        <v>0</v>
      </c>
      <c r="K329" s="84" t="b">
        <v>0</v>
      </c>
      <c r="L329" s="84" t="b">
        <v>0</v>
      </c>
    </row>
    <row r="330" spans="1:12" ht="15">
      <c r="A330" s="84" t="s">
        <v>4230</v>
      </c>
      <c r="B330" s="84" t="s">
        <v>4231</v>
      </c>
      <c r="C330" s="84">
        <v>2</v>
      </c>
      <c r="D330" s="124">
        <v>0.0016024527428822003</v>
      </c>
      <c r="E330" s="124">
        <v>3.0811672147134725</v>
      </c>
      <c r="F330" s="84" t="s">
        <v>4238</v>
      </c>
      <c r="G330" s="84" t="b">
        <v>0</v>
      </c>
      <c r="H330" s="84" t="b">
        <v>0</v>
      </c>
      <c r="I330" s="84" t="b">
        <v>0</v>
      </c>
      <c r="J330" s="84" t="b">
        <v>0</v>
      </c>
      <c r="K330" s="84" t="b">
        <v>1</v>
      </c>
      <c r="L330" s="84" t="b">
        <v>0</v>
      </c>
    </row>
    <row r="331" spans="1:12" ht="15">
      <c r="A331" s="84" t="s">
        <v>4231</v>
      </c>
      <c r="B331" s="84" t="s">
        <v>4052</v>
      </c>
      <c r="C331" s="84">
        <v>2</v>
      </c>
      <c r="D331" s="124">
        <v>0.0016024527428822003</v>
      </c>
      <c r="E331" s="124">
        <v>2.905075955657791</v>
      </c>
      <c r="F331" s="84" t="s">
        <v>4238</v>
      </c>
      <c r="G331" s="84" t="b">
        <v>0</v>
      </c>
      <c r="H331" s="84" t="b">
        <v>1</v>
      </c>
      <c r="I331" s="84" t="b">
        <v>0</v>
      </c>
      <c r="J331" s="84" t="b">
        <v>1</v>
      </c>
      <c r="K331" s="84" t="b">
        <v>0</v>
      </c>
      <c r="L331" s="84" t="b">
        <v>0</v>
      </c>
    </row>
    <row r="332" spans="1:12" ht="15">
      <c r="A332" s="84" t="s">
        <v>4052</v>
      </c>
      <c r="B332" s="84" t="s">
        <v>4061</v>
      </c>
      <c r="C332" s="84">
        <v>2</v>
      </c>
      <c r="D332" s="124">
        <v>0.0016024527428822003</v>
      </c>
      <c r="E332" s="124">
        <v>2.72898469660211</v>
      </c>
      <c r="F332" s="84" t="s">
        <v>4238</v>
      </c>
      <c r="G332" s="84" t="b">
        <v>1</v>
      </c>
      <c r="H332" s="84" t="b">
        <v>0</v>
      </c>
      <c r="I332" s="84" t="b">
        <v>0</v>
      </c>
      <c r="J332" s="84" t="b">
        <v>0</v>
      </c>
      <c r="K332" s="84" t="b">
        <v>0</v>
      </c>
      <c r="L332" s="84" t="b">
        <v>0</v>
      </c>
    </row>
    <row r="333" spans="1:12" ht="15">
      <c r="A333" s="84" t="s">
        <v>3332</v>
      </c>
      <c r="B333" s="84" t="s">
        <v>3906</v>
      </c>
      <c r="C333" s="84">
        <v>2</v>
      </c>
      <c r="D333" s="124">
        <v>0.0016024527428822003</v>
      </c>
      <c r="E333" s="124">
        <v>1.5071359469857535</v>
      </c>
      <c r="F333" s="84" t="s">
        <v>4238</v>
      </c>
      <c r="G333" s="84" t="b">
        <v>0</v>
      </c>
      <c r="H333" s="84" t="b">
        <v>0</v>
      </c>
      <c r="I333" s="84" t="b">
        <v>0</v>
      </c>
      <c r="J333" s="84" t="b">
        <v>0</v>
      </c>
      <c r="K333" s="84" t="b">
        <v>0</v>
      </c>
      <c r="L333" s="84" t="b">
        <v>0</v>
      </c>
    </row>
    <row r="334" spans="1:12" ht="15">
      <c r="A334" s="84" t="s">
        <v>3283</v>
      </c>
      <c r="B334" s="84" t="s">
        <v>4019</v>
      </c>
      <c r="C334" s="84">
        <v>2</v>
      </c>
      <c r="D334" s="124">
        <v>0.0016024527428822003</v>
      </c>
      <c r="E334" s="124">
        <v>1.8258947096101665</v>
      </c>
      <c r="F334" s="84" t="s">
        <v>4238</v>
      </c>
      <c r="G334" s="84" t="b">
        <v>0</v>
      </c>
      <c r="H334" s="84" t="b">
        <v>0</v>
      </c>
      <c r="I334" s="84" t="b">
        <v>0</v>
      </c>
      <c r="J334" s="84" t="b">
        <v>0</v>
      </c>
      <c r="K334" s="84" t="b">
        <v>0</v>
      </c>
      <c r="L334" s="84" t="b">
        <v>0</v>
      </c>
    </row>
    <row r="335" spans="1:12" ht="15">
      <c r="A335" s="84" t="s">
        <v>4019</v>
      </c>
      <c r="B335" s="84" t="s">
        <v>3968</v>
      </c>
      <c r="C335" s="84">
        <v>2</v>
      </c>
      <c r="D335" s="124">
        <v>0.0016024527428822003</v>
      </c>
      <c r="E335" s="124">
        <v>2.382197210377454</v>
      </c>
      <c r="F335" s="84" t="s">
        <v>4238</v>
      </c>
      <c r="G335" s="84" t="b">
        <v>0</v>
      </c>
      <c r="H335" s="84" t="b">
        <v>0</v>
      </c>
      <c r="I335" s="84" t="b">
        <v>0</v>
      </c>
      <c r="J335" s="84" t="b">
        <v>0</v>
      </c>
      <c r="K335" s="84" t="b">
        <v>0</v>
      </c>
      <c r="L335" s="84" t="b">
        <v>0</v>
      </c>
    </row>
    <row r="336" spans="1:12" ht="15">
      <c r="A336" s="84" t="s">
        <v>3968</v>
      </c>
      <c r="B336" s="84" t="s">
        <v>3328</v>
      </c>
      <c r="C336" s="84">
        <v>2</v>
      </c>
      <c r="D336" s="124">
        <v>0.0016024527428822003</v>
      </c>
      <c r="E336" s="124">
        <v>1.60404595999381</v>
      </c>
      <c r="F336" s="84" t="s">
        <v>4238</v>
      </c>
      <c r="G336" s="84" t="b">
        <v>0</v>
      </c>
      <c r="H336" s="84" t="b">
        <v>0</v>
      </c>
      <c r="I336" s="84" t="b">
        <v>0</v>
      </c>
      <c r="J336" s="84" t="b">
        <v>0</v>
      </c>
      <c r="K336" s="84" t="b">
        <v>0</v>
      </c>
      <c r="L336" s="84" t="b">
        <v>0</v>
      </c>
    </row>
    <row r="337" spans="1:12" ht="15">
      <c r="A337" s="84" t="s">
        <v>331</v>
      </c>
      <c r="B337" s="84" t="s">
        <v>367</v>
      </c>
      <c r="C337" s="84">
        <v>2</v>
      </c>
      <c r="D337" s="124">
        <v>0.0016024527428822003</v>
      </c>
      <c r="E337" s="124">
        <v>0.8116542704955563</v>
      </c>
      <c r="F337" s="84" t="s">
        <v>4238</v>
      </c>
      <c r="G337" s="84" t="b">
        <v>0</v>
      </c>
      <c r="H337" s="84" t="b">
        <v>0</v>
      </c>
      <c r="I337" s="84" t="b">
        <v>0</v>
      </c>
      <c r="J337" s="84" t="b">
        <v>0</v>
      </c>
      <c r="K337" s="84" t="b">
        <v>0</v>
      </c>
      <c r="L337" s="84" t="b">
        <v>0</v>
      </c>
    </row>
    <row r="338" spans="1:12" ht="15">
      <c r="A338" s="84" t="s">
        <v>3931</v>
      </c>
      <c r="B338" s="84" t="s">
        <v>3908</v>
      </c>
      <c r="C338" s="84">
        <v>2</v>
      </c>
      <c r="D338" s="124">
        <v>0.0016024527428822003</v>
      </c>
      <c r="E338" s="124">
        <v>1.838129166027178</v>
      </c>
      <c r="F338" s="84" t="s">
        <v>4238</v>
      </c>
      <c r="G338" s="84" t="b">
        <v>0</v>
      </c>
      <c r="H338" s="84" t="b">
        <v>0</v>
      </c>
      <c r="I338" s="84" t="b">
        <v>0</v>
      </c>
      <c r="J338" s="84" t="b">
        <v>0</v>
      </c>
      <c r="K338" s="84" t="b">
        <v>0</v>
      </c>
      <c r="L338" s="84" t="b">
        <v>0</v>
      </c>
    </row>
    <row r="339" spans="1:12" ht="15">
      <c r="A339" s="84" t="s">
        <v>3908</v>
      </c>
      <c r="B339" s="84" t="s">
        <v>3328</v>
      </c>
      <c r="C339" s="84">
        <v>2</v>
      </c>
      <c r="D339" s="124">
        <v>0.0016024527428822003</v>
      </c>
      <c r="E339" s="124">
        <v>1.3030159643298287</v>
      </c>
      <c r="F339" s="84" t="s">
        <v>4238</v>
      </c>
      <c r="G339" s="84" t="b">
        <v>0</v>
      </c>
      <c r="H339" s="84" t="b">
        <v>0</v>
      </c>
      <c r="I339" s="84" t="b">
        <v>0</v>
      </c>
      <c r="J339" s="84" t="b">
        <v>0</v>
      </c>
      <c r="K339" s="84" t="b">
        <v>0</v>
      </c>
      <c r="L339" s="84" t="b">
        <v>0</v>
      </c>
    </row>
    <row r="340" spans="1:12" ht="15">
      <c r="A340" s="84" t="s">
        <v>3288</v>
      </c>
      <c r="B340" s="84" t="s">
        <v>4234</v>
      </c>
      <c r="C340" s="84">
        <v>2</v>
      </c>
      <c r="D340" s="124">
        <v>0.0016024527428822003</v>
      </c>
      <c r="E340" s="124">
        <v>2.2061059513217725</v>
      </c>
      <c r="F340" s="84" t="s">
        <v>4238</v>
      </c>
      <c r="G340" s="84" t="b">
        <v>0</v>
      </c>
      <c r="H340" s="84" t="b">
        <v>0</v>
      </c>
      <c r="I340" s="84" t="b">
        <v>0</v>
      </c>
      <c r="J340" s="84" t="b">
        <v>0</v>
      </c>
      <c r="K340" s="84" t="b">
        <v>0</v>
      </c>
      <c r="L340" s="84" t="b">
        <v>0</v>
      </c>
    </row>
    <row r="341" spans="1:12" ht="15">
      <c r="A341" s="84" t="s">
        <v>4234</v>
      </c>
      <c r="B341" s="84" t="s">
        <v>4033</v>
      </c>
      <c r="C341" s="84">
        <v>2</v>
      </c>
      <c r="D341" s="124">
        <v>0.0016024527428822003</v>
      </c>
      <c r="E341" s="124">
        <v>2.905075955657791</v>
      </c>
      <c r="F341" s="84" t="s">
        <v>4238</v>
      </c>
      <c r="G341" s="84" t="b">
        <v>0</v>
      </c>
      <c r="H341" s="84" t="b">
        <v>0</v>
      </c>
      <c r="I341" s="84" t="b">
        <v>0</v>
      </c>
      <c r="J341" s="84" t="b">
        <v>0</v>
      </c>
      <c r="K341" s="84" t="b">
        <v>0</v>
      </c>
      <c r="L341" s="84" t="b">
        <v>0</v>
      </c>
    </row>
    <row r="342" spans="1:12" ht="15">
      <c r="A342" s="84" t="s">
        <v>3954</v>
      </c>
      <c r="B342" s="84" t="s">
        <v>3284</v>
      </c>
      <c r="C342" s="84">
        <v>2</v>
      </c>
      <c r="D342" s="124">
        <v>0.0016024527428822003</v>
      </c>
      <c r="E342" s="124">
        <v>1.3140113486312919</v>
      </c>
      <c r="F342" s="84" t="s">
        <v>4238</v>
      </c>
      <c r="G342" s="84" t="b">
        <v>0</v>
      </c>
      <c r="H342" s="84" t="b">
        <v>0</v>
      </c>
      <c r="I342" s="84" t="b">
        <v>0</v>
      </c>
      <c r="J342" s="84" t="b">
        <v>0</v>
      </c>
      <c r="K342" s="84" t="b">
        <v>0</v>
      </c>
      <c r="L342" s="84" t="b">
        <v>0</v>
      </c>
    </row>
    <row r="343" spans="1:12" ht="15">
      <c r="A343" s="84" t="s">
        <v>3284</v>
      </c>
      <c r="B343" s="84" t="s">
        <v>4024</v>
      </c>
      <c r="C343" s="84">
        <v>2</v>
      </c>
      <c r="D343" s="124">
        <v>0.0016024527428822003</v>
      </c>
      <c r="E343" s="124">
        <v>1.5013836180966624</v>
      </c>
      <c r="F343" s="84" t="s">
        <v>4238</v>
      </c>
      <c r="G343" s="84" t="b">
        <v>0</v>
      </c>
      <c r="H343" s="84" t="b">
        <v>0</v>
      </c>
      <c r="I343" s="84" t="b">
        <v>0</v>
      </c>
      <c r="J343" s="84" t="b">
        <v>0</v>
      </c>
      <c r="K343" s="84" t="b">
        <v>0</v>
      </c>
      <c r="L343" s="84" t="b">
        <v>0</v>
      </c>
    </row>
    <row r="344" spans="1:12" ht="15">
      <c r="A344" s="84" t="s">
        <v>4025</v>
      </c>
      <c r="B344" s="84" t="s">
        <v>3331</v>
      </c>
      <c r="C344" s="84">
        <v>2</v>
      </c>
      <c r="D344" s="124">
        <v>0.0016024527428822003</v>
      </c>
      <c r="E344" s="124">
        <v>1.8507182933351984</v>
      </c>
      <c r="F344" s="84" t="s">
        <v>4238</v>
      </c>
      <c r="G344" s="84" t="b">
        <v>0</v>
      </c>
      <c r="H344" s="84" t="b">
        <v>0</v>
      </c>
      <c r="I344" s="84" t="b">
        <v>0</v>
      </c>
      <c r="J344" s="84" t="b">
        <v>0</v>
      </c>
      <c r="K344" s="84" t="b">
        <v>0</v>
      </c>
      <c r="L344" s="84" t="b">
        <v>0</v>
      </c>
    </row>
    <row r="345" spans="1:12" ht="15">
      <c r="A345" s="84" t="s">
        <v>3283</v>
      </c>
      <c r="B345" s="84" t="s">
        <v>3290</v>
      </c>
      <c r="C345" s="84">
        <v>2</v>
      </c>
      <c r="D345" s="124">
        <v>0.0016024527428822003</v>
      </c>
      <c r="E345" s="124">
        <v>1.4279547009381288</v>
      </c>
      <c r="F345" s="84" t="s">
        <v>4238</v>
      </c>
      <c r="G345" s="84" t="b">
        <v>0</v>
      </c>
      <c r="H345" s="84" t="b">
        <v>0</v>
      </c>
      <c r="I345" s="84" t="b">
        <v>0</v>
      </c>
      <c r="J345" s="84" t="b">
        <v>1</v>
      </c>
      <c r="K345" s="84" t="b">
        <v>0</v>
      </c>
      <c r="L345" s="84" t="b">
        <v>0</v>
      </c>
    </row>
    <row r="346" spans="1:12" ht="15">
      <c r="A346" s="84" t="s">
        <v>3972</v>
      </c>
      <c r="B346" s="84" t="s">
        <v>3901</v>
      </c>
      <c r="C346" s="84">
        <v>2</v>
      </c>
      <c r="D346" s="124">
        <v>0.0016024527428822003</v>
      </c>
      <c r="E346" s="124">
        <v>1.942864516547191</v>
      </c>
      <c r="F346" s="84" t="s">
        <v>4238</v>
      </c>
      <c r="G346" s="84" t="b">
        <v>0</v>
      </c>
      <c r="H346" s="84" t="b">
        <v>0</v>
      </c>
      <c r="I346" s="84" t="b">
        <v>0</v>
      </c>
      <c r="J346" s="84" t="b">
        <v>0</v>
      </c>
      <c r="K346" s="84" t="b">
        <v>0</v>
      </c>
      <c r="L346" s="84" t="b">
        <v>0</v>
      </c>
    </row>
    <row r="347" spans="1:12" ht="15">
      <c r="A347" s="84" t="s">
        <v>3284</v>
      </c>
      <c r="B347" s="84" t="s">
        <v>4010</v>
      </c>
      <c r="C347" s="84">
        <v>2</v>
      </c>
      <c r="D347" s="124">
        <v>0.0016024527428822003</v>
      </c>
      <c r="E347" s="124">
        <v>1.5013836180966624</v>
      </c>
      <c r="F347" s="84" t="s">
        <v>4238</v>
      </c>
      <c r="G347" s="84" t="b">
        <v>0</v>
      </c>
      <c r="H347" s="84" t="b">
        <v>0</v>
      </c>
      <c r="I347" s="84" t="b">
        <v>0</v>
      </c>
      <c r="J347" s="84" t="b">
        <v>0</v>
      </c>
      <c r="K347" s="84" t="b">
        <v>0</v>
      </c>
      <c r="L347" s="84" t="b">
        <v>0</v>
      </c>
    </row>
    <row r="348" spans="1:12" ht="15">
      <c r="A348" s="84" t="s">
        <v>4010</v>
      </c>
      <c r="B348" s="84" t="s">
        <v>4024</v>
      </c>
      <c r="C348" s="84">
        <v>2</v>
      </c>
      <c r="D348" s="124">
        <v>0.0016024527428822003</v>
      </c>
      <c r="E348" s="124">
        <v>2.47910722338551</v>
      </c>
      <c r="F348" s="84" t="s">
        <v>4238</v>
      </c>
      <c r="G348" s="84" t="b">
        <v>0</v>
      </c>
      <c r="H348" s="84" t="b">
        <v>0</v>
      </c>
      <c r="I348" s="84" t="b">
        <v>0</v>
      </c>
      <c r="J348" s="84" t="b">
        <v>0</v>
      </c>
      <c r="K348" s="84" t="b">
        <v>0</v>
      </c>
      <c r="L348" s="84" t="b">
        <v>0</v>
      </c>
    </row>
    <row r="349" spans="1:12" ht="15">
      <c r="A349" s="84" t="s">
        <v>3331</v>
      </c>
      <c r="B349" s="84" t="s">
        <v>3333</v>
      </c>
      <c r="C349" s="84">
        <v>15</v>
      </c>
      <c r="D349" s="124">
        <v>0.010374601410713728</v>
      </c>
      <c r="E349" s="124">
        <v>1.8995630282936302</v>
      </c>
      <c r="F349" s="84" t="s">
        <v>3189</v>
      </c>
      <c r="G349" s="84" t="b">
        <v>0</v>
      </c>
      <c r="H349" s="84" t="b">
        <v>0</v>
      </c>
      <c r="I349" s="84" t="b">
        <v>0</v>
      </c>
      <c r="J349" s="84" t="b">
        <v>0</v>
      </c>
      <c r="K349" s="84" t="b">
        <v>0</v>
      </c>
      <c r="L349" s="84" t="b">
        <v>0</v>
      </c>
    </row>
    <row r="350" spans="1:12" ht="15">
      <c r="A350" s="84" t="s">
        <v>3333</v>
      </c>
      <c r="B350" s="84" t="s">
        <v>3334</v>
      </c>
      <c r="C350" s="84">
        <v>12</v>
      </c>
      <c r="D350" s="124">
        <v>0.009066273189280723</v>
      </c>
      <c r="E350" s="124">
        <v>1.8869739009856097</v>
      </c>
      <c r="F350" s="84" t="s">
        <v>3189</v>
      </c>
      <c r="G350" s="84" t="b">
        <v>0</v>
      </c>
      <c r="H350" s="84" t="b">
        <v>0</v>
      </c>
      <c r="I350" s="84" t="b">
        <v>0</v>
      </c>
      <c r="J350" s="84" t="b">
        <v>0</v>
      </c>
      <c r="K350" s="84" t="b">
        <v>0</v>
      </c>
      <c r="L350" s="84" t="b">
        <v>0</v>
      </c>
    </row>
    <row r="351" spans="1:12" ht="15">
      <c r="A351" s="84" t="s">
        <v>3334</v>
      </c>
      <c r="B351" s="84" t="s">
        <v>3335</v>
      </c>
      <c r="C351" s="84">
        <v>6</v>
      </c>
      <c r="D351" s="124">
        <v>0.005723762813482739</v>
      </c>
      <c r="E351" s="124">
        <v>1.7498007079602984</v>
      </c>
      <c r="F351" s="84" t="s">
        <v>3189</v>
      </c>
      <c r="G351" s="84" t="b">
        <v>0</v>
      </c>
      <c r="H351" s="84" t="b">
        <v>0</v>
      </c>
      <c r="I351" s="84" t="b">
        <v>0</v>
      </c>
      <c r="J351" s="84" t="b">
        <v>0</v>
      </c>
      <c r="K351" s="84" t="b">
        <v>0</v>
      </c>
      <c r="L351" s="84" t="b">
        <v>0</v>
      </c>
    </row>
    <row r="352" spans="1:12" ht="15">
      <c r="A352" s="84" t="s">
        <v>3335</v>
      </c>
      <c r="B352" s="84" t="s">
        <v>3958</v>
      </c>
      <c r="C352" s="84">
        <v>6</v>
      </c>
      <c r="D352" s="124">
        <v>0.005723762813482739</v>
      </c>
      <c r="E352" s="124">
        <v>2.088619264513679</v>
      </c>
      <c r="F352" s="84" t="s">
        <v>3189</v>
      </c>
      <c r="G352" s="84" t="b">
        <v>0</v>
      </c>
      <c r="H352" s="84" t="b">
        <v>0</v>
      </c>
      <c r="I352" s="84" t="b">
        <v>0</v>
      </c>
      <c r="J352" s="84" t="b">
        <v>0</v>
      </c>
      <c r="K352" s="84" t="b">
        <v>0</v>
      </c>
      <c r="L352" s="84" t="b">
        <v>0</v>
      </c>
    </row>
    <row r="353" spans="1:12" ht="15">
      <c r="A353" s="84" t="s">
        <v>3934</v>
      </c>
      <c r="B353" s="84" t="s">
        <v>3935</v>
      </c>
      <c r="C353" s="84">
        <v>6</v>
      </c>
      <c r="D353" s="124">
        <v>0.005723762813482739</v>
      </c>
      <c r="E353" s="124">
        <v>2.3518606992882605</v>
      </c>
      <c r="F353" s="84" t="s">
        <v>3189</v>
      </c>
      <c r="G353" s="84" t="b">
        <v>0</v>
      </c>
      <c r="H353" s="84" t="b">
        <v>0</v>
      </c>
      <c r="I353" s="84" t="b">
        <v>0</v>
      </c>
      <c r="J353" s="84" t="b">
        <v>0</v>
      </c>
      <c r="K353" s="84" t="b">
        <v>0</v>
      </c>
      <c r="L353" s="84" t="b">
        <v>0</v>
      </c>
    </row>
    <row r="354" spans="1:12" ht="15">
      <c r="A354" s="84" t="s">
        <v>3921</v>
      </c>
      <c r="B354" s="84" t="s">
        <v>3936</v>
      </c>
      <c r="C354" s="84">
        <v>6</v>
      </c>
      <c r="D354" s="124">
        <v>0.005723762813482739</v>
      </c>
      <c r="E354" s="124">
        <v>2.2849139096576474</v>
      </c>
      <c r="F354" s="84" t="s">
        <v>3189</v>
      </c>
      <c r="G354" s="84" t="b">
        <v>0</v>
      </c>
      <c r="H354" s="84" t="b">
        <v>0</v>
      </c>
      <c r="I354" s="84" t="b">
        <v>0</v>
      </c>
      <c r="J354" s="84" t="b">
        <v>0</v>
      </c>
      <c r="K354" s="84" t="b">
        <v>0</v>
      </c>
      <c r="L354" s="84" t="b">
        <v>0</v>
      </c>
    </row>
    <row r="355" spans="1:12" ht="15">
      <c r="A355" s="84" t="s">
        <v>3936</v>
      </c>
      <c r="B355" s="84" t="s">
        <v>3922</v>
      </c>
      <c r="C355" s="84">
        <v>6</v>
      </c>
      <c r="D355" s="124">
        <v>0.005723762813482739</v>
      </c>
      <c r="E355" s="124">
        <v>2.2849139096576474</v>
      </c>
      <c r="F355" s="84" t="s">
        <v>3189</v>
      </c>
      <c r="G355" s="84" t="b">
        <v>0</v>
      </c>
      <c r="H355" s="84" t="b">
        <v>0</v>
      </c>
      <c r="I355" s="84" t="b">
        <v>0</v>
      </c>
      <c r="J355" s="84" t="b">
        <v>0</v>
      </c>
      <c r="K355" s="84" t="b">
        <v>0</v>
      </c>
      <c r="L355" s="84" t="b">
        <v>0</v>
      </c>
    </row>
    <row r="356" spans="1:12" ht="15">
      <c r="A356" s="84" t="s">
        <v>3922</v>
      </c>
      <c r="B356" s="84" t="s">
        <v>3937</v>
      </c>
      <c r="C356" s="84">
        <v>6</v>
      </c>
      <c r="D356" s="124">
        <v>0.005723762813482739</v>
      </c>
      <c r="E356" s="124">
        <v>2.2849139096576474</v>
      </c>
      <c r="F356" s="84" t="s">
        <v>3189</v>
      </c>
      <c r="G356" s="84" t="b">
        <v>0</v>
      </c>
      <c r="H356" s="84" t="b">
        <v>0</v>
      </c>
      <c r="I356" s="84" t="b">
        <v>0</v>
      </c>
      <c r="J356" s="84" t="b">
        <v>0</v>
      </c>
      <c r="K356" s="84" t="b">
        <v>0</v>
      </c>
      <c r="L356" s="84" t="b">
        <v>0</v>
      </c>
    </row>
    <row r="357" spans="1:12" ht="15">
      <c r="A357" s="84" t="s">
        <v>3933</v>
      </c>
      <c r="B357" s="84" t="s">
        <v>3906</v>
      </c>
      <c r="C357" s="84">
        <v>5</v>
      </c>
      <c r="D357" s="124">
        <v>0.005030782061271734</v>
      </c>
      <c r="E357" s="124">
        <v>1.9838839139936661</v>
      </c>
      <c r="F357" s="84" t="s">
        <v>3189</v>
      </c>
      <c r="G357" s="84" t="b">
        <v>0</v>
      </c>
      <c r="H357" s="84" t="b">
        <v>0</v>
      </c>
      <c r="I357" s="84" t="b">
        <v>0</v>
      </c>
      <c r="J357" s="84" t="b">
        <v>0</v>
      </c>
      <c r="K357" s="84" t="b">
        <v>0</v>
      </c>
      <c r="L357" s="84" t="b">
        <v>0</v>
      </c>
    </row>
    <row r="358" spans="1:12" ht="15">
      <c r="A358" s="84" t="s">
        <v>3906</v>
      </c>
      <c r="B358" s="84" t="s">
        <v>3988</v>
      </c>
      <c r="C358" s="84">
        <v>5</v>
      </c>
      <c r="D358" s="124">
        <v>0.005030782061271734</v>
      </c>
      <c r="E358" s="124">
        <v>2.1757694402325796</v>
      </c>
      <c r="F358" s="84" t="s">
        <v>3189</v>
      </c>
      <c r="G358" s="84" t="b">
        <v>0</v>
      </c>
      <c r="H358" s="84" t="b">
        <v>0</v>
      </c>
      <c r="I358" s="84" t="b">
        <v>0</v>
      </c>
      <c r="J358" s="84" t="b">
        <v>0</v>
      </c>
      <c r="K358" s="84" t="b">
        <v>0</v>
      </c>
      <c r="L358" s="84" t="b">
        <v>0</v>
      </c>
    </row>
    <row r="359" spans="1:12" ht="15">
      <c r="A359" s="84" t="s">
        <v>3988</v>
      </c>
      <c r="B359" s="84" t="s">
        <v>3952</v>
      </c>
      <c r="C359" s="84">
        <v>5</v>
      </c>
      <c r="D359" s="124">
        <v>0.005030782061271734</v>
      </c>
      <c r="E359" s="124">
        <v>2.4310419453358856</v>
      </c>
      <c r="F359" s="84" t="s">
        <v>3189</v>
      </c>
      <c r="G359" s="84" t="b">
        <v>0</v>
      </c>
      <c r="H359" s="84" t="b">
        <v>0</v>
      </c>
      <c r="I359" s="84" t="b">
        <v>0</v>
      </c>
      <c r="J359" s="84" t="b">
        <v>1</v>
      </c>
      <c r="K359" s="84" t="b">
        <v>0</v>
      </c>
      <c r="L359" s="84" t="b">
        <v>0</v>
      </c>
    </row>
    <row r="360" spans="1:12" ht="15">
      <c r="A360" s="84" t="s">
        <v>3958</v>
      </c>
      <c r="B360" s="84" t="s">
        <v>3956</v>
      </c>
      <c r="C360" s="84">
        <v>5</v>
      </c>
      <c r="D360" s="124">
        <v>0.005030782061271734</v>
      </c>
      <c r="E360" s="124">
        <v>2.272679453240636</v>
      </c>
      <c r="F360" s="84" t="s">
        <v>3189</v>
      </c>
      <c r="G360" s="84" t="b">
        <v>0</v>
      </c>
      <c r="H360" s="84" t="b">
        <v>0</v>
      </c>
      <c r="I360" s="84" t="b">
        <v>0</v>
      </c>
      <c r="J360" s="84" t="b">
        <v>0</v>
      </c>
      <c r="K360" s="84" t="b">
        <v>0</v>
      </c>
      <c r="L360" s="84" t="b">
        <v>0</v>
      </c>
    </row>
    <row r="361" spans="1:12" ht="15">
      <c r="A361" s="84" t="s">
        <v>3956</v>
      </c>
      <c r="B361" s="84" t="s">
        <v>3932</v>
      </c>
      <c r="C361" s="84">
        <v>5</v>
      </c>
      <c r="D361" s="124">
        <v>0.005030782061271734</v>
      </c>
      <c r="E361" s="124">
        <v>2.3518606992882605</v>
      </c>
      <c r="F361" s="84" t="s">
        <v>3189</v>
      </c>
      <c r="G361" s="84" t="b">
        <v>0</v>
      </c>
      <c r="H361" s="84" t="b">
        <v>0</v>
      </c>
      <c r="I361" s="84" t="b">
        <v>0</v>
      </c>
      <c r="J361" s="84" t="b">
        <v>0</v>
      </c>
      <c r="K361" s="84" t="b">
        <v>0</v>
      </c>
      <c r="L361" s="84" t="b">
        <v>0</v>
      </c>
    </row>
    <row r="362" spans="1:12" ht="15">
      <c r="A362" s="84" t="s">
        <v>3932</v>
      </c>
      <c r="B362" s="84" t="s">
        <v>3942</v>
      </c>
      <c r="C362" s="84">
        <v>5</v>
      </c>
      <c r="D362" s="124">
        <v>0.005030782061271734</v>
      </c>
      <c r="E362" s="124">
        <v>2.272679453240636</v>
      </c>
      <c r="F362" s="84" t="s">
        <v>3189</v>
      </c>
      <c r="G362" s="84" t="b">
        <v>0</v>
      </c>
      <c r="H362" s="84" t="b">
        <v>0</v>
      </c>
      <c r="I362" s="84" t="b">
        <v>0</v>
      </c>
      <c r="J362" s="84" t="b">
        <v>1</v>
      </c>
      <c r="K362" s="84" t="b">
        <v>0</v>
      </c>
      <c r="L362" s="84" t="b">
        <v>0</v>
      </c>
    </row>
    <row r="363" spans="1:12" ht="15">
      <c r="A363" s="84" t="s">
        <v>3942</v>
      </c>
      <c r="B363" s="84" t="s">
        <v>3332</v>
      </c>
      <c r="C363" s="84">
        <v>5</v>
      </c>
      <c r="D363" s="124">
        <v>0.005030782061271734</v>
      </c>
      <c r="E363" s="124">
        <v>1.8467107209683546</v>
      </c>
      <c r="F363" s="84" t="s">
        <v>3189</v>
      </c>
      <c r="G363" s="84" t="b">
        <v>1</v>
      </c>
      <c r="H363" s="84" t="b">
        <v>0</v>
      </c>
      <c r="I363" s="84" t="b">
        <v>0</v>
      </c>
      <c r="J363" s="84" t="b">
        <v>0</v>
      </c>
      <c r="K363" s="84" t="b">
        <v>0</v>
      </c>
      <c r="L363" s="84" t="b">
        <v>0</v>
      </c>
    </row>
    <row r="364" spans="1:12" ht="15">
      <c r="A364" s="84" t="s">
        <v>3332</v>
      </c>
      <c r="B364" s="84" t="s">
        <v>3283</v>
      </c>
      <c r="C364" s="84">
        <v>5</v>
      </c>
      <c r="D364" s="124">
        <v>0.005030782061271734</v>
      </c>
      <c r="E364" s="124">
        <v>1.4224417735739678</v>
      </c>
      <c r="F364" s="84" t="s">
        <v>3189</v>
      </c>
      <c r="G364" s="84" t="b">
        <v>0</v>
      </c>
      <c r="H364" s="84" t="b">
        <v>0</v>
      </c>
      <c r="I364" s="84" t="b">
        <v>0</v>
      </c>
      <c r="J364" s="84" t="b">
        <v>0</v>
      </c>
      <c r="K364" s="84" t="b">
        <v>0</v>
      </c>
      <c r="L364" s="84" t="b">
        <v>0</v>
      </c>
    </row>
    <row r="365" spans="1:12" ht="15">
      <c r="A365" s="84" t="s">
        <v>3945</v>
      </c>
      <c r="B365" s="84" t="s">
        <v>3967</v>
      </c>
      <c r="C365" s="84">
        <v>5</v>
      </c>
      <c r="D365" s="124">
        <v>0.005350195419900792</v>
      </c>
      <c r="E365" s="124">
        <v>2.3518606992882605</v>
      </c>
      <c r="F365" s="84" t="s">
        <v>3189</v>
      </c>
      <c r="G365" s="84" t="b">
        <v>0</v>
      </c>
      <c r="H365" s="84" t="b">
        <v>0</v>
      </c>
      <c r="I365" s="84" t="b">
        <v>0</v>
      </c>
      <c r="J365" s="84" t="b">
        <v>0</v>
      </c>
      <c r="K365" s="84" t="b">
        <v>0</v>
      </c>
      <c r="L365" s="84" t="b">
        <v>0</v>
      </c>
    </row>
    <row r="366" spans="1:12" ht="15">
      <c r="A366" s="84" t="s">
        <v>3941</v>
      </c>
      <c r="B366" s="84" t="s">
        <v>3934</v>
      </c>
      <c r="C366" s="84">
        <v>5</v>
      </c>
      <c r="D366" s="124">
        <v>0.005030782061271734</v>
      </c>
      <c r="E366" s="124">
        <v>2.272679453240636</v>
      </c>
      <c r="F366" s="84" t="s">
        <v>3189</v>
      </c>
      <c r="G366" s="84" t="b">
        <v>0</v>
      </c>
      <c r="H366" s="84" t="b">
        <v>0</v>
      </c>
      <c r="I366" s="84" t="b">
        <v>0</v>
      </c>
      <c r="J366" s="84" t="b">
        <v>0</v>
      </c>
      <c r="K366" s="84" t="b">
        <v>0</v>
      </c>
      <c r="L366" s="84" t="b">
        <v>0</v>
      </c>
    </row>
    <row r="367" spans="1:12" ht="15">
      <c r="A367" s="84" t="s">
        <v>3935</v>
      </c>
      <c r="B367" s="84" t="s">
        <v>3961</v>
      </c>
      <c r="C367" s="84">
        <v>5</v>
      </c>
      <c r="D367" s="124">
        <v>0.005030782061271734</v>
      </c>
      <c r="E367" s="124">
        <v>2.3518606992882605</v>
      </c>
      <c r="F367" s="84" t="s">
        <v>3189</v>
      </c>
      <c r="G367" s="84" t="b">
        <v>0</v>
      </c>
      <c r="H367" s="84" t="b">
        <v>0</v>
      </c>
      <c r="I367" s="84" t="b">
        <v>0</v>
      </c>
      <c r="J367" s="84" t="b">
        <v>0</v>
      </c>
      <c r="K367" s="84" t="b">
        <v>0</v>
      </c>
      <c r="L367" s="84" t="b">
        <v>0</v>
      </c>
    </row>
    <row r="368" spans="1:12" ht="15">
      <c r="A368" s="84" t="s">
        <v>3961</v>
      </c>
      <c r="B368" s="84" t="s">
        <v>3364</v>
      </c>
      <c r="C368" s="84">
        <v>5</v>
      </c>
      <c r="D368" s="124">
        <v>0.005030782061271734</v>
      </c>
      <c r="E368" s="124">
        <v>2.2269219626799606</v>
      </c>
      <c r="F368" s="84" t="s">
        <v>3189</v>
      </c>
      <c r="G368" s="84" t="b">
        <v>0</v>
      </c>
      <c r="H368" s="84" t="b">
        <v>0</v>
      </c>
      <c r="I368" s="84" t="b">
        <v>0</v>
      </c>
      <c r="J368" s="84" t="b">
        <v>0</v>
      </c>
      <c r="K368" s="84" t="b">
        <v>0</v>
      </c>
      <c r="L368" s="84" t="b">
        <v>0</v>
      </c>
    </row>
    <row r="369" spans="1:12" ht="15">
      <c r="A369" s="84" t="s">
        <v>331</v>
      </c>
      <c r="B369" s="84" t="s">
        <v>3969</v>
      </c>
      <c r="C369" s="84">
        <v>5</v>
      </c>
      <c r="D369" s="124">
        <v>0.005030782061271734</v>
      </c>
      <c r="E369" s="124">
        <v>1.166224122326349</v>
      </c>
      <c r="F369" s="84" t="s">
        <v>3189</v>
      </c>
      <c r="G369" s="84" t="b">
        <v>0</v>
      </c>
      <c r="H369" s="84" t="b">
        <v>0</v>
      </c>
      <c r="I369" s="84" t="b">
        <v>0</v>
      </c>
      <c r="J369" s="84" t="b">
        <v>0</v>
      </c>
      <c r="K369" s="84" t="b">
        <v>0</v>
      </c>
      <c r="L369" s="84" t="b">
        <v>0</v>
      </c>
    </row>
    <row r="370" spans="1:12" ht="15">
      <c r="A370" s="84" t="s">
        <v>3328</v>
      </c>
      <c r="B370" s="84" t="s">
        <v>3933</v>
      </c>
      <c r="C370" s="84">
        <v>4</v>
      </c>
      <c r="D370" s="124">
        <v>0.0042801563359206336</v>
      </c>
      <c r="E370" s="124">
        <v>1.6828539183296851</v>
      </c>
      <c r="F370" s="84" t="s">
        <v>3189</v>
      </c>
      <c r="G370" s="84" t="b">
        <v>0</v>
      </c>
      <c r="H370" s="84" t="b">
        <v>0</v>
      </c>
      <c r="I370" s="84" t="b">
        <v>0</v>
      </c>
      <c r="J370" s="84" t="b">
        <v>0</v>
      </c>
      <c r="K370" s="84" t="b">
        <v>0</v>
      </c>
      <c r="L370" s="84" t="b">
        <v>0</v>
      </c>
    </row>
    <row r="371" spans="1:12" ht="15">
      <c r="A371" s="84" t="s">
        <v>3284</v>
      </c>
      <c r="B371" s="84" t="s">
        <v>3930</v>
      </c>
      <c r="C371" s="84">
        <v>4</v>
      </c>
      <c r="D371" s="124">
        <v>0.0042801563359206336</v>
      </c>
      <c r="E371" s="124">
        <v>1.491522692717267</v>
      </c>
      <c r="F371" s="84" t="s">
        <v>3189</v>
      </c>
      <c r="G371" s="84" t="b">
        <v>0</v>
      </c>
      <c r="H371" s="84" t="b">
        <v>0</v>
      </c>
      <c r="I371" s="84" t="b">
        <v>0</v>
      </c>
      <c r="J371" s="84" t="b">
        <v>0</v>
      </c>
      <c r="K371" s="84" t="b">
        <v>0</v>
      </c>
      <c r="L371" s="84" t="b">
        <v>0</v>
      </c>
    </row>
    <row r="372" spans="1:12" ht="15">
      <c r="A372" s="84" t="s">
        <v>3930</v>
      </c>
      <c r="B372" s="84" t="s">
        <v>4014</v>
      </c>
      <c r="C372" s="84">
        <v>4</v>
      </c>
      <c r="D372" s="124">
        <v>0.0042801563359206336</v>
      </c>
      <c r="E372" s="124">
        <v>2.4310419453358856</v>
      </c>
      <c r="F372" s="84" t="s">
        <v>3189</v>
      </c>
      <c r="G372" s="84" t="b">
        <v>0</v>
      </c>
      <c r="H372" s="84" t="b">
        <v>0</v>
      </c>
      <c r="I372" s="84" t="b">
        <v>0</v>
      </c>
      <c r="J372" s="84" t="b">
        <v>0</v>
      </c>
      <c r="K372" s="84" t="b">
        <v>0</v>
      </c>
      <c r="L372" s="84" t="b">
        <v>0</v>
      </c>
    </row>
    <row r="373" spans="1:12" ht="15">
      <c r="A373" s="84" t="s">
        <v>3328</v>
      </c>
      <c r="B373" s="84" t="s">
        <v>4023</v>
      </c>
      <c r="C373" s="84">
        <v>4</v>
      </c>
      <c r="D373" s="124">
        <v>0.0042801563359206336</v>
      </c>
      <c r="E373" s="124">
        <v>1.9258919670159795</v>
      </c>
      <c r="F373" s="84" t="s">
        <v>3189</v>
      </c>
      <c r="G373" s="84" t="b">
        <v>0</v>
      </c>
      <c r="H373" s="84" t="b">
        <v>0</v>
      </c>
      <c r="I373" s="84" t="b">
        <v>0</v>
      </c>
      <c r="J373" s="84" t="b">
        <v>0</v>
      </c>
      <c r="K373" s="84" t="b">
        <v>0</v>
      </c>
      <c r="L373" s="84" t="b">
        <v>0</v>
      </c>
    </row>
    <row r="374" spans="1:12" ht="15">
      <c r="A374" s="84" t="s">
        <v>3288</v>
      </c>
      <c r="B374" s="84" t="s">
        <v>3954</v>
      </c>
      <c r="C374" s="84">
        <v>4</v>
      </c>
      <c r="D374" s="124">
        <v>0.004609592688216744</v>
      </c>
      <c r="E374" s="124">
        <v>2.050830703624279</v>
      </c>
      <c r="F374" s="84" t="s">
        <v>3189</v>
      </c>
      <c r="G374" s="84" t="b">
        <v>0</v>
      </c>
      <c r="H374" s="84" t="b">
        <v>0</v>
      </c>
      <c r="I374" s="84" t="b">
        <v>0</v>
      </c>
      <c r="J374" s="84" t="b">
        <v>0</v>
      </c>
      <c r="K374" s="84" t="b">
        <v>0</v>
      </c>
      <c r="L374" s="84" t="b">
        <v>0</v>
      </c>
    </row>
    <row r="375" spans="1:12" ht="15">
      <c r="A375" s="84" t="s">
        <v>4024</v>
      </c>
      <c r="B375" s="84" t="s">
        <v>4025</v>
      </c>
      <c r="C375" s="84">
        <v>4</v>
      </c>
      <c r="D375" s="124">
        <v>0.0042801563359206336</v>
      </c>
      <c r="E375" s="124">
        <v>2.527951958343942</v>
      </c>
      <c r="F375" s="84" t="s">
        <v>3189</v>
      </c>
      <c r="G375" s="84" t="b">
        <v>0</v>
      </c>
      <c r="H375" s="84" t="b">
        <v>0</v>
      </c>
      <c r="I375" s="84" t="b">
        <v>0</v>
      </c>
      <c r="J375" s="84" t="b">
        <v>0</v>
      </c>
      <c r="K375" s="84" t="b">
        <v>0</v>
      </c>
      <c r="L375" s="84" t="b">
        <v>0</v>
      </c>
    </row>
    <row r="376" spans="1:12" ht="15">
      <c r="A376" s="84" t="s">
        <v>331</v>
      </c>
      <c r="B376" s="84" t="s">
        <v>3337</v>
      </c>
      <c r="C376" s="84">
        <v>4</v>
      </c>
      <c r="D376" s="124">
        <v>0.0042801563359206336</v>
      </c>
      <c r="E376" s="124">
        <v>1.166224122326349</v>
      </c>
      <c r="F376" s="84" t="s">
        <v>3189</v>
      </c>
      <c r="G376" s="84" t="b">
        <v>0</v>
      </c>
      <c r="H376" s="84" t="b">
        <v>0</v>
      </c>
      <c r="I376" s="84" t="b">
        <v>0</v>
      </c>
      <c r="J376" s="84" t="b">
        <v>0</v>
      </c>
      <c r="K376" s="84" t="b">
        <v>0</v>
      </c>
      <c r="L376" s="84" t="b">
        <v>0</v>
      </c>
    </row>
    <row r="377" spans="1:12" ht="15">
      <c r="A377" s="84" t="s">
        <v>3364</v>
      </c>
      <c r="B377" s="84" t="s">
        <v>3920</v>
      </c>
      <c r="C377" s="84">
        <v>4</v>
      </c>
      <c r="D377" s="124">
        <v>0.0042801563359206336</v>
      </c>
      <c r="E377" s="124">
        <v>2.050830703624279</v>
      </c>
      <c r="F377" s="84" t="s">
        <v>3189</v>
      </c>
      <c r="G377" s="84" t="b">
        <v>0</v>
      </c>
      <c r="H377" s="84" t="b">
        <v>0</v>
      </c>
      <c r="I377" s="84" t="b">
        <v>0</v>
      </c>
      <c r="J377" s="84" t="b">
        <v>0</v>
      </c>
      <c r="K377" s="84" t="b">
        <v>0</v>
      </c>
      <c r="L377" s="84" t="b">
        <v>0</v>
      </c>
    </row>
    <row r="378" spans="1:12" ht="15">
      <c r="A378" s="84" t="s">
        <v>3920</v>
      </c>
      <c r="B378" s="84" t="s">
        <v>3921</v>
      </c>
      <c r="C378" s="84">
        <v>4</v>
      </c>
      <c r="D378" s="124">
        <v>0.0042801563359206336</v>
      </c>
      <c r="E378" s="124">
        <v>2.108822650601966</v>
      </c>
      <c r="F378" s="84" t="s">
        <v>3189</v>
      </c>
      <c r="G378" s="84" t="b">
        <v>0</v>
      </c>
      <c r="H378" s="84" t="b">
        <v>0</v>
      </c>
      <c r="I378" s="84" t="b">
        <v>0</v>
      </c>
      <c r="J378" s="84" t="b">
        <v>0</v>
      </c>
      <c r="K378" s="84" t="b">
        <v>0</v>
      </c>
      <c r="L378" s="84" t="b">
        <v>0</v>
      </c>
    </row>
    <row r="379" spans="1:12" ht="15">
      <c r="A379" s="84" t="s">
        <v>331</v>
      </c>
      <c r="B379" s="84" t="s">
        <v>3284</v>
      </c>
      <c r="C379" s="84">
        <v>4</v>
      </c>
      <c r="D379" s="124">
        <v>0.0042801563359206336</v>
      </c>
      <c r="E379" s="124">
        <v>0.3058861157553553</v>
      </c>
      <c r="F379" s="84" t="s">
        <v>3189</v>
      </c>
      <c r="G379" s="84" t="b">
        <v>0</v>
      </c>
      <c r="H379" s="84" t="b">
        <v>0</v>
      </c>
      <c r="I379" s="84" t="b">
        <v>0</v>
      </c>
      <c r="J379" s="84" t="b">
        <v>0</v>
      </c>
      <c r="K379" s="84" t="b">
        <v>0</v>
      </c>
      <c r="L379" s="84" t="b">
        <v>0</v>
      </c>
    </row>
    <row r="380" spans="1:12" ht="15">
      <c r="A380" s="84" t="s">
        <v>811</v>
      </c>
      <c r="B380" s="84" t="s">
        <v>3977</v>
      </c>
      <c r="C380" s="84">
        <v>4</v>
      </c>
      <c r="D380" s="124">
        <v>0.0042801563359206336</v>
      </c>
      <c r="E380" s="124">
        <v>2.527951958343942</v>
      </c>
      <c r="F380" s="84" t="s">
        <v>3189</v>
      </c>
      <c r="G380" s="84" t="b">
        <v>0</v>
      </c>
      <c r="H380" s="84" t="b">
        <v>0</v>
      </c>
      <c r="I380" s="84" t="b">
        <v>0</v>
      </c>
      <c r="J380" s="84" t="b">
        <v>0</v>
      </c>
      <c r="K380" s="84" t="b">
        <v>0</v>
      </c>
      <c r="L380" s="84" t="b">
        <v>0</v>
      </c>
    </row>
    <row r="381" spans="1:12" ht="15">
      <c r="A381" s="84" t="s">
        <v>3977</v>
      </c>
      <c r="B381" s="84" t="s">
        <v>3950</v>
      </c>
      <c r="C381" s="84">
        <v>4</v>
      </c>
      <c r="D381" s="124">
        <v>0.0042801563359206336</v>
      </c>
      <c r="E381" s="124">
        <v>2.527951958343942</v>
      </c>
      <c r="F381" s="84" t="s">
        <v>3189</v>
      </c>
      <c r="G381" s="84" t="b">
        <v>0</v>
      </c>
      <c r="H381" s="84" t="b">
        <v>0</v>
      </c>
      <c r="I381" s="84" t="b">
        <v>0</v>
      </c>
      <c r="J381" s="84" t="b">
        <v>0</v>
      </c>
      <c r="K381" s="84" t="b">
        <v>0</v>
      </c>
      <c r="L381" s="84" t="b">
        <v>0</v>
      </c>
    </row>
    <row r="382" spans="1:12" ht="15">
      <c r="A382" s="84" t="s">
        <v>3950</v>
      </c>
      <c r="B382" s="84" t="s">
        <v>3951</v>
      </c>
      <c r="C382" s="84">
        <v>4</v>
      </c>
      <c r="D382" s="124">
        <v>0.0042801563359206336</v>
      </c>
      <c r="E382" s="124">
        <v>2.527951958343942</v>
      </c>
      <c r="F382" s="84" t="s">
        <v>3189</v>
      </c>
      <c r="G382" s="84" t="b">
        <v>0</v>
      </c>
      <c r="H382" s="84" t="b">
        <v>0</v>
      </c>
      <c r="I382" s="84" t="b">
        <v>0</v>
      </c>
      <c r="J382" s="84" t="b">
        <v>0</v>
      </c>
      <c r="K382" s="84" t="b">
        <v>0</v>
      </c>
      <c r="L382" s="84" t="b">
        <v>0</v>
      </c>
    </row>
    <row r="383" spans="1:12" ht="15">
      <c r="A383" s="84" t="s">
        <v>3951</v>
      </c>
      <c r="B383" s="84" t="s">
        <v>3953</v>
      </c>
      <c r="C383" s="84">
        <v>4</v>
      </c>
      <c r="D383" s="124">
        <v>0.0042801563359206336</v>
      </c>
      <c r="E383" s="124">
        <v>2.3518606992882605</v>
      </c>
      <c r="F383" s="84" t="s">
        <v>3189</v>
      </c>
      <c r="G383" s="84" t="b">
        <v>0</v>
      </c>
      <c r="H383" s="84" t="b">
        <v>0</v>
      </c>
      <c r="I383" s="84" t="b">
        <v>0</v>
      </c>
      <c r="J383" s="84" t="b">
        <v>0</v>
      </c>
      <c r="K383" s="84" t="b">
        <v>0</v>
      </c>
      <c r="L383" s="84" t="b">
        <v>0</v>
      </c>
    </row>
    <row r="384" spans="1:12" ht="15">
      <c r="A384" s="84" t="s">
        <v>3953</v>
      </c>
      <c r="B384" s="84" t="s">
        <v>3927</v>
      </c>
      <c r="C384" s="84">
        <v>4</v>
      </c>
      <c r="D384" s="124">
        <v>0.0042801563359206336</v>
      </c>
      <c r="E384" s="124">
        <v>2.108822650601966</v>
      </c>
      <c r="F384" s="84" t="s">
        <v>3189</v>
      </c>
      <c r="G384" s="84" t="b">
        <v>0</v>
      </c>
      <c r="H384" s="84" t="b">
        <v>0</v>
      </c>
      <c r="I384" s="84" t="b">
        <v>0</v>
      </c>
      <c r="J384" s="84" t="b">
        <v>0</v>
      </c>
      <c r="K384" s="84" t="b">
        <v>0</v>
      </c>
      <c r="L384" s="84" t="b">
        <v>0</v>
      </c>
    </row>
    <row r="385" spans="1:12" ht="15">
      <c r="A385" s="84" t="s">
        <v>3927</v>
      </c>
      <c r="B385" s="84" t="s">
        <v>4018</v>
      </c>
      <c r="C385" s="84">
        <v>4</v>
      </c>
      <c r="D385" s="124">
        <v>0.0042801563359206336</v>
      </c>
      <c r="E385" s="124">
        <v>2.2849139096576474</v>
      </c>
      <c r="F385" s="84" t="s">
        <v>3189</v>
      </c>
      <c r="G385" s="84" t="b">
        <v>0</v>
      </c>
      <c r="H385" s="84" t="b">
        <v>0</v>
      </c>
      <c r="I385" s="84" t="b">
        <v>0</v>
      </c>
      <c r="J385" s="84" t="b">
        <v>0</v>
      </c>
      <c r="K385" s="84" t="b">
        <v>0</v>
      </c>
      <c r="L385" s="84" t="b">
        <v>0</v>
      </c>
    </row>
    <row r="386" spans="1:12" ht="15">
      <c r="A386" s="84" t="s">
        <v>4018</v>
      </c>
      <c r="B386" s="84" t="s">
        <v>3939</v>
      </c>
      <c r="C386" s="84">
        <v>4</v>
      </c>
      <c r="D386" s="124">
        <v>0.0042801563359206336</v>
      </c>
      <c r="E386" s="124">
        <v>2.4310419453358856</v>
      </c>
      <c r="F386" s="84" t="s">
        <v>3189</v>
      </c>
      <c r="G386" s="84" t="b">
        <v>0</v>
      </c>
      <c r="H386" s="84" t="b">
        <v>0</v>
      </c>
      <c r="I386" s="84" t="b">
        <v>0</v>
      </c>
      <c r="J386" s="84" t="b">
        <v>1</v>
      </c>
      <c r="K386" s="84" t="b">
        <v>0</v>
      </c>
      <c r="L386" s="84" t="b">
        <v>0</v>
      </c>
    </row>
    <row r="387" spans="1:12" ht="15">
      <c r="A387" s="84" t="s">
        <v>3939</v>
      </c>
      <c r="B387" s="84" t="s">
        <v>3976</v>
      </c>
      <c r="C387" s="84">
        <v>4</v>
      </c>
      <c r="D387" s="124">
        <v>0.0042801563359206336</v>
      </c>
      <c r="E387" s="124">
        <v>2.4310419453358856</v>
      </c>
      <c r="F387" s="84" t="s">
        <v>3189</v>
      </c>
      <c r="G387" s="84" t="b">
        <v>1</v>
      </c>
      <c r="H387" s="84" t="b">
        <v>0</v>
      </c>
      <c r="I387" s="84" t="b">
        <v>0</v>
      </c>
      <c r="J387" s="84" t="b">
        <v>0</v>
      </c>
      <c r="K387" s="84" t="b">
        <v>0</v>
      </c>
      <c r="L387" s="84" t="b">
        <v>0</v>
      </c>
    </row>
    <row r="388" spans="1:12" ht="15">
      <c r="A388" s="84" t="s">
        <v>3976</v>
      </c>
      <c r="B388" s="84" t="s">
        <v>3918</v>
      </c>
      <c r="C388" s="84">
        <v>4</v>
      </c>
      <c r="D388" s="124">
        <v>0.0042801563359206336</v>
      </c>
      <c r="E388" s="124">
        <v>2.4310419453358856</v>
      </c>
      <c r="F388" s="84" t="s">
        <v>3189</v>
      </c>
      <c r="G388" s="84" t="b">
        <v>0</v>
      </c>
      <c r="H388" s="84" t="b">
        <v>0</v>
      </c>
      <c r="I388" s="84" t="b">
        <v>0</v>
      </c>
      <c r="J388" s="84" t="b">
        <v>0</v>
      </c>
      <c r="K388" s="84" t="b">
        <v>0</v>
      </c>
      <c r="L388" s="84" t="b">
        <v>0</v>
      </c>
    </row>
    <row r="389" spans="1:12" ht="15">
      <c r="A389" s="84" t="s">
        <v>3918</v>
      </c>
      <c r="B389" s="84" t="s">
        <v>331</v>
      </c>
      <c r="C389" s="84">
        <v>4</v>
      </c>
      <c r="D389" s="124">
        <v>0.0042801563359206336</v>
      </c>
      <c r="E389" s="124">
        <v>1.3798894228885041</v>
      </c>
      <c r="F389" s="84" t="s">
        <v>3189</v>
      </c>
      <c r="G389" s="84" t="b">
        <v>0</v>
      </c>
      <c r="H389" s="84" t="b">
        <v>0</v>
      </c>
      <c r="I389" s="84" t="b">
        <v>0</v>
      </c>
      <c r="J389" s="84" t="b">
        <v>0</v>
      </c>
      <c r="K389" s="84" t="b">
        <v>0</v>
      </c>
      <c r="L389" s="84" t="b">
        <v>0</v>
      </c>
    </row>
    <row r="390" spans="1:12" ht="15">
      <c r="A390" s="84" t="s">
        <v>3917</v>
      </c>
      <c r="B390" s="84" t="s">
        <v>3931</v>
      </c>
      <c r="C390" s="84">
        <v>3</v>
      </c>
      <c r="D390" s="124">
        <v>0.0034571945161625587</v>
      </c>
      <c r="E390" s="124">
        <v>2.0050732130636044</v>
      </c>
      <c r="F390" s="84" t="s">
        <v>3189</v>
      </c>
      <c r="G390" s="84" t="b">
        <v>0</v>
      </c>
      <c r="H390" s="84" t="b">
        <v>0</v>
      </c>
      <c r="I390" s="84" t="b">
        <v>0</v>
      </c>
      <c r="J390" s="84" t="b">
        <v>0</v>
      </c>
      <c r="K390" s="84" t="b">
        <v>0</v>
      </c>
      <c r="L390" s="84" t="b">
        <v>0</v>
      </c>
    </row>
    <row r="391" spans="1:12" ht="15">
      <c r="A391" s="84" t="s">
        <v>3952</v>
      </c>
      <c r="B391" s="84" t="s">
        <v>3907</v>
      </c>
      <c r="C391" s="84">
        <v>3</v>
      </c>
      <c r="D391" s="124">
        <v>0.0034571945161625587</v>
      </c>
      <c r="E391" s="124">
        <v>1.908163200055548</v>
      </c>
      <c r="F391" s="84" t="s">
        <v>3189</v>
      </c>
      <c r="G391" s="84" t="b">
        <v>1</v>
      </c>
      <c r="H391" s="84" t="b">
        <v>0</v>
      </c>
      <c r="I391" s="84" t="b">
        <v>0</v>
      </c>
      <c r="J391" s="84" t="b">
        <v>0</v>
      </c>
      <c r="K391" s="84" t="b">
        <v>0</v>
      </c>
      <c r="L391" s="84" t="b">
        <v>0</v>
      </c>
    </row>
    <row r="392" spans="1:12" ht="15">
      <c r="A392" s="84" t="s">
        <v>3907</v>
      </c>
      <c r="B392" s="84" t="s">
        <v>4006</v>
      </c>
      <c r="C392" s="84">
        <v>3</v>
      </c>
      <c r="D392" s="124">
        <v>0.0034571945161625587</v>
      </c>
      <c r="E392" s="124">
        <v>2.1300119496719043</v>
      </c>
      <c r="F392" s="84" t="s">
        <v>3189</v>
      </c>
      <c r="G392" s="84" t="b">
        <v>0</v>
      </c>
      <c r="H392" s="84" t="b">
        <v>0</v>
      </c>
      <c r="I392" s="84" t="b">
        <v>0</v>
      </c>
      <c r="J392" s="84" t="b">
        <v>0</v>
      </c>
      <c r="K392" s="84" t="b">
        <v>0</v>
      </c>
      <c r="L392" s="84" t="b">
        <v>0</v>
      </c>
    </row>
    <row r="393" spans="1:12" ht="15">
      <c r="A393" s="84" t="s">
        <v>4006</v>
      </c>
      <c r="B393" s="84" t="s">
        <v>3331</v>
      </c>
      <c r="C393" s="84">
        <v>3</v>
      </c>
      <c r="D393" s="124">
        <v>0.0034571945161625587</v>
      </c>
      <c r="E393" s="124">
        <v>1.8995630282936302</v>
      </c>
      <c r="F393" s="84" t="s">
        <v>3189</v>
      </c>
      <c r="G393" s="84" t="b">
        <v>0</v>
      </c>
      <c r="H393" s="84" t="b">
        <v>0</v>
      </c>
      <c r="I393" s="84" t="b">
        <v>0</v>
      </c>
      <c r="J393" s="84" t="b">
        <v>0</v>
      </c>
      <c r="K393" s="84" t="b">
        <v>0</v>
      </c>
      <c r="L393" s="84" t="b">
        <v>0</v>
      </c>
    </row>
    <row r="394" spans="1:12" ht="15">
      <c r="A394" s="84" t="s">
        <v>3906</v>
      </c>
      <c r="B394" s="84" t="s">
        <v>3283</v>
      </c>
      <c r="C394" s="84">
        <v>3</v>
      </c>
      <c r="D394" s="124">
        <v>0.0034571945161625587</v>
      </c>
      <c r="E394" s="124">
        <v>1.4224417735739678</v>
      </c>
      <c r="F394" s="84" t="s">
        <v>3189</v>
      </c>
      <c r="G394" s="84" t="b">
        <v>0</v>
      </c>
      <c r="H394" s="84" t="b">
        <v>0</v>
      </c>
      <c r="I394" s="84" t="b">
        <v>0</v>
      </c>
      <c r="J394" s="84" t="b">
        <v>0</v>
      </c>
      <c r="K394" s="84" t="b">
        <v>0</v>
      </c>
      <c r="L394" s="84" t="b">
        <v>0</v>
      </c>
    </row>
    <row r="395" spans="1:12" ht="15">
      <c r="A395" s="84" t="s">
        <v>3955</v>
      </c>
      <c r="B395" s="84" t="s">
        <v>3957</v>
      </c>
      <c r="C395" s="84">
        <v>3</v>
      </c>
      <c r="D395" s="124">
        <v>0.0034571945161625587</v>
      </c>
      <c r="E395" s="124">
        <v>2.1300119496719043</v>
      </c>
      <c r="F395" s="84" t="s">
        <v>3189</v>
      </c>
      <c r="G395" s="84" t="b">
        <v>0</v>
      </c>
      <c r="H395" s="84" t="b">
        <v>0</v>
      </c>
      <c r="I395" s="84" t="b">
        <v>0</v>
      </c>
      <c r="J395" s="84" t="b">
        <v>0</v>
      </c>
      <c r="K395" s="84" t="b">
        <v>0</v>
      </c>
      <c r="L395" s="84" t="b">
        <v>0</v>
      </c>
    </row>
    <row r="396" spans="1:12" ht="15">
      <c r="A396" s="84" t="s">
        <v>3957</v>
      </c>
      <c r="B396" s="84" t="s">
        <v>4089</v>
      </c>
      <c r="C396" s="84">
        <v>3</v>
      </c>
      <c r="D396" s="124">
        <v>0.0034571945161625587</v>
      </c>
      <c r="E396" s="124">
        <v>2.3518606992882605</v>
      </c>
      <c r="F396" s="84" t="s">
        <v>3189</v>
      </c>
      <c r="G396" s="84" t="b">
        <v>0</v>
      </c>
      <c r="H396" s="84" t="b">
        <v>0</v>
      </c>
      <c r="I396" s="84" t="b">
        <v>0</v>
      </c>
      <c r="J396" s="84" t="b">
        <v>0</v>
      </c>
      <c r="K396" s="84" t="b">
        <v>0</v>
      </c>
      <c r="L396" s="84" t="b">
        <v>0</v>
      </c>
    </row>
    <row r="397" spans="1:12" ht="15">
      <c r="A397" s="84" t="s">
        <v>4089</v>
      </c>
      <c r="B397" s="84" t="s">
        <v>3917</v>
      </c>
      <c r="C397" s="84">
        <v>3</v>
      </c>
      <c r="D397" s="124">
        <v>0.0034571945161625587</v>
      </c>
      <c r="E397" s="124">
        <v>2.3518606992882605</v>
      </c>
      <c r="F397" s="84" t="s">
        <v>3189</v>
      </c>
      <c r="G397" s="84" t="b">
        <v>0</v>
      </c>
      <c r="H397" s="84" t="b">
        <v>0</v>
      </c>
      <c r="I397" s="84" t="b">
        <v>0</v>
      </c>
      <c r="J397" s="84" t="b">
        <v>0</v>
      </c>
      <c r="K397" s="84" t="b">
        <v>0</v>
      </c>
      <c r="L397" s="84" t="b">
        <v>0</v>
      </c>
    </row>
    <row r="398" spans="1:12" ht="15">
      <c r="A398" s="84" t="s">
        <v>3917</v>
      </c>
      <c r="B398" s="84" t="s">
        <v>3965</v>
      </c>
      <c r="C398" s="84">
        <v>3</v>
      </c>
      <c r="D398" s="124">
        <v>0.0034571945161625587</v>
      </c>
      <c r="E398" s="124">
        <v>2.0050732130636044</v>
      </c>
      <c r="F398" s="84" t="s">
        <v>3189</v>
      </c>
      <c r="G398" s="84" t="b">
        <v>0</v>
      </c>
      <c r="H398" s="84" t="b">
        <v>0</v>
      </c>
      <c r="I398" s="84" t="b">
        <v>0</v>
      </c>
      <c r="J398" s="84" t="b">
        <v>0</v>
      </c>
      <c r="K398" s="84" t="b">
        <v>0</v>
      </c>
      <c r="L398" s="84" t="b">
        <v>0</v>
      </c>
    </row>
    <row r="399" spans="1:12" ht="15">
      <c r="A399" s="84" t="s">
        <v>3965</v>
      </c>
      <c r="B399" s="84" t="s">
        <v>3329</v>
      </c>
      <c r="C399" s="84">
        <v>3</v>
      </c>
      <c r="D399" s="124">
        <v>0.0034571945161625587</v>
      </c>
      <c r="E399" s="124">
        <v>1.8667705148973228</v>
      </c>
      <c r="F399" s="84" t="s">
        <v>3189</v>
      </c>
      <c r="G399" s="84" t="b">
        <v>0</v>
      </c>
      <c r="H399" s="84" t="b">
        <v>0</v>
      </c>
      <c r="I399" s="84" t="b">
        <v>0</v>
      </c>
      <c r="J399" s="84" t="b">
        <v>0</v>
      </c>
      <c r="K399" s="84" t="b">
        <v>0</v>
      </c>
      <c r="L399" s="84" t="b">
        <v>0</v>
      </c>
    </row>
    <row r="400" spans="1:12" ht="15">
      <c r="A400" s="84" t="s">
        <v>3329</v>
      </c>
      <c r="B400" s="84" t="s">
        <v>3947</v>
      </c>
      <c r="C400" s="84">
        <v>3</v>
      </c>
      <c r="D400" s="124">
        <v>0.0034571945161625587</v>
      </c>
      <c r="E400" s="124">
        <v>1.874739444568598</v>
      </c>
      <c r="F400" s="84" t="s">
        <v>3189</v>
      </c>
      <c r="G400" s="84" t="b">
        <v>0</v>
      </c>
      <c r="H400" s="84" t="b">
        <v>0</v>
      </c>
      <c r="I400" s="84" t="b">
        <v>0</v>
      </c>
      <c r="J400" s="84" t="b">
        <v>0</v>
      </c>
      <c r="K400" s="84" t="b">
        <v>0</v>
      </c>
      <c r="L400" s="84" t="b">
        <v>0</v>
      </c>
    </row>
    <row r="401" spans="1:12" ht="15">
      <c r="A401" s="84" t="s">
        <v>3947</v>
      </c>
      <c r="B401" s="84" t="s">
        <v>3907</v>
      </c>
      <c r="C401" s="84">
        <v>3</v>
      </c>
      <c r="D401" s="124">
        <v>0.0034571945161625587</v>
      </c>
      <c r="E401" s="124">
        <v>1.828981954007923</v>
      </c>
      <c r="F401" s="84" t="s">
        <v>3189</v>
      </c>
      <c r="G401" s="84" t="b">
        <v>0</v>
      </c>
      <c r="H401" s="84" t="b">
        <v>0</v>
      </c>
      <c r="I401" s="84" t="b">
        <v>0</v>
      </c>
      <c r="J401" s="84" t="b">
        <v>0</v>
      </c>
      <c r="K401" s="84" t="b">
        <v>0</v>
      </c>
      <c r="L401" s="84" t="b">
        <v>0</v>
      </c>
    </row>
    <row r="402" spans="1:12" ht="15">
      <c r="A402" s="84" t="s">
        <v>3907</v>
      </c>
      <c r="B402" s="84" t="s">
        <v>4090</v>
      </c>
      <c r="C402" s="84">
        <v>3</v>
      </c>
      <c r="D402" s="124">
        <v>0.0034571945161625587</v>
      </c>
      <c r="E402" s="124">
        <v>2.1300119496719043</v>
      </c>
      <c r="F402" s="84" t="s">
        <v>3189</v>
      </c>
      <c r="G402" s="84" t="b">
        <v>0</v>
      </c>
      <c r="H402" s="84" t="b">
        <v>0</v>
      </c>
      <c r="I402" s="84" t="b">
        <v>0</v>
      </c>
      <c r="J402" s="84" t="b">
        <v>0</v>
      </c>
      <c r="K402" s="84" t="b">
        <v>0</v>
      </c>
      <c r="L402" s="84" t="b">
        <v>0</v>
      </c>
    </row>
    <row r="403" spans="1:12" ht="15">
      <c r="A403" s="84" t="s">
        <v>4090</v>
      </c>
      <c r="B403" s="84" t="s">
        <v>3957</v>
      </c>
      <c r="C403" s="84">
        <v>3</v>
      </c>
      <c r="D403" s="124">
        <v>0.0034571945161625587</v>
      </c>
      <c r="E403" s="124">
        <v>2.3518606992882605</v>
      </c>
      <c r="F403" s="84" t="s">
        <v>3189</v>
      </c>
      <c r="G403" s="84" t="b">
        <v>0</v>
      </c>
      <c r="H403" s="84" t="b">
        <v>0</v>
      </c>
      <c r="I403" s="84" t="b">
        <v>0</v>
      </c>
      <c r="J403" s="84" t="b">
        <v>0</v>
      </c>
      <c r="K403" s="84" t="b">
        <v>0</v>
      </c>
      <c r="L403" s="84" t="b">
        <v>0</v>
      </c>
    </row>
    <row r="404" spans="1:12" ht="15">
      <c r="A404" s="84" t="s">
        <v>3957</v>
      </c>
      <c r="B404" s="84" t="s">
        <v>3284</v>
      </c>
      <c r="C404" s="84">
        <v>3</v>
      </c>
      <c r="D404" s="124">
        <v>0.0034571945161625587</v>
      </c>
      <c r="E404" s="124">
        <v>1.366583956108967</v>
      </c>
      <c r="F404" s="84" t="s">
        <v>3189</v>
      </c>
      <c r="G404" s="84" t="b">
        <v>0</v>
      </c>
      <c r="H404" s="84" t="b">
        <v>0</v>
      </c>
      <c r="I404" s="84" t="b">
        <v>0</v>
      </c>
      <c r="J404" s="84" t="b">
        <v>0</v>
      </c>
      <c r="K404" s="84" t="b">
        <v>0</v>
      </c>
      <c r="L404" s="84" t="b">
        <v>0</v>
      </c>
    </row>
    <row r="405" spans="1:12" ht="15">
      <c r="A405" s="84" t="s">
        <v>4014</v>
      </c>
      <c r="B405" s="84" t="s">
        <v>3328</v>
      </c>
      <c r="C405" s="84">
        <v>3</v>
      </c>
      <c r="D405" s="124">
        <v>0.0034571945161625587</v>
      </c>
      <c r="E405" s="124">
        <v>1.6828539183296851</v>
      </c>
      <c r="F405" s="84" t="s">
        <v>3189</v>
      </c>
      <c r="G405" s="84" t="b">
        <v>0</v>
      </c>
      <c r="H405" s="84" t="b">
        <v>0</v>
      </c>
      <c r="I405" s="84" t="b">
        <v>0</v>
      </c>
      <c r="J405" s="84" t="b">
        <v>0</v>
      </c>
      <c r="K405" s="84" t="b">
        <v>0</v>
      </c>
      <c r="L405" s="84" t="b">
        <v>0</v>
      </c>
    </row>
    <row r="406" spans="1:12" ht="15">
      <c r="A406" s="84" t="s">
        <v>4023</v>
      </c>
      <c r="B406" s="84" t="s">
        <v>3331</v>
      </c>
      <c r="C406" s="84">
        <v>3</v>
      </c>
      <c r="D406" s="124">
        <v>0.0034571945161625587</v>
      </c>
      <c r="E406" s="124">
        <v>1.8995630282936302</v>
      </c>
      <c r="F406" s="84" t="s">
        <v>3189</v>
      </c>
      <c r="G406" s="84" t="b">
        <v>0</v>
      </c>
      <c r="H406" s="84" t="b">
        <v>0</v>
      </c>
      <c r="I406" s="84" t="b">
        <v>0</v>
      </c>
      <c r="J406" s="84" t="b">
        <v>0</v>
      </c>
      <c r="K406" s="84" t="b">
        <v>0</v>
      </c>
      <c r="L406" s="84" t="b">
        <v>0</v>
      </c>
    </row>
    <row r="407" spans="1:12" ht="15">
      <c r="A407" s="84" t="s">
        <v>4020</v>
      </c>
      <c r="B407" s="84" t="s">
        <v>3284</v>
      </c>
      <c r="C407" s="84">
        <v>3</v>
      </c>
      <c r="D407" s="124">
        <v>0.0034571945161625587</v>
      </c>
      <c r="E407" s="124">
        <v>1.6676139517729482</v>
      </c>
      <c r="F407" s="84" t="s">
        <v>3189</v>
      </c>
      <c r="G407" s="84" t="b">
        <v>0</v>
      </c>
      <c r="H407" s="84" t="b">
        <v>0</v>
      </c>
      <c r="I407" s="84" t="b">
        <v>0</v>
      </c>
      <c r="J407" s="84" t="b">
        <v>0</v>
      </c>
      <c r="K407" s="84" t="b">
        <v>0</v>
      </c>
      <c r="L407" s="84" t="b">
        <v>0</v>
      </c>
    </row>
    <row r="408" spans="1:12" ht="15">
      <c r="A408" s="84" t="s">
        <v>4061</v>
      </c>
      <c r="B408" s="84" t="s">
        <v>3328</v>
      </c>
      <c r="C408" s="84">
        <v>3</v>
      </c>
      <c r="D408" s="124">
        <v>0.0034571945161625587</v>
      </c>
      <c r="E408" s="124">
        <v>1.8077926549379848</v>
      </c>
      <c r="F408" s="84" t="s">
        <v>3189</v>
      </c>
      <c r="G408" s="84" t="b">
        <v>0</v>
      </c>
      <c r="H408" s="84" t="b">
        <v>0</v>
      </c>
      <c r="I408" s="84" t="b">
        <v>0</v>
      </c>
      <c r="J408" s="84" t="b">
        <v>0</v>
      </c>
      <c r="K408" s="84" t="b">
        <v>0</v>
      </c>
      <c r="L408" s="84" t="b">
        <v>0</v>
      </c>
    </row>
    <row r="409" spans="1:12" ht="15">
      <c r="A409" s="84" t="s">
        <v>4096</v>
      </c>
      <c r="B409" s="84" t="s">
        <v>3335</v>
      </c>
      <c r="C409" s="84">
        <v>3</v>
      </c>
      <c r="D409" s="124">
        <v>0.0034571945161625587</v>
      </c>
      <c r="E409" s="124">
        <v>2.0508307036242797</v>
      </c>
      <c r="F409" s="84" t="s">
        <v>3189</v>
      </c>
      <c r="G409" s="84" t="b">
        <v>0</v>
      </c>
      <c r="H409" s="84" t="b">
        <v>0</v>
      </c>
      <c r="I409" s="84" t="b">
        <v>0</v>
      </c>
      <c r="J409" s="84" t="b">
        <v>0</v>
      </c>
      <c r="K409" s="84" t="b">
        <v>0</v>
      </c>
      <c r="L409" s="84" t="b">
        <v>0</v>
      </c>
    </row>
    <row r="410" spans="1:12" ht="15">
      <c r="A410" s="84" t="s">
        <v>3335</v>
      </c>
      <c r="B410" s="84" t="s">
        <v>4097</v>
      </c>
      <c r="C410" s="84">
        <v>3</v>
      </c>
      <c r="D410" s="124">
        <v>0.0034571945161625587</v>
      </c>
      <c r="E410" s="124">
        <v>2.088619264513679</v>
      </c>
      <c r="F410" s="84" t="s">
        <v>3189</v>
      </c>
      <c r="G410" s="84" t="b">
        <v>0</v>
      </c>
      <c r="H410" s="84" t="b">
        <v>0</v>
      </c>
      <c r="I410" s="84" t="b">
        <v>0</v>
      </c>
      <c r="J410" s="84" t="b">
        <v>0</v>
      </c>
      <c r="K410" s="84" t="b">
        <v>0</v>
      </c>
      <c r="L410" s="84" t="b">
        <v>0</v>
      </c>
    </row>
    <row r="411" spans="1:12" ht="15">
      <c r="A411" s="84" t="s">
        <v>4097</v>
      </c>
      <c r="B411" s="84" t="s">
        <v>3908</v>
      </c>
      <c r="C411" s="84">
        <v>3</v>
      </c>
      <c r="D411" s="124">
        <v>0.0034571945161625587</v>
      </c>
      <c r="E411" s="124">
        <v>2.4310419453358856</v>
      </c>
      <c r="F411" s="84" t="s">
        <v>3189</v>
      </c>
      <c r="G411" s="84" t="b">
        <v>0</v>
      </c>
      <c r="H411" s="84" t="b">
        <v>0</v>
      </c>
      <c r="I411" s="84" t="b">
        <v>0</v>
      </c>
      <c r="J411" s="84" t="b">
        <v>0</v>
      </c>
      <c r="K411" s="84" t="b">
        <v>0</v>
      </c>
      <c r="L411" s="84" t="b">
        <v>0</v>
      </c>
    </row>
    <row r="412" spans="1:12" ht="15">
      <c r="A412" s="84" t="s">
        <v>3908</v>
      </c>
      <c r="B412" s="84" t="s">
        <v>4022</v>
      </c>
      <c r="C412" s="84">
        <v>3</v>
      </c>
      <c r="D412" s="124">
        <v>0.0034571945161625587</v>
      </c>
      <c r="E412" s="124">
        <v>2.4310419453358856</v>
      </c>
      <c r="F412" s="84" t="s">
        <v>3189</v>
      </c>
      <c r="G412" s="84" t="b">
        <v>0</v>
      </c>
      <c r="H412" s="84" t="b">
        <v>0</v>
      </c>
      <c r="I412" s="84" t="b">
        <v>0</v>
      </c>
      <c r="J412" s="84" t="b">
        <v>0</v>
      </c>
      <c r="K412" s="84" t="b">
        <v>0</v>
      </c>
      <c r="L412" s="84" t="b">
        <v>0</v>
      </c>
    </row>
    <row r="413" spans="1:12" ht="15">
      <c r="A413" s="84" t="s">
        <v>4022</v>
      </c>
      <c r="B413" s="84" t="s">
        <v>3288</v>
      </c>
      <c r="C413" s="84">
        <v>3</v>
      </c>
      <c r="D413" s="124">
        <v>0.0034571945161625587</v>
      </c>
      <c r="E413" s="124">
        <v>2.0508307036242797</v>
      </c>
      <c r="F413" s="84" t="s">
        <v>3189</v>
      </c>
      <c r="G413" s="84" t="b">
        <v>0</v>
      </c>
      <c r="H413" s="84" t="b">
        <v>0</v>
      </c>
      <c r="I413" s="84" t="b">
        <v>0</v>
      </c>
      <c r="J413" s="84" t="b">
        <v>0</v>
      </c>
      <c r="K413" s="84" t="b">
        <v>0</v>
      </c>
      <c r="L413" s="84" t="b">
        <v>0</v>
      </c>
    </row>
    <row r="414" spans="1:12" ht="15">
      <c r="A414" s="84" t="s">
        <v>4011</v>
      </c>
      <c r="B414" s="84" t="s">
        <v>3329</v>
      </c>
      <c r="C414" s="84">
        <v>3</v>
      </c>
      <c r="D414" s="124">
        <v>0.0034571945161625587</v>
      </c>
      <c r="E414" s="124">
        <v>2.088619264513679</v>
      </c>
      <c r="F414" s="84" t="s">
        <v>3189</v>
      </c>
      <c r="G414" s="84" t="b">
        <v>0</v>
      </c>
      <c r="H414" s="84" t="b">
        <v>0</v>
      </c>
      <c r="I414" s="84" t="b">
        <v>0</v>
      </c>
      <c r="J414" s="84" t="b">
        <v>0</v>
      </c>
      <c r="K414" s="84" t="b">
        <v>0</v>
      </c>
      <c r="L414" s="84" t="b">
        <v>0</v>
      </c>
    </row>
    <row r="415" spans="1:12" ht="15">
      <c r="A415" s="84" t="s">
        <v>3329</v>
      </c>
      <c r="B415" s="84" t="s">
        <v>3353</v>
      </c>
      <c r="C415" s="84">
        <v>3</v>
      </c>
      <c r="D415" s="124">
        <v>0.0034571945161625587</v>
      </c>
      <c r="E415" s="124">
        <v>2.1757694402325796</v>
      </c>
      <c r="F415" s="84" t="s">
        <v>3189</v>
      </c>
      <c r="G415" s="84" t="b">
        <v>0</v>
      </c>
      <c r="H415" s="84" t="b">
        <v>0</v>
      </c>
      <c r="I415" s="84" t="b">
        <v>0</v>
      </c>
      <c r="J415" s="84" t="b">
        <v>0</v>
      </c>
      <c r="K415" s="84" t="b">
        <v>0</v>
      </c>
      <c r="L415" s="84" t="b">
        <v>0</v>
      </c>
    </row>
    <row r="416" spans="1:12" ht="15">
      <c r="A416" s="84" t="s">
        <v>4056</v>
      </c>
      <c r="B416" s="84" t="s">
        <v>3916</v>
      </c>
      <c r="C416" s="84">
        <v>3</v>
      </c>
      <c r="D416" s="124">
        <v>0.0034571945161625587</v>
      </c>
      <c r="E416" s="124">
        <v>2.2269219626799606</v>
      </c>
      <c r="F416" s="84" t="s">
        <v>3189</v>
      </c>
      <c r="G416" s="84" t="b">
        <v>0</v>
      </c>
      <c r="H416" s="84" t="b">
        <v>0</v>
      </c>
      <c r="I416" s="84" t="b">
        <v>0</v>
      </c>
      <c r="J416" s="84" t="b">
        <v>0</v>
      </c>
      <c r="K416" s="84" t="b">
        <v>0</v>
      </c>
      <c r="L416" s="84" t="b">
        <v>0</v>
      </c>
    </row>
    <row r="417" spans="1:12" ht="15">
      <c r="A417" s="84" t="s">
        <v>3916</v>
      </c>
      <c r="B417" s="84" t="s">
        <v>4057</v>
      </c>
      <c r="C417" s="84">
        <v>3</v>
      </c>
      <c r="D417" s="124">
        <v>0.0034571945161625587</v>
      </c>
      <c r="E417" s="124">
        <v>2.2269219626799606</v>
      </c>
      <c r="F417" s="84" t="s">
        <v>3189</v>
      </c>
      <c r="G417" s="84" t="b">
        <v>0</v>
      </c>
      <c r="H417" s="84" t="b">
        <v>0</v>
      </c>
      <c r="I417" s="84" t="b">
        <v>0</v>
      </c>
      <c r="J417" s="84" t="b">
        <v>0</v>
      </c>
      <c r="K417" s="84" t="b">
        <v>0</v>
      </c>
      <c r="L417" s="84" t="b">
        <v>0</v>
      </c>
    </row>
    <row r="418" spans="1:12" ht="15">
      <c r="A418" s="84" t="s">
        <v>3928</v>
      </c>
      <c r="B418" s="84" t="s">
        <v>3911</v>
      </c>
      <c r="C418" s="84">
        <v>3</v>
      </c>
      <c r="D418" s="124">
        <v>0.0034571945161625587</v>
      </c>
      <c r="E418" s="124">
        <v>1.807792654937985</v>
      </c>
      <c r="F418" s="84" t="s">
        <v>3189</v>
      </c>
      <c r="G418" s="84" t="b">
        <v>0</v>
      </c>
      <c r="H418" s="84" t="b">
        <v>0</v>
      </c>
      <c r="I418" s="84" t="b">
        <v>0</v>
      </c>
      <c r="J418" s="84" t="b">
        <v>0</v>
      </c>
      <c r="K418" s="84" t="b">
        <v>0</v>
      </c>
      <c r="L418" s="84" t="b">
        <v>0</v>
      </c>
    </row>
    <row r="419" spans="1:12" ht="15">
      <c r="A419" s="84" t="s">
        <v>3332</v>
      </c>
      <c r="B419" s="84" t="s">
        <v>3331</v>
      </c>
      <c r="C419" s="84">
        <v>3</v>
      </c>
      <c r="D419" s="124">
        <v>0.0034571945161625587</v>
      </c>
      <c r="E419" s="124">
        <v>1.2005930239576115</v>
      </c>
      <c r="F419" s="84" t="s">
        <v>3189</v>
      </c>
      <c r="G419" s="84" t="b">
        <v>0</v>
      </c>
      <c r="H419" s="84" t="b">
        <v>0</v>
      </c>
      <c r="I419" s="84" t="b">
        <v>0</v>
      </c>
      <c r="J419" s="84" t="b">
        <v>0</v>
      </c>
      <c r="K419" s="84" t="b">
        <v>0</v>
      </c>
      <c r="L419" s="84" t="b">
        <v>0</v>
      </c>
    </row>
    <row r="420" spans="1:12" ht="15">
      <c r="A420" s="84" t="s">
        <v>3288</v>
      </c>
      <c r="B420" s="84" t="s">
        <v>3701</v>
      </c>
      <c r="C420" s="84">
        <v>3</v>
      </c>
      <c r="D420" s="124">
        <v>0.0038054303613616644</v>
      </c>
      <c r="E420" s="124">
        <v>2.0508307036242797</v>
      </c>
      <c r="F420" s="84" t="s">
        <v>3189</v>
      </c>
      <c r="G420" s="84" t="b">
        <v>0</v>
      </c>
      <c r="H420" s="84" t="b">
        <v>0</v>
      </c>
      <c r="I420" s="84" t="b">
        <v>0</v>
      </c>
      <c r="J420" s="84" t="b">
        <v>0</v>
      </c>
      <c r="K420" s="84" t="b">
        <v>0</v>
      </c>
      <c r="L420" s="84" t="b">
        <v>0</v>
      </c>
    </row>
    <row r="421" spans="1:12" ht="15">
      <c r="A421" s="84" t="s">
        <v>3994</v>
      </c>
      <c r="B421" s="84" t="s">
        <v>3941</v>
      </c>
      <c r="C421" s="84">
        <v>3</v>
      </c>
      <c r="D421" s="124">
        <v>0.0034571945161625587</v>
      </c>
      <c r="E421" s="124">
        <v>2.2269219626799606</v>
      </c>
      <c r="F421" s="84" t="s">
        <v>3189</v>
      </c>
      <c r="G421" s="84" t="b">
        <v>0</v>
      </c>
      <c r="H421" s="84" t="b">
        <v>0</v>
      </c>
      <c r="I421" s="84" t="b">
        <v>0</v>
      </c>
      <c r="J421" s="84" t="b">
        <v>0</v>
      </c>
      <c r="K421" s="84" t="b">
        <v>0</v>
      </c>
      <c r="L421" s="84" t="b">
        <v>0</v>
      </c>
    </row>
    <row r="422" spans="1:12" ht="15">
      <c r="A422" s="84" t="s">
        <v>3937</v>
      </c>
      <c r="B422" s="84" t="s">
        <v>3995</v>
      </c>
      <c r="C422" s="84">
        <v>3</v>
      </c>
      <c r="D422" s="124">
        <v>0.0034571945161625587</v>
      </c>
      <c r="E422" s="124">
        <v>2.3518606992882605</v>
      </c>
      <c r="F422" s="84" t="s">
        <v>3189</v>
      </c>
      <c r="G422" s="84" t="b">
        <v>0</v>
      </c>
      <c r="H422" s="84" t="b">
        <v>0</v>
      </c>
      <c r="I422" s="84" t="b">
        <v>0</v>
      </c>
      <c r="J422" s="84" t="b">
        <v>0</v>
      </c>
      <c r="K422" s="84" t="b">
        <v>0</v>
      </c>
      <c r="L422" s="84" t="b">
        <v>0</v>
      </c>
    </row>
    <row r="423" spans="1:12" ht="15">
      <c r="A423" s="84" t="s">
        <v>4003</v>
      </c>
      <c r="B423" s="84" t="s">
        <v>3946</v>
      </c>
      <c r="C423" s="84">
        <v>3</v>
      </c>
      <c r="D423" s="124">
        <v>0.0034571945161625587</v>
      </c>
      <c r="E423" s="124">
        <v>2.403013221735642</v>
      </c>
      <c r="F423" s="84" t="s">
        <v>3189</v>
      </c>
      <c r="G423" s="84" t="b">
        <v>0</v>
      </c>
      <c r="H423" s="84" t="b">
        <v>0</v>
      </c>
      <c r="I423" s="84" t="b">
        <v>0</v>
      </c>
      <c r="J423" s="84" t="b">
        <v>1</v>
      </c>
      <c r="K423" s="84" t="b">
        <v>0</v>
      </c>
      <c r="L423" s="84" t="b">
        <v>0</v>
      </c>
    </row>
    <row r="424" spans="1:12" ht="15">
      <c r="A424" s="84" t="s">
        <v>331</v>
      </c>
      <c r="B424" s="84" t="s">
        <v>3905</v>
      </c>
      <c r="C424" s="84">
        <v>3</v>
      </c>
      <c r="D424" s="124">
        <v>0.0034571945161625587</v>
      </c>
      <c r="E424" s="124">
        <v>0.8651941266623678</v>
      </c>
      <c r="F424" s="84" t="s">
        <v>3189</v>
      </c>
      <c r="G424" s="84" t="b">
        <v>0</v>
      </c>
      <c r="H424" s="84" t="b">
        <v>0</v>
      </c>
      <c r="I424" s="84" t="b">
        <v>0</v>
      </c>
      <c r="J424" s="84" t="b">
        <v>1</v>
      </c>
      <c r="K424" s="84" t="b">
        <v>0</v>
      </c>
      <c r="L424" s="84" t="b">
        <v>0</v>
      </c>
    </row>
    <row r="425" spans="1:12" ht="15">
      <c r="A425" s="84" t="s">
        <v>3284</v>
      </c>
      <c r="B425" s="84" t="s">
        <v>3285</v>
      </c>
      <c r="C425" s="84">
        <v>3</v>
      </c>
      <c r="D425" s="124">
        <v>0.0034571945161625587</v>
      </c>
      <c r="E425" s="124">
        <v>1.6676139517729482</v>
      </c>
      <c r="F425" s="84" t="s">
        <v>3189</v>
      </c>
      <c r="G425" s="84" t="b">
        <v>0</v>
      </c>
      <c r="H425" s="84" t="b">
        <v>0</v>
      </c>
      <c r="I425" s="84" t="b">
        <v>0</v>
      </c>
      <c r="J425" s="84" t="b">
        <v>0</v>
      </c>
      <c r="K425" s="84" t="b">
        <v>0</v>
      </c>
      <c r="L425" s="84" t="b">
        <v>0</v>
      </c>
    </row>
    <row r="426" spans="1:12" ht="15">
      <c r="A426" s="84" t="s">
        <v>3285</v>
      </c>
      <c r="B426" s="84" t="s">
        <v>3286</v>
      </c>
      <c r="C426" s="84">
        <v>3</v>
      </c>
      <c r="D426" s="124">
        <v>0.0034571945161625587</v>
      </c>
      <c r="E426" s="124">
        <v>2.6528906949522417</v>
      </c>
      <c r="F426" s="84" t="s">
        <v>3189</v>
      </c>
      <c r="G426" s="84" t="b">
        <v>0</v>
      </c>
      <c r="H426" s="84" t="b">
        <v>0</v>
      </c>
      <c r="I426" s="84" t="b">
        <v>0</v>
      </c>
      <c r="J426" s="84" t="b">
        <v>0</v>
      </c>
      <c r="K426" s="84" t="b">
        <v>0</v>
      </c>
      <c r="L426" s="84" t="b">
        <v>0</v>
      </c>
    </row>
    <row r="427" spans="1:12" ht="15">
      <c r="A427" s="84" t="s">
        <v>331</v>
      </c>
      <c r="B427" s="84" t="s">
        <v>4062</v>
      </c>
      <c r="C427" s="84">
        <v>3</v>
      </c>
      <c r="D427" s="124">
        <v>0.0034571945161625587</v>
      </c>
      <c r="E427" s="124">
        <v>1.166224122326349</v>
      </c>
      <c r="F427" s="84" t="s">
        <v>3189</v>
      </c>
      <c r="G427" s="84" t="b">
        <v>0</v>
      </c>
      <c r="H427" s="84" t="b">
        <v>0</v>
      </c>
      <c r="I427" s="84" t="b">
        <v>0</v>
      </c>
      <c r="J427" s="84" t="b">
        <v>0</v>
      </c>
      <c r="K427" s="84" t="b">
        <v>0</v>
      </c>
      <c r="L427" s="84" t="b">
        <v>0</v>
      </c>
    </row>
    <row r="428" spans="1:12" ht="15">
      <c r="A428" s="84" t="s">
        <v>4062</v>
      </c>
      <c r="B428" s="84" t="s">
        <v>3948</v>
      </c>
      <c r="C428" s="84">
        <v>3</v>
      </c>
      <c r="D428" s="124">
        <v>0.0034571945161625587</v>
      </c>
      <c r="E428" s="124">
        <v>2.4310419453358856</v>
      </c>
      <c r="F428" s="84" t="s">
        <v>3189</v>
      </c>
      <c r="G428" s="84" t="b">
        <v>0</v>
      </c>
      <c r="H428" s="84" t="b">
        <v>0</v>
      </c>
      <c r="I428" s="84" t="b">
        <v>0</v>
      </c>
      <c r="J428" s="84" t="b">
        <v>0</v>
      </c>
      <c r="K428" s="84" t="b">
        <v>0</v>
      </c>
      <c r="L428" s="84" t="b">
        <v>0</v>
      </c>
    </row>
    <row r="429" spans="1:12" ht="15">
      <c r="A429" s="84" t="s">
        <v>331</v>
      </c>
      <c r="B429" s="84" t="s">
        <v>4063</v>
      </c>
      <c r="C429" s="84">
        <v>3</v>
      </c>
      <c r="D429" s="124">
        <v>0.0034571945161625587</v>
      </c>
      <c r="E429" s="124">
        <v>1.166224122326349</v>
      </c>
      <c r="F429" s="84" t="s">
        <v>3189</v>
      </c>
      <c r="G429" s="84" t="b">
        <v>0</v>
      </c>
      <c r="H429" s="84" t="b">
        <v>0</v>
      </c>
      <c r="I429" s="84" t="b">
        <v>0</v>
      </c>
      <c r="J429" s="84" t="b">
        <v>0</v>
      </c>
      <c r="K429" s="84" t="b">
        <v>0</v>
      </c>
      <c r="L429" s="84" t="b">
        <v>0</v>
      </c>
    </row>
    <row r="430" spans="1:12" ht="15">
      <c r="A430" s="84" t="s">
        <v>279</v>
      </c>
      <c r="B430" s="84" t="s">
        <v>811</v>
      </c>
      <c r="C430" s="84">
        <v>3</v>
      </c>
      <c r="D430" s="124">
        <v>0.0034571945161625587</v>
      </c>
      <c r="E430" s="124">
        <v>2.6528906949522417</v>
      </c>
      <c r="F430" s="84" t="s">
        <v>3189</v>
      </c>
      <c r="G430" s="84" t="b">
        <v>0</v>
      </c>
      <c r="H430" s="84" t="b">
        <v>0</v>
      </c>
      <c r="I430" s="84" t="b">
        <v>0</v>
      </c>
      <c r="J430" s="84" t="b">
        <v>0</v>
      </c>
      <c r="K430" s="84" t="b">
        <v>0</v>
      </c>
      <c r="L430" s="84" t="b">
        <v>0</v>
      </c>
    </row>
    <row r="431" spans="1:12" ht="15">
      <c r="A431" s="84" t="s">
        <v>3912</v>
      </c>
      <c r="B431" s="84" t="s">
        <v>3919</v>
      </c>
      <c r="C431" s="84">
        <v>2</v>
      </c>
      <c r="D431" s="124">
        <v>0.0025369535742411093</v>
      </c>
      <c r="E431" s="124">
        <v>1.953920690616223</v>
      </c>
      <c r="F431" s="84" t="s">
        <v>3189</v>
      </c>
      <c r="G431" s="84" t="b">
        <v>1</v>
      </c>
      <c r="H431" s="84" t="b">
        <v>0</v>
      </c>
      <c r="I431" s="84" t="b">
        <v>0</v>
      </c>
      <c r="J431" s="84" t="b">
        <v>0</v>
      </c>
      <c r="K431" s="84" t="b">
        <v>0</v>
      </c>
      <c r="L431" s="84" t="b">
        <v>0</v>
      </c>
    </row>
    <row r="432" spans="1:12" ht="15">
      <c r="A432" s="84" t="s">
        <v>3931</v>
      </c>
      <c r="B432" s="84" t="s">
        <v>3908</v>
      </c>
      <c r="C432" s="84">
        <v>2</v>
      </c>
      <c r="D432" s="124">
        <v>0.0025369535742411093</v>
      </c>
      <c r="E432" s="124">
        <v>2.033101936663848</v>
      </c>
      <c r="F432" s="84" t="s">
        <v>3189</v>
      </c>
      <c r="G432" s="84" t="b">
        <v>0</v>
      </c>
      <c r="H432" s="84" t="b">
        <v>0</v>
      </c>
      <c r="I432" s="84" t="b">
        <v>0</v>
      </c>
      <c r="J432" s="84" t="b">
        <v>0</v>
      </c>
      <c r="K432" s="84" t="b">
        <v>0</v>
      </c>
      <c r="L432" s="84" t="b">
        <v>0</v>
      </c>
    </row>
    <row r="433" spans="1:12" ht="15">
      <c r="A433" s="84" t="s">
        <v>3908</v>
      </c>
      <c r="B433" s="84" t="s">
        <v>3328</v>
      </c>
      <c r="C433" s="84">
        <v>2</v>
      </c>
      <c r="D433" s="124">
        <v>0.0025369535742411093</v>
      </c>
      <c r="E433" s="124">
        <v>1.4098526462659473</v>
      </c>
      <c r="F433" s="84" t="s">
        <v>3189</v>
      </c>
      <c r="G433" s="84" t="b">
        <v>0</v>
      </c>
      <c r="H433" s="84" t="b">
        <v>0</v>
      </c>
      <c r="I433" s="84" t="b">
        <v>0</v>
      </c>
      <c r="J433" s="84" t="b">
        <v>0</v>
      </c>
      <c r="K433" s="84" t="b">
        <v>0</v>
      </c>
      <c r="L433" s="84" t="b">
        <v>0</v>
      </c>
    </row>
    <row r="434" spans="1:12" ht="15">
      <c r="A434" s="84" t="s">
        <v>3328</v>
      </c>
      <c r="B434" s="84" t="s">
        <v>3328</v>
      </c>
      <c r="C434" s="84">
        <v>2</v>
      </c>
      <c r="D434" s="124">
        <v>0.0025369535742411093</v>
      </c>
      <c r="E434" s="124">
        <v>0.9047026679460414</v>
      </c>
      <c r="F434" s="84" t="s">
        <v>3189</v>
      </c>
      <c r="G434" s="84" t="b">
        <v>0</v>
      </c>
      <c r="H434" s="84" t="b">
        <v>0</v>
      </c>
      <c r="I434" s="84" t="b">
        <v>0</v>
      </c>
      <c r="J434" s="84" t="b">
        <v>0</v>
      </c>
      <c r="K434" s="84" t="b">
        <v>0</v>
      </c>
      <c r="L434" s="84" t="b">
        <v>0</v>
      </c>
    </row>
    <row r="435" spans="1:12" ht="15">
      <c r="A435" s="84" t="s">
        <v>3332</v>
      </c>
      <c r="B435" s="84" t="s">
        <v>3906</v>
      </c>
      <c r="C435" s="84">
        <v>2</v>
      </c>
      <c r="D435" s="124">
        <v>0.0025369535742411093</v>
      </c>
      <c r="E435" s="124">
        <v>1.2549506862802042</v>
      </c>
      <c r="F435" s="84" t="s">
        <v>3189</v>
      </c>
      <c r="G435" s="84" t="b">
        <v>0</v>
      </c>
      <c r="H435" s="84" t="b">
        <v>0</v>
      </c>
      <c r="I435" s="84" t="b">
        <v>0</v>
      </c>
      <c r="J435" s="84" t="b">
        <v>0</v>
      </c>
      <c r="K435" s="84" t="b">
        <v>0</v>
      </c>
      <c r="L435" s="84" t="b">
        <v>0</v>
      </c>
    </row>
    <row r="436" spans="1:12" ht="15">
      <c r="A436" s="84" t="s">
        <v>3283</v>
      </c>
      <c r="B436" s="84" t="s">
        <v>4019</v>
      </c>
      <c r="C436" s="84">
        <v>2</v>
      </c>
      <c r="D436" s="124">
        <v>0.0025369535742411093</v>
      </c>
      <c r="E436" s="124">
        <v>1.9258919670159795</v>
      </c>
      <c r="F436" s="84" t="s">
        <v>3189</v>
      </c>
      <c r="G436" s="84" t="b">
        <v>0</v>
      </c>
      <c r="H436" s="84" t="b">
        <v>0</v>
      </c>
      <c r="I436" s="84" t="b">
        <v>0</v>
      </c>
      <c r="J436" s="84" t="b">
        <v>0</v>
      </c>
      <c r="K436" s="84" t="b">
        <v>0</v>
      </c>
      <c r="L436" s="84" t="b">
        <v>0</v>
      </c>
    </row>
    <row r="437" spans="1:12" ht="15">
      <c r="A437" s="84" t="s">
        <v>4019</v>
      </c>
      <c r="B437" s="84" t="s">
        <v>3968</v>
      </c>
      <c r="C437" s="84">
        <v>2</v>
      </c>
      <c r="D437" s="124">
        <v>0.0025369535742411093</v>
      </c>
      <c r="E437" s="124">
        <v>2.6528906949522417</v>
      </c>
      <c r="F437" s="84" t="s">
        <v>3189</v>
      </c>
      <c r="G437" s="84" t="b">
        <v>0</v>
      </c>
      <c r="H437" s="84" t="b">
        <v>0</v>
      </c>
      <c r="I437" s="84" t="b">
        <v>0</v>
      </c>
      <c r="J437" s="84" t="b">
        <v>0</v>
      </c>
      <c r="K437" s="84" t="b">
        <v>0</v>
      </c>
      <c r="L437" s="84" t="b">
        <v>0</v>
      </c>
    </row>
    <row r="438" spans="1:12" ht="15">
      <c r="A438" s="84" t="s">
        <v>3968</v>
      </c>
      <c r="B438" s="84" t="s">
        <v>3328</v>
      </c>
      <c r="C438" s="84">
        <v>2</v>
      </c>
      <c r="D438" s="124">
        <v>0.0025369535742411093</v>
      </c>
      <c r="E438" s="124">
        <v>1.6317013958823037</v>
      </c>
      <c r="F438" s="84" t="s">
        <v>3189</v>
      </c>
      <c r="G438" s="84" t="b">
        <v>0</v>
      </c>
      <c r="H438" s="84" t="b">
        <v>0</v>
      </c>
      <c r="I438" s="84" t="b">
        <v>0</v>
      </c>
      <c r="J438" s="84" t="b">
        <v>0</v>
      </c>
      <c r="K438" s="84" t="b">
        <v>0</v>
      </c>
      <c r="L438" s="84" t="b">
        <v>0</v>
      </c>
    </row>
    <row r="439" spans="1:12" ht="15">
      <c r="A439" s="84" t="s">
        <v>4229</v>
      </c>
      <c r="B439" s="84" t="s">
        <v>3975</v>
      </c>
      <c r="C439" s="84">
        <v>2</v>
      </c>
      <c r="D439" s="124">
        <v>0.0025369535742411093</v>
      </c>
      <c r="E439" s="124">
        <v>2.6528906949522417</v>
      </c>
      <c r="F439" s="84" t="s">
        <v>3189</v>
      </c>
      <c r="G439" s="84" t="b">
        <v>0</v>
      </c>
      <c r="H439" s="84" t="b">
        <v>0</v>
      </c>
      <c r="I439" s="84" t="b">
        <v>0</v>
      </c>
      <c r="J439" s="84" t="b">
        <v>1</v>
      </c>
      <c r="K439" s="84" t="b">
        <v>0</v>
      </c>
      <c r="L439" s="84" t="b">
        <v>0</v>
      </c>
    </row>
    <row r="440" spans="1:12" ht="15">
      <c r="A440" s="84" t="s">
        <v>3975</v>
      </c>
      <c r="B440" s="84" t="s">
        <v>4020</v>
      </c>
      <c r="C440" s="84">
        <v>2</v>
      </c>
      <c r="D440" s="124">
        <v>0.0025369535742411093</v>
      </c>
      <c r="E440" s="124">
        <v>2.476799435896561</v>
      </c>
      <c r="F440" s="84" t="s">
        <v>3189</v>
      </c>
      <c r="G440" s="84" t="b">
        <v>1</v>
      </c>
      <c r="H440" s="84" t="b">
        <v>0</v>
      </c>
      <c r="I440" s="84" t="b">
        <v>0</v>
      </c>
      <c r="J440" s="84" t="b">
        <v>0</v>
      </c>
      <c r="K440" s="84" t="b">
        <v>0</v>
      </c>
      <c r="L440" s="84" t="b">
        <v>0</v>
      </c>
    </row>
    <row r="441" spans="1:12" ht="15">
      <c r="A441" s="84" t="s">
        <v>3284</v>
      </c>
      <c r="B441" s="84" t="s">
        <v>3907</v>
      </c>
      <c r="C441" s="84">
        <v>2</v>
      </c>
      <c r="D441" s="124">
        <v>0.0025369535742411093</v>
      </c>
      <c r="E441" s="124">
        <v>0.9686439474369294</v>
      </c>
      <c r="F441" s="84" t="s">
        <v>3189</v>
      </c>
      <c r="G441" s="84" t="b">
        <v>0</v>
      </c>
      <c r="H441" s="84" t="b">
        <v>0</v>
      </c>
      <c r="I441" s="84" t="b">
        <v>0</v>
      </c>
      <c r="J441" s="84" t="b">
        <v>0</v>
      </c>
      <c r="K441" s="84" t="b">
        <v>0</v>
      </c>
      <c r="L441" s="84" t="b">
        <v>0</v>
      </c>
    </row>
    <row r="442" spans="1:12" ht="15">
      <c r="A442" s="84" t="s">
        <v>3907</v>
      </c>
      <c r="B442" s="84" t="s">
        <v>3916</v>
      </c>
      <c r="C442" s="84">
        <v>2</v>
      </c>
      <c r="D442" s="124">
        <v>0.0025369535742411093</v>
      </c>
      <c r="E442" s="124">
        <v>1.5279519583439418</v>
      </c>
      <c r="F442" s="84" t="s">
        <v>3189</v>
      </c>
      <c r="G442" s="84" t="b">
        <v>0</v>
      </c>
      <c r="H442" s="84" t="b">
        <v>0</v>
      </c>
      <c r="I442" s="84" t="b">
        <v>0</v>
      </c>
      <c r="J442" s="84" t="b">
        <v>0</v>
      </c>
      <c r="K442" s="84" t="b">
        <v>0</v>
      </c>
      <c r="L442" s="84" t="b">
        <v>0</v>
      </c>
    </row>
    <row r="443" spans="1:12" ht="15">
      <c r="A443" s="84" t="s">
        <v>3916</v>
      </c>
      <c r="B443" s="84" t="s">
        <v>3947</v>
      </c>
      <c r="C443" s="84">
        <v>2</v>
      </c>
      <c r="D443" s="124">
        <v>0.0025369535742411093</v>
      </c>
      <c r="E443" s="124">
        <v>1.7498007079602982</v>
      </c>
      <c r="F443" s="84" t="s">
        <v>3189</v>
      </c>
      <c r="G443" s="84" t="b">
        <v>0</v>
      </c>
      <c r="H443" s="84" t="b">
        <v>0</v>
      </c>
      <c r="I443" s="84" t="b">
        <v>0</v>
      </c>
      <c r="J443" s="84" t="b">
        <v>0</v>
      </c>
      <c r="K443" s="84" t="b">
        <v>0</v>
      </c>
      <c r="L443" s="84" t="b">
        <v>0</v>
      </c>
    </row>
    <row r="444" spans="1:12" ht="15">
      <c r="A444" s="84" t="s">
        <v>3947</v>
      </c>
      <c r="B444" s="84" t="s">
        <v>3331</v>
      </c>
      <c r="C444" s="84">
        <v>2</v>
      </c>
      <c r="D444" s="124">
        <v>0.0025369535742411093</v>
      </c>
      <c r="E444" s="124">
        <v>1.4224417735739678</v>
      </c>
      <c r="F444" s="84" t="s">
        <v>3189</v>
      </c>
      <c r="G444" s="84" t="b">
        <v>0</v>
      </c>
      <c r="H444" s="84" t="b">
        <v>0</v>
      </c>
      <c r="I444" s="84" t="b">
        <v>0</v>
      </c>
      <c r="J444" s="84" t="b">
        <v>0</v>
      </c>
      <c r="K444" s="84" t="b">
        <v>0</v>
      </c>
      <c r="L444" s="84" t="b">
        <v>0</v>
      </c>
    </row>
    <row r="445" spans="1:12" ht="15">
      <c r="A445" s="84" t="s">
        <v>3331</v>
      </c>
      <c r="B445" s="84" t="s">
        <v>3334</v>
      </c>
      <c r="C445" s="84">
        <v>2</v>
      </c>
      <c r="D445" s="124">
        <v>0.0025369535742411093</v>
      </c>
      <c r="E445" s="124">
        <v>1.0544649882793735</v>
      </c>
      <c r="F445" s="84" t="s">
        <v>3189</v>
      </c>
      <c r="G445" s="84" t="b">
        <v>0</v>
      </c>
      <c r="H445" s="84" t="b">
        <v>0</v>
      </c>
      <c r="I445" s="84" t="b">
        <v>0</v>
      </c>
      <c r="J445" s="84" t="b">
        <v>0</v>
      </c>
      <c r="K445" s="84" t="b">
        <v>0</v>
      </c>
      <c r="L445" s="84" t="b">
        <v>0</v>
      </c>
    </row>
    <row r="446" spans="1:12" ht="15">
      <c r="A446" s="84" t="s">
        <v>3334</v>
      </c>
      <c r="B446" s="84" t="s">
        <v>3358</v>
      </c>
      <c r="C446" s="84">
        <v>2</v>
      </c>
      <c r="D446" s="124">
        <v>0.0025369535742411093</v>
      </c>
      <c r="E446" s="124">
        <v>1.4487707122963172</v>
      </c>
      <c r="F446" s="84" t="s">
        <v>3189</v>
      </c>
      <c r="G446" s="84" t="b">
        <v>0</v>
      </c>
      <c r="H446" s="84" t="b">
        <v>0</v>
      </c>
      <c r="I446" s="84" t="b">
        <v>0</v>
      </c>
      <c r="J446" s="84" t="b">
        <v>0</v>
      </c>
      <c r="K446" s="84" t="b">
        <v>0</v>
      </c>
      <c r="L446" s="84" t="b">
        <v>0</v>
      </c>
    </row>
    <row r="447" spans="1:12" ht="15">
      <c r="A447" s="84" t="s">
        <v>3358</v>
      </c>
      <c r="B447" s="84" t="s">
        <v>3911</v>
      </c>
      <c r="C447" s="84">
        <v>2</v>
      </c>
      <c r="D447" s="124">
        <v>0.0025369535742411093</v>
      </c>
      <c r="E447" s="124">
        <v>1.7778294315605419</v>
      </c>
      <c r="F447" s="84" t="s">
        <v>3189</v>
      </c>
      <c r="G447" s="84" t="b">
        <v>0</v>
      </c>
      <c r="H447" s="84" t="b">
        <v>0</v>
      </c>
      <c r="I447" s="84" t="b">
        <v>0</v>
      </c>
      <c r="J447" s="84" t="b">
        <v>0</v>
      </c>
      <c r="K447" s="84" t="b">
        <v>0</v>
      </c>
      <c r="L447" s="84" t="b">
        <v>0</v>
      </c>
    </row>
    <row r="448" spans="1:12" ht="15">
      <c r="A448" s="84" t="s">
        <v>3911</v>
      </c>
      <c r="B448" s="84" t="s">
        <v>4230</v>
      </c>
      <c r="C448" s="84">
        <v>2</v>
      </c>
      <c r="D448" s="124">
        <v>0.0025369535742411093</v>
      </c>
      <c r="E448" s="124">
        <v>2.2269219626799606</v>
      </c>
      <c r="F448" s="84" t="s">
        <v>3189</v>
      </c>
      <c r="G448" s="84" t="b">
        <v>0</v>
      </c>
      <c r="H448" s="84" t="b">
        <v>0</v>
      </c>
      <c r="I448" s="84" t="b">
        <v>0</v>
      </c>
      <c r="J448" s="84" t="b">
        <v>0</v>
      </c>
      <c r="K448" s="84" t="b">
        <v>0</v>
      </c>
      <c r="L448" s="84" t="b">
        <v>0</v>
      </c>
    </row>
    <row r="449" spans="1:12" ht="15">
      <c r="A449" s="84" t="s">
        <v>4230</v>
      </c>
      <c r="B449" s="84" t="s">
        <v>4231</v>
      </c>
      <c r="C449" s="84">
        <v>2</v>
      </c>
      <c r="D449" s="124">
        <v>0.0025369535742411093</v>
      </c>
      <c r="E449" s="124">
        <v>2.828981954007923</v>
      </c>
      <c r="F449" s="84" t="s">
        <v>3189</v>
      </c>
      <c r="G449" s="84" t="b">
        <v>0</v>
      </c>
      <c r="H449" s="84" t="b">
        <v>0</v>
      </c>
      <c r="I449" s="84" t="b">
        <v>0</v>
      </c>
      <c r="J449" s="84" t="b">
        <v>0</v>
      </c>
      <c r="K449" s="84" t="b">
        <v>1</v>
      </c>
      <c r="L449" s="84" t="b">
        <v>0</v>
      </c>
    </row>
    <row r="450" spans="1:12" ht="15">
      <c r="A450" s="84" t="s">
        <v>4231</v>
      </c>
      <c r="B450" s="84" t="s">
        <v>4052</v>
      </c>
      <c r="C450" s="84">
        <v>2</v>
      </c>
      <c r="D450" s="124">
        <v>0.0025369535742411093</v>
      </c>
      <c r="E450" s="124">
        <v>2.6528906949522417</v>
      </c>
      <c r="F450" s="84" t="s">
        <v>3189</v>
      </c>
      <c r="G450" s="84" t="b">
        <v>0</v>
      </c>
      <c r="H450" s="84" t="b">
        <v>1</v>
      </c>
      <c r="I450" s="84" t="b">
        <v>0</v>
      </c>
      <c r="J450" s="84" t="b">
        <v>1</v>
      </c>
      <c r="K450" s="84" t="b">
        <v>0</v>
      </c>
      <c r="L450" s="84" t="b">
        <v>0</v>
      </c>
    </row>
    <row r="451" spans="1:12" ht="15">
      <c r="A451" s="84" t="s">
        <v>4052</v>
      </c>
      <c r="B451" s="84" t="s">
        <v>4061</v>
      </c>
      <c r="C451" s="84">
        <v>2</v>
      </c>
      <c r="D451" s="124">
        <v>0.0025369535742411093</v>
      </c>
      <c r="E451" s="124">
        <v>2.476799435896561</v>
      </c>
      <c r="F451" s="84" t="s">
        <v>3189</v>
      </c>
      <c r="G451" s="84" t="b">
        <v>1</v>
      </c>
      <c r="H451" s="84" t="b">
        <v>0</v>
      </c>
      <c r="I451" s="84" t="b">
        <v>0</v>
      </c>
      <c r="J451" s="84" t="b">
        <v>0</v>
      </c>
      <c r="K451" s="84" t="b">
        <v>0</v>
      </c>
      <c r="L451" s="84" t="b">
        <v>0</v>
      </c>
    </row>
    <row r="452" spans="1:12" ht="15">
      <c r="A452" s="84" t="s">
        <v>3972</v>
      </c>
      <c r="B452" s="84" t="s">
        <v>3901</v>
      </c>
      <c r="C452" s="84">
        <v>2</v>
      </c>
      <c r="D452" s="124">
        <v>0.0025369535742411093</v>
      </c>
      <c r="E452" s="124">
        <v>1.9996781811768982</v>
      </c>
      <c r="F452" s="84" t="s">
        <v>3189</v>
      </c>
      <c r="G452" s="84" t="b">
        <v>0</v>
      </c>
      <c r="H452" s="84" t="b">
        <v>0</v>
      </c>
      <c r="I452" s="84" t="b">
        <v>0</v>
      </c>
      <c r="J452" s="84" t="b">
        <v>0</v>
      </c>
      <c r="K452" s="84" t="b">
        <v>0</v>
      </c>
      <c r="L452" s="84" t="b">
        <v>0</v>
      </c>
    </row>
    <row r="453" spans="1:12" ht="15">
      <c r="A453" s="84" t="s">
        <v>3284</v>
      </c>
      <c r="B453" s="84" t="s">
        <v>4010</v>
      </c>
      <c r="C453" s="84">
        <v>2</v>
      </c>
      <c r="D453" s="124">
        <v>0.0025369535742411093</v>
      </c>
      <c r="E453" s="124">
        <v>1.366583956108967</v>
      </c>
      <c r="F453" s="84" t="s">
        <v>3189</v>
      </c>
      <c r="G453" s="84" t="b">
        <v>0</v>
      </c>
      <c r="H453" s="84" t="b">
        <v>0</v>
      </c>
      <c r="I453" s="84" t="b">
        <v>0</v>
      </c>
      <c r="J453" s="84" t="b">
        <v>0</v>
      </c>
      <c r="K453" s="84" t="b">
        <v>0</v>
      </c>
      <c r="L453" s="84" t="b">
        <v>0</v>
      </c>
    </row>
    <row r="454" spans="1:12" ht="15">
      <c r="A454" s="84" t="s">
        <v>4010</v>
      </c>
      <c r="B454" s="84" t="s">
        <v>4024</v>
      </c>
      <c r="C454" s="84">
        <v>2</v>
      </c>
      <c r="D454" s="124">
        <v>0.0025369535742411093</v>
      </c>
      <c r="E454" s="124">
        <v>2.2269219626799606</v>
      </c>
      <c r="F454" s="84" t="s">
        <v>3189</v>
      </c>
      <c r="G454" s="84" t="b">
        <v>0</v>
      </c>
      <c r="H454" s="84" t="b">
        <v>0</v>
      </c>
      <c r="I454" s="84" t="b">
        <v>0</v>
      </c>
      <c r="J454" s="84" t="b">
        <v>0</v>
      </c>
      <c r="K454" s="84" t="b">
        <v>0</v>
      </c>
      <c r="L454" s="84" t="b">
        <v>0</v>
      </c>
    </row>
    <row r="455" spans="1:12" ht="15">
      <c r="A455" s="84" t="s">
        <v>3288</v>
      </c>
      <c r="B455" s="84" t="s">
        <v>4234</v>
      </c>
      <c r="C455" s="84">
        <v>2</v>
      </c>
      <c r="D455" s="124">
        <v>0.0025369535742411093</v>
      </c>
      <c r="E455" s="124">
        <v>2.050830703624279</v>
      </c>
      <c r="F455" s="84" t="s">
        <v>3189</v>
      </c>
      <c r="G455" s="84" t="b">
        <v>0</v>
      </c>
      <c r="H455" s="84" t="b">
        <v>0</v>
      </c>
      <c r="I455" s="84" t="b">
        <v>0</v>
      </c>
      <c r="J455" s="84" t="b">
        <v>0</v>
      </c>
      <c r="K455" s="84" t="b">
        <v>0</v>
      </c>
      <c r="L455" s="84" t="b">
        <v>0</v>
      </c>
    </row>
    <row r="456" spans="1:12" ht="15">
      <c r="A456" s="84" t="s">
        <v>4234</v>
      </c>
      <c r="B456" s="84" t="s">
        <v>4033</v>
      </c>
      <c r="C456" s="84">
        <v>2</v>
      </c>
      <c r="D456" s="124">
        <v>0.0025369535742411093</v>
      </c>
      <c r="E456" s="124">
        <v>2.6528906949522417</v>
      </c>
      <c r="F456" s="84" t="s">
        <v>3189</v>
      </c>
      <c r="G456" s="84" t="b">
        <v>0</v>
      </c>
      <c r="H456" s="84" t="b">
        <v>0</v>
      </c>
      <c r="I456" s="84" t="b">
        <v>0</v>
      </c>
      <c r="J456" s="84" t="b">
        <v>0</v>
      </c>
      <c r="K456" s="84" t="b">
        <v>0</v>
      </c>
      <c r="L456" s="84" t="b">
        <v>0</v>
      </c>
    </row>
    <row r="457" spans="1:12" ht="15">
      <c r="A457" s="84" t="s">
        <v>3284</v>
      </c>
      <c r="B457" s="84" t="s">
        <v>4024</v>
      </c>
      <c r="C457" s="84">
        <v>2</v>
      </c>
      <c r="D457" s="124">
        <v>0.0025369535742411093</v>
      </c>
      <c r="E457" s="124">
        <v>1.366583956108967</v>
      </c>
      <c r="F457" s="84" t="s">
        <v>3189</v>
      </c>
      <c r="G457" s="84" t="b">
        <v>0</v>
      </c>
      <c r="H457" s="84" t="b">
        <v>0</v>
      </c>
      <c r="I457" s="84" t="b">
        <v>0</v>
      </c>
      <c r="J457" s="84" t="b">
        <v>0</v>
      </c>
      <c r="K457" s="84" t="b">
        <v>0</v>
      </c>
      <c r="L457" s="84" t="b">
        <v>0</v>
      </c>
    </row>
    <row r="458" spans="1:12" ht="15">
      <c r="A458" s="84" t="s">
        <v>3954</v>
      </c>
      <c r="B458" s="84" t="s">
        <v>3284</v>
      </c>
      <c r="C458" s="84">
        <v>2</v>
      </c>
      <c r="D458" s="124">
        <v>0.0025369535742411093</v>
      </c>
      <c r="E458" s="124">
        <v>1.366583956108967</v>
      </c>
      <c r="F458" s="84" t="s">
        <v>3189</v>
      </c>
      <c r="G458" s="84" t="b">
        <v>0</v>
      </c>
      <c r="H458" s="84" t="b">
        <v>0</v>
      </c>
      <c r="I458" s="84" t="b">
        <v>0</v>
      </c>
      <c r="J458" s="84" t="b">
        <v>0</v>
      </c>
      <c r="K458" s="84" t="b">
        <v>0</v>
      </c>
      <c r="L458" s="84" t="b">
        <v>0</v>
      </c>
    </row>
    <row r="459" spans="1:12" ht="15">
      <c r="A459" s="84" t="s">
        <v>4025</v>
      </c>
      <c r="B459" s="84" t="s">
        <v>3331</v>
      </c>
      <c r="C459" s="84">
        <v>2</v>
      </c>
      <c r="D459" s="124">
        <v>0.0025369535742411093</v>
      </c>
      <c r="E459" s="124">
        <v>1.5985330326296492</v>
      </c>
      <c r="F459" s="84" t="s">
        <v>3189</v>
      </c>
      <c r="G459" s="84" t="b">
        <v>0</v>
      </c>
      <c r="H459" s="84" t="b">
        <v>0</v>
      </c>
      <c r="I459" s="84" t="b">
        <v>0</v>
      </c>
      <c r="J459" s="84" t="b">
        <v>0</v>
      </c>
      <c r="K459" s="84" t="b">
        <v>0</v>
      </c>
      <c r="L459" s="84" t="b">
        <v>0</v>
      </c>
    </row>
    <row r="460" spans="1:12" ht="15">
      <c r="A460" s="84" t="s">
        <v>3283</v>
      </c>
      <c r="B460" s="84" t="s">
        <v>3290</v>
      </c>
      <c r="C460" s="84">
        <v>2</v>
      </c>
      <c r="D460" s="124">
        <v>0.0025369535742411093</v>
      </c>
      <c r="E460" s="124">
        <v>1.2269219626799608</v>
      </c>
      <c r="F460" s="84" t="s">
        <v>3189</v>
      </c>
      <c r="G460" s="84" t="b">
        <v>0</v>
      </c>
      <c r="H460" s="84" t="b">
        <v>0</v>
      </c>
      <c r="I460" s="84" t="b">
        <v>0</v>
      </c>
      <c r="J460" s="84" t="b">
        <v>1</v>
      </c>
      <c r="K460" s="84" t="b">
        <v>0</v>
      </c>
      <c r="L460" s="84" t="b">
        <v>0</v>
      </c>
    </row>
    <row r="461" spans="1:12" ht="15">
      <c r="A461" s="84" t="s">
        <v>3900</v>
      </c>
      <c r="B461" s="84" t="s">
        <v>4039</v>
      </c>
      <c r="C461" s="84">
        <v>2</v>
      </c>
      <c r="D461" s="124">
        <v>0.0025369535742411093</v>
      </c>
      <c r="E461" s="124">
        <v>1.953920690616223</v>
      </c>
      <c r="F461" s="84" t="s">
        <v>3189</v>
      </c>
      <c r="G461" s="84" t="b">
        <v>0</v>
      </c>
      <c r="H461" s="84" t="b">
        <v>0</v>
      </c>
      <c r="I461" s="84" t="b">
        <v>0</v>
      </c>
      <c r="J461" s="84" t="b">
        <v>0</v>
      </c>
      <c r="K461" s="84" t="b">
        <v>0</v>
      </c>
      <c r="L461" s="84" t="b">
        <v>0</v>
      </c>
    </row>
    <row r="462" spans="1:12" ht="15">
      <c r="A462" s="84" t="s">
        <v>4145</v>
      </c>
      <c r="B462" s="84" t="s">
        <v>4146</v>
      </c>
      <c r="C462" s="84">
        <v>2</v>
      </c>
      <c r="D462" s="124">
        <v>0.0025369535742411093</v>
      </c>
      <c r="E462" s="124">
        <v>2.828981954007923</v>
      </c>
      <c r="F462" s="84" t="s">
        <v>3189</v>
      </c>
      <c r="G462" s="84" t="b">
        <v>0</v>
      </c>
      <c r="H462" s="84" t="b">
        <v>0</v>
      </c>
      <c r="I462" s="84" t="b">
        <v>0</v>
      </c>
      <c r="J462" s="84" t="b">
        <v>0</v>
      </c>
      <c r="K462" s="84" t="b">
        <v>0</v>
      </c>
      <c r="L462" s="84" t="b">
        <v>0</v>
      </c>
    </row>
    <row r="463" spans="1:12" ht="15">
      <c r="A463" s="84" t="s">
        <v>4146</v>
      </c>
      <c r="B463" s="84" t="s">
        <v>4147</v>
      </c>
      <c r="C463" s="84">
        <v>2</v>
      </c>
      <c r="D463" s="124">
        <v>0.0025369535742411093</v>
      </c>
      <c r="E463" s="124">
        <v>2.828981954007923</v>
      </c>
      <c r="F463" s="84" t="s">
        <v>3189</v>
      </c>
      <c r="G463" s="84" t="b">
        <v>0</v>
      </c>
      <c r="H463" s="84" t="b">
        <v>0</v>
      </c>
      <c r="I463" s="84" t="b">
        <v>0</v>
      </c>
      <c r="J463" s="84" t="b">
        <v>0</v>
      </c>
      <c r="K463" s="84" t="b">
        <v>0</v>
      </c>
      <c r="L463" s="84" t="b">
        <v>0</v>
      </c>
    </row>
    <row r="464" spans="1:12" ht="15">
      <c r="A464" s="84" t="s">
        <v>4147</v>
      </c>
      <c r="B464" s="84" t="s">
        <v>3343</v>
      </c>
      <c r="C464" s="84">
        <v>2</v>
      </c>
      <c r="D464" s="124">
        <v>0.0025369535742411093</v>
      </c>
      <c r="E464" s="124">
        <v>2.4310419453358856</v>
      </c>
      <c r="F464" s="84" t="s">
        <v>3189</v>
      </c>
      <c r="G464" s="84" t="b">
        <v>0</v>
      </c>
      <c r="H464" s="84" t="b">
        <v>0</v>
      </c>
      <c r="I464" s="84" t="b">
        <v>0</v>
      </c>
      <c r="J464" s="84" t="b">
        <v>1</v>
      </c>
      <c r="K464" s="84" t="b">
        <v>0</v>
      </c>
      <c r="L464" s="84" t="b">
        <v>0</v>
      </c>
    </row>
    <row r="465" spans="1:12" ht="15">
      <c r="A465" s="84" t="s">
        <v>3343</v>
      </c>
      <c r="B465" s="84" t="s">
        <v>3288</v>
      </c>
      <c r="C465" s="84">
        <v>2</v>
      </c>
      <c r="D465" s="124">
        <v>0.0025369535742411093</v>
      </c>
      <c r="E465" s="124">
        <v>1.6528906949522417</v>
      </c>
      <c r="F465" s="84" t="s">
        <v>3189</v>
      </c>
      <c r="G465" s="84" t="b">
        <v>1</v>
      </c>
      <c r="H465" s="84" t="b">
        <v>0</v>
      </c>
      <c r="I465" s="84" t="b">
        <v>0</v>
      </c>
      <c r="J465" s="84" t="b">
        <v>0</v>
      </c>
      <c r="K465" s="84" t="b">
        <v>0</v>
      </c>
      <c r="L465" s="84" t="b">
        <v>0</v>
      </c>
    </row>
    <row r="466" spans="1:12" ht="15">
      <c r="A466" s="84" t="s">
        <v>3701</v>
      </c>
      <c r="B466" s="84" t="s">
        <v>4148</v>
      </c>
      <c r="C466" s="84">
        <v>2</v>
      </c>
      <c r="D466" s="124">
        <v>0.0025369535742411093</v>
      </c>
      <c r="E466" s="124">
        <v>2.6528906949522417</v>
      </c>
      <c r="F466" s="84" t="s">
        <v>3189</v>
      </c>
      <c r="G466" s="84" t="b">
        <v>0</v>
      </c>
      <c r="H466" s="84" t="b">
        <v>0</v>
      </c>
      <c r="I466" s="84" t="b">
        <v>0</v>
      </c>
      <c r="J466" s="84" t="b">
        <v>0</v>
      </c>
      <c r="K466" s="84" t="b">
        <v>0</v>
      </c>
      <c r="L466" s="84" t="b">
        <v>0</v>
      </c>
    </row>
    <row r="467" spans="1:12" ht="15">
      <c r="A467" s="84" t="s">
        <v>4148</v>
      </c>
      <c r="B467" s="84" t="s">
        <v>3943</v>
      </c>
      <c r="C467" s="84">
        <v>2</v>
      </c>
      <c r="D467" s="124">
        <v>0.0025369535742411093</v>
      </c>
      <c r="E467" s="124">
        <v>2.6528906949522417</v>
      </c>
      <c r="F467" s="84" t="s">
        <v>3189</v>
      </c>
      <c r="G467" s="84" t="b">
        <v>0</v>
      </c>
      <c r="H467" s="84" t="b">
        <v>0</v>
      </c>
      <c r="I467" s="84" t="b">
        <v>0</v>
      </c>
      <c r="J467" s="84" t="b">
        <v>0</v>
      </c>
      <c r="K467" s="84" t="b">
        <v>0</v>
      </c>
      <c r="L467" s="84" t="b">
        <v>0</v>
      </c>
    </row>
    <row r="468" spans="1:12" ht="15">
      <c r="A468" s="84" t="s">
        <v>3943</v>
      </c>
      <c r="B468" s="84" t="s">
        <v>3945</v>
      </c>
      <c r="C468" s="84">
        <v>2</v>
      </c>
      <c r="D468" s="124">
        <v>0.0025369535742411093</v>
      </c>
      <c r="E468" s="124">
        <v>2.1757694402325796</v>
      </c>
      <c r="F468" s="84" t="s">
        <v>3189</v>
      </c>
      <c r="G468" s="84" t="b">
        <v>0</v>
      </c>
      <c r="H468" s="84" t="b">
        <v>0</v>
      </c>
      <c r="I468" s="84" t="b">
        <v>0</v>
      </c>
      <c r="J468" s="84" t="b">
        <v>0</v>
      </c>
      <c r="K468" s="84" t="b">
        <v>0</v>
      </c>
      <c r="L468" s="84" t="b">
        <v>0</v>
      </c>
    </row>
    <row r="469" spans="1:12" ht="15">
      <c r="A469" s="84" t="s">
        <v>3905</v>
      </c>
      <c r="B469" s="84" t="s">
        <v>816</v>
      </c>
      <c r="C469" s="84">
        <v>2</v>
      </c>
      <c r="D469" s="124">
        <v>0.0025369535742411093</v>
      </c>
      <c r="E469" s="124">
        <v>2.2849139096576474</v>
      </c>
      <c r="F469" s="84" t="s">
        <v>3189</v>
      </c>
      <c r="G469" s="84" t="b">
        <v>1</v>
      </c>
      <c r="H469" s="84" t="b">
        <v>0</v>
      </c>
      <c r="I469" s="84" t="b">
        <v>0</v>
      </c>
      <c r="J469" s="84" t="b">
        <v>0</v>
      </c>
      <c r="K469" s="84" t="b">
        <v>0</v>
      </c>
      <c r="L469" s="84" t="b">
        <v>0</v>
      </c>
    </row>
    <row r="470" spans="1:12" ht="15">
      <c r="A470" s="84" t="s">
        <v>3917</v>
      </c>
      <c r="B470" s="84" t="s">
        <v>3283</v>
      </c>
      <c r="C470" s="84">
        <v>2</v>
      </c>
      <c r="D470" s="124">
        <v>0.0025369535742411093</v>
      </c>
      <c r="E470" s="124">
        <v>1.297503036965668</v>
      </c>
      <c r="F470" s="84" t="s">
        <v>3189</v>
      </c>
      <c r="G470" s="84" t="b">
        <v>0</v>
      </c>
      <c r="H470" s="84" t="b">
        <v>0</v>
      </c>
      <c r="I470" s="84" t="b">
        <v>0</v>
      </c>
      <c r="J470" s="84" t="b">
        <v>0</v>
      </c>
      <c r="K470" s="84" t="b">
        <v>0</v>
      </c>
      <c r="L470" s="84" t="b">
        <v>0</v>
      </c>
    </row>
    <row r="471" spans="1:12" ht="15">
      <c r="A471" s="84" t="s">
        <v>3283</v>
      </c>
      <c r="B471" s="84" t="s">
        <v>3924</v>
      </c>
      <c r="C471" s="84">
        <v>2</v>
      </c>
      <c r="D471" s="124">
        <v>0.0025369535742411093</v>
      </c>
      <c r="E471" s="124">
        <v>1.4487707122963172</v>
      </c>
      <c r="F471" s="84" t="s">
        <v>3189</v>
      </c>
      <c r="G471" s="84" t="b">
        <v>0</v>
      </c>
      <c r="H471" s="84" t="b">
        <v>0</v>
      </c>
      <c r="I471" s="84" t="b">
        <v>0</v>
      </c>
      <c r="J471" s="84" t="b">
        <v>0</v>
      </c>
      <c r="K471" s="84" t="b">
        <v>0</v>
      </c>
      <c r="L471" s="84" t="b">
        <v>0</v>
      </c>
    </row>
    <row r="472" spans="1:12" ht="15">
      <c r="A472" s="84" t="s">
        <v>3924</v>
      </c>
      <c r="B472" s="84" t="s">
        <v>4152</v>
      </c>
      <c r="C472" s="84">
        <v>2</v>
      </c>
      <c r="D472" s="124">
        <v>0.0025369535742411093</v>
      </c>
      <c r="E472" s="124">
        <v>2.3518606992882605</v>
      </c>
      <c r="F472" s="84" t="s">
        <v>3189</v>
      </c>
      <c r="G472" s="84" t="b">
        <v>0</v>
      </c>
      <c r="H472" s="84" t="b">
        <v>0</v>
      </c>
      <c r="I472" s="84" t="b">
        <v>0</v>
      </c>
      <c r="J472" s="84" t="b">
        <v>0</v>
      </c>
      <c r="K472" s="84" t="b">
        <v>0</v>
      </c>
      <c r="L472" s="84" t="b">
        <v>0</v>
      </c>
    </row>
    <row r="473" spans="1:12" ht="15">
      <c r="A473" s="84" t="s">
        <v>4152</v>
      </c>
      <c r="B473" s="84" t="s">
        <v>4043</v>
      </c>
      <c r="C473" s="84">
        <v>2</v>
      </c>
      <c r="D473" s="124">
        <v>0.0025369535742411093</v>
      </c>
      <c r="E473" s="124">
        <v>2.6528906949522417</v>
      </c>
      <c r="F473" s="84" t="s">
        <v>3189</v>
      </c>
      <c r="G473" s="84" t="b">
        <v>0</v>
      </c>
      <c r="H473" s="84" t="b">
        <v>0</v>
      </c>
      <c r="I473" s="84" t="b">
        <v>0</v>
      </c>
      <c r="J473" s="84" t="b">
        <v>0</v>
      </c>
      <c r="K473" s="84" t="b">
        <v>0</v>
      </c>
      <c r="L473" s="84" t="b">
        <v>0</v>
      </c>
    </row>
    <row r="474" spans="1:12" ht="15">
      <c r="A474" s="84" t="s">
        <v>4043</v>
      </c>
      <c r="B474" s="84" t="s">
        <v>3283</v>
      </c>
      <c r="C474" s="84">
        <v>2</v>
      </c>
      <c r="D474" s="124">
        <v>0.0025369535742411093</v>
      </c>
      <c r="E474" s="124">
        <v>1.723471769237949</v>
      </c>
      <c r="F474" s="84" t="s">
        <v>3189</v>
      </c>
      <c r="G474" s="84" t="b">
        <v>0</v>
      </c>
      <c r="H474" s="84" t="b">
        <v>0</v>
      </c>
      <c r="I474" s="84" t="b">
        <v>0</v>
      </c>
      <c r="J474" s="84" t="b">
        <v>0</v>
      </c>
      <c r="K474" s="84" t="b">
        <v>0</v>
      </c>
      <c r="L474" s="84" t="b">
        <v>0</v>
      </c>
    </row>
    <row r="475" spans="1:12" ht="15">
      <c r="A475" s="84" t="s">
        <v>3283</v>
      </c>
      <c r="B475" s="84" t="s">
        <v>834</v>
      </c>
      <c r="C475" s="84">
        <v>2</v>
      </c>
      <c r="D475" s="124">
        <v>0.0025369535742411093</v>
      </c>
      <c r="E475" s="124">
        <v>1.7498007079602982</v>
      </c>
      <c r="F475" s="84" t="s">
        <v>3189</v>
      </c>
      <c r="G475" s="84" t="b">
        <v>0</v>
      </c>
      <c r="H475" s="84" t="b">
        <v>0</v>
      </c>
      <c r="I475" s="84" t="b">
        <v>0</v>
      </c>
      <c r="J475" s="84" t="b">
        <v>0</v>
      </c>
      <c r="K475" s="84" t="b">
        <v>0</v>
      </c>
      <c r="L475" s="84" t="b">
        <v>0</v>
      </c>
    </row>
    <row r="476" spans="1:12" ht="15">
      <c r="A476" s="84" t="s">
        <v>834</v>
      </c>
      <c r="B476" s="84" t="s">
        <v>3359</v>
      </c>
      <c r="C476" s="84">
        <v>2</v>
      </c>
      <c r="D476" s="124">
        <v>0.0025369535742411093</v>
      </c>
      <c r="E476" s="124">
        <v>2.050830703624279</v>
      </c>
      <c r="F476" s="84" t="s">
        <v>3189</v>
      </c>
      <c r="G476" s="84" t="b">
        <v>0</v>
      </c>
      <c r="H476" s="84" t="b">
        <v>0</v>
      </c>
      <c r="I476" s="84" t="b">
        <v>0</v>
      </c>
      <c r="J476" s="84" t="b">
        <v>0</v>
      </c>
      <c r="K476" s="84" t="b">
        <v>0</v>
      </c>
      <c r="L476" s="84" t="b">
        <v>0</v>
      </c>
    </row>
    <row r="477" spans="1:12" ht="15">
      <c r="A477" s="84" t="s">
        <v>3359</v>
      </c>
      <c r="B477" s="84" t="s">
        <v>3916</v>
      </c>
      <c r="C477" s="84">
        <v>2</v>
      </c>
      <c r="D477" s="124">
        <v>0.0025369535742411093</v>
      </c>
      <c r="E477" s="124">
        <v>1.6248619713519983</v>
      </c>
      <c r="F477" s="84" t="s">
        <v>3189</v>
      </c>
      <c r="G477" s="84" t="b">
        <v>0</v>
      </c>
      <c r="H477" s="84" t="b">
        <v>0</v>
      </c>
      <c r="I477" s="84" t="b">
        <v>0</v>
      </c>
      <c r="J477" s="84" t="b">
        <v>0</v>
      </c>
      <c r="K477" s="84" t="b">
        <v>0</v>
      </c>
      <c r="L477" s="84" t="b">
        <v>0</v>
      </c>
    </row>
    <row r="478" spans="1:12" ht="15">
      <c r="A478" s="84" t="s">
        <v>3916</v>
      </c>
      <c r="B478" s="84" t="s">
        <v>3332</v>
      </c>
      <c r="C478" s="84">
        <v>2</v>
      </c>
      <c r="D478" s="124">
        <v>0.0025369535742411093</v>
      </c>
      <c r="E478" s="124">
        <v>1.323831975688017</v>
      </c>
      <c r="F478" s="84" t="s">
        <v>3189</v>
      </c>
      <c r="G478" s="84" t="b">
        <v>0</v>
      </c>
      <c r="H478" s="84" t="b">
        <v>0</v>
      </c>
      <c r="I478" s="84" t="b">
        <v>0</v>
      </c>
      <c r="J478" s="84" t="b">
        <v>0</v>
      </c>
      <c r="K478" s="84" t="b">
        <v>0</v>
      </c>
      <c r="L478" s="84" t="b">
        <v>0</v>
      </c>
    </row>
    <row r="479" spans="1:12" ht="15">
      <c r="A479" s="84" t="s">
        <v>4140</v>
      </c>
      <c r="B479" s="84" t="s">
        <v>4141</v>
      </c>
      <c r="C479" s="84">
        <v>2</v>
      </c>
      <c r="D479" s="124">
        <v>0.0025369535742411093</v>
      </c>
      <c r="E479" s="124">
        <v>2.828981954007923</v>
      </c>
      <c r="F479" s="84" t="s">
        <v>3189</v>
      </c>
      <c r="G479" s="84" t="b">
        <v>0</v>
      </c>
      <c r="H479" s="84" t="b">
        <v>0</v>
      </c>
      <c r="I479" s="84" t="b">
        <v>0</v>
      </c>
      <c r="J479" s="84" t="b">
        <v>0</v>
      </c>
      <c r="K479" s="84" t="b">
        <v>1</v>
      </c>
      <c r="L479" s="84" t="b">
        <v>0</v>
      </c>
    </row>
    <row r="480" spans="1:12" ht="15">
      <c r="A480" s="84" t="s">
        <v>4141</v>
      </c>
      <c r="B480" s="84" t="s">
        <v>4142</v>
      </c>
      <c r="C480" s="84">
        <v>2</v>
      </c>
      <c r="D480" s="124">
        <v>0.0025369535742411093</v>
      </c>
      <c r="E480" s="124">
        <v>2.828981954007923</v>
      </c>
      <c r="F480" s="84" t="s">
        <v>3189</v>
      </c>
      <c r="G480" s="84" t="b">
        <v>0</v>
      </c>
      <c r="H480" s="84" t="b">
        <v>1</v>
      </c>
      <c r="I480" s="84" t="b">
        <v>0</v>
      </c>
      <c r="J480" s="84" t="b">
        <v>0</v>
      </c>
      <c r="K480" s="84" t="b">
        <v>0</v>
      </c>
      <c r="L480" s="84" t="b">
        <v>0</v>
      </c>
    </row>
    <row r="481" spans="1:12" ht="15">
      <c r="A481" s="84" t="s">
        <v>4142</v>
      </c>
      <c r="B481" s="84" t="s">
        <v>4055</v>
      </c>
      <c r="C481" s="84">
        <v>2</v>
      </c>
      <c r="D481" s="124">
        <v>0.0025369535742411093</v>
      </c>
      <c r="E481" s="124">
        <v>2.828981954007923</v>
      </c>
      <c r="F481" s="84" t="s">
        <v>3189</v>
      </c>
      <c r="G481" s="84" t="b">
        <v>0</v>
      </c>
      <c r="H481" s="84" t="b">
        <v>0</v>
      </c>
      <c r="I481" s="84" t="b">
        <v>0</v>
      </c>
      <c r="J481" s="84" t="b">
        <v>0</v>
      </c>
      <c r="K481" s="84" t="b">
        <v>0</v>
      </c>
      <c r="L481" s="84" t="b">
        <v>0</v>
      </c>
    </row>
    <row r="482" spans="1:12" ht="15">
      <c r="A482" s="84" t="s">
        <v>4055</v>
      </c>
      <c r="B482" s="84" t="s">
        <v>4048</v>
      </c>
      <c r="C482" s="84">
        <v>2</v>
      </c>
      <c r="D482" s="124">
        <v>0.0025369535742411093</v>
      </c>
      <c r="E482" s="124">
        <v>2.6528906949522417</v>
      </c>
      <c r="F482" s="84" t="s">
        <v>3189</v>
      </c>
      <c r="G482" s="84" t="b">
        <v>0</v>
      </c>
      <c r="H482" s="84" t="b">
        <v>0</v>
      </c>
      <c r="I482" s="84" t="b">
        <v>0</v>
      </c>
      <c r="J482" s="84" t="b">
        <v>0</v>
      </c>
      <c r="K482" s="84" t="b">
        <v>0</v>
      </c>
      <c r="L482" s="84" t="b">
        <v>0</v>
      </c>
    </row>
    <row r="483" spans="1:12" ht="15">
      <c r="A483" s="84" t="s">
        <v>4048</v>
      </c>
      <c r="B483" s="84" t="s">
        <v>4143</v>
      </c>
      <c r="C483" s="84">
        <v>2</v>
      </c>
      <c r="D483" s="124">
        <v>0.0025369535742411093</v>
      </c>
      <c r="E483" s="124">
        <v>2.6528906949522417</v>
      </c>
      <c r="F483" s="84" t="s">
        <v>3189</v>
      </c>
      <c r="G483" s="84" t="b">
        <v>0</v>
      </c>
      <c r="H483" s="84" t="b">
        <v>0</v>
      </c>
      <c r="I483" s="84" t="b">
        <v>0</v>
      </c>
      <c r="J483" s="84" t="b">
        <v>0</v>
      </c>
      <c r="K483" s="84" t="b">
        <v>0</v>
      </c>
      <c r="L483" s="84" t="b">
        <v>0</v>
      </c>
    </row>
    <row r="484" spans="1:12" ht="15">
      <c r="A484" s="84" t="s">
        <v>4143</v>
      </c>
      <c r="B484" s="84" t="s">
        <v>4056</v>
      </c>
      <c r="C484" s="84">
        <v>2</v>
      </c>
      <c r="D484" s="124">
        <v>0.0025369535742411093</v>
      </c>
      <c r="E484" s="124">
        <v>2.6528906949522417</v>
      </c>
      <c r="F484" s="84" t="s">
        <v>3189</v>
      </c>
      <c r="G484" s="84" t="b">
        <v>0</v>
      </c>
      <c r="H484" s="84" t="b">
        <v>0</v>
      </c>
      <c r="I484" s="84" t="b">
        <v>0</v>
      </c>
      <c r="J484" s="84" t="b">
        <v>0</v>
      </c>
      <c r="K484" s="84" t="b">
        <v>0</v>
      </c>
      <c r="L484" s="84" t="b">
        <v>0</v>
      </c>
    </row>
    <row r="485" spans="1:12" ht="15">
      <c r="A485" s="84" t="s">
        <v>4057</v>
      </c>
      <c r="B485" s="84" t="s">
        <v>4144</v>
      </c>
      <c r="C485" s="84">
        <v>2</v>
      </c>
      <c r="D485" s="124">
        <v>0.0025369535742411093</v>
      </c>
      <c r="E485" s="124">
        <v>2.6528906949522417</v>
      </c>
      <c r="F485" s="84" t="s">
        <v>3189</v>
      </c>
      <c r="G485" s="84" t="b">
        <v>0</v>
      </c>
      <c r="H485" s="84" t="b">
        <v>0</v>
      </c>
      <c r="I485" s="84" t="b">
        <v>0</v>
      </c>
      <c r="J485" s="84" t="b">
        <v>0</v>
      </c>
      <c r="K485" s="84" t="b">
        <v>0</v>
      </c>
      <c r="L485" s="84" t="b">
        <v>0</v>
      </c>
    </row>
    <row r="486" spans="1:12" ht="15">
      <c r="A486" s="84" t="s">
        <v>4144</v>
      </c>
      <c r="B486" s="84" t="s">
        <v>3928</v>
      </c>
      <c r="C486" s="84">
        <v>2</v>
      </c>
      <c r="D486" s="124">
        <v>0.0025369535742411093</v>
      </c>
      <c r="E486" s="124">
        <v>2.2849139096576474</v>
      </c>
      <c r="F486" s="84" t="s">
        <v>3189</v>
      </c>
      <c r="G486" s="84" t="b">
        <v>0</v>
      </c>
      <c r="H486" s="84" t="b">
        <v>0</v>
      </c>
      <c r="I486" s="84" t="b">
        <v>0</v>
      </c>
      <c r="J486" s="84" t="b">
        <v>0</v>
      </c>
      <c r="K486" s="84" t="b">
        <v>0</v>
      </c>
      <c r="L486" s="84" t="b">
        <v>0</v>
      </c>
    </row>
    <row r="487" spans="1:12" ht="15">
      <c r="A487" s="84" t="s">
        <v>3911</v>
      </c>
      <c r="B487" s="84" t="s">
        <v>4011</v>
      </c>
      <c r="C487" s="84">
        <v>2</v>
      </c>
      <c r="D487" s="124">
        <v>0.0025369535742411093</v>
      </c>
      <c r="E487" s="124">
        <v>2.050830703624279</v>
      </c>
      <c r="F487" s="84" t="s">
        <v>3189</v>
      </c>
      <c r="G487" s="84" t="b">
        <v>0</v>
      </c>
      <c r="H487" s="84" t="b">
        <v>0</v>
      </c>
      <c r="I487" s="84" t="b">
        <v>0</v>
      </c>
      <c r="J487" s="84" t="b">
        <v>0</v>
      </c>
      <c r="K487" s="84" t="b">
        <v>0</v>
      </c>
      <c r="L487" s="84" t="b">
        <v>0</v>
      </c>
    </row>
    <row r="488" spans="1:12" ht="15">
      <c r="A488" s="84" t="s">
        <v>3337</v>
      </c>
      <c r="B488" s="84" t="s">
        <v>3949</v>
      </c>
      <c r="C488" s="84">
        <v>2</v>
      </c>
      <c r="D488" s="124">
        <v>0.0025369535742411093</v>
      </c>
      <c r="E488" s="124">
        <v>2.6528906949522417</v>
      </c>
      <c r="F488" s="84" t="s">
        <v>3189</v>
      </c>
      <c r="G488" s="84" t="b">
        <v>0</v>
      </c>
      <c r="H488" s="84" t="b">
        <v>0</v>
      </c>
      <c r="I488" s="84" t="b">
        <v>0</v>
      </c>
      <c r="J488" s="84" t="b">
        <v>0</v>
      </c>
      <c r="K488" s="84" t="b">
        <v>0</v>
      </c>
      <c r="L488" s="84" t="b">
        <v>0</v>
      </c>
    </row>
    <row r="489" spans="1:12" ht="15">
      <c r="A489" s="84" t="s">
        <v>337</v>
      </c>
      <c r="B489" s="84" t="s">
        <v>812</v>
      </c>
      <c r="C489" s="84">
        <v>2</v>
      </c>
      <c r="D489" s="124">
        <v>0.0025369535742411093</v>
      </c>
      <c r="E489" s="124">
        <v>2.527951958343942</v>
      </c>
      <c r="F489" s="84" t="s">
        <v>3189</v>
      </c>
      <c r="G489" s="84" t="b">
        <v>0</v>
      </c>
      <c r="H489" s="84" t="b">
        <v>0</v>
      </c>
      <c r="I489" s="84" t="b">
        <v>0</v>
      </c>
      <c r="J489" s="84" t="b">
        <v>0</v>
      </c>
      <c r="K489" s="84" t="b">
        <v>0</v>
      </c>
      <c r="L489" s="84" t="b">
        <v>0</v>
      </c>
    </row>
    <row r="490" spans="1:12" ht="15">
      <c r="A490" s="84" t="s">
        <v>3904</v>
      </c>
      <c r="B490" s="84" t="s">
        <v>3938</v>
      </c>
      <c r="C490" s="84">
        <v>2</v>
      </c>
      <c r="D490" s="124">
        <v>0.0025369535742411093</v>
      </c>
      <c r="E490" s="124">
        <v>1.828981954007923</v>
      </c>
      <c r="F490" s="84" t="s">
        <v>3189</v>
      </c>
      <c r="G490" s="84" t="b">
        <v>0</v>
      </c>
      <c r="H490" s="84" t="b">
        <v>0</v>
      </c>
      <c r="I490" s="84" t="b">
        <v>0</v>
      </c>
      <c r="J490" s="84" t="b">
        <v>0</v>
      </c>
      <c r="K490" s="84" t="b">
        <v>0</v>
      </c>
      <c r="L490" s="84" t="b">
        <v>0</v>
      </c>
    </row>
    <row r="491" spans="1:12" ht="15">
      <c r="A491" s="84" t="s">
        <v>3938</v>
      </c>
      <c r="B491" s="84" t="s">
        <v>3994</v>
      </c>
      <c r="C491" s="84">
        <v>2</v>
      </c>
      <c r="D491" s="124">
        <v>0.0025369535742411093</v>
      </c>
      <c r="E491" s="124">
        <v>2.527951958343942</v>
      </c>
      <c r="F491" s="84" t="s">
        <v>3189</v>
      </c>
      <c r="G491" s="84" t="b">
        <v>0</v>
      </c>
      <c r="H491" s="84" t="b">
        <v>0</v>
      </c>
      <c r="I491" s="84" t="b">
        <v>0</v>
      </c>
      <c r="J491" s="84" t="b">
        <v>0</v>
      </c>
      <c r="K491" s="84" t="b">
        <v>0</v>
      </c>
      <c r="L491" s="84" t="b">
        <v>0</v>
      </c>
    </row>
    <row r="492" spans="1:12" ht="15">
      <c r="A492" s="84" t="s">
        <v>4070</v>
      </c>
      <c r="B492" s="84" t="s">
        <v>4191</v>
      </c>
      <c r="C492" s="84">
        <v>2</v>
      </c>
      <c r="D492" s="124">
        <v>0.0025369535742411093</v>
      </c>
      <c r="E492" s="124">
        <v>2.828981954007923</v>
      </c>
      <c r="F492" s="84" t="s">
        <v>3189</v>
      </c>
      <c r="G492" s="84" t="b">
        <v>0</v>
      </c>
      <c r="H492" s="84" t="b">
        <v>0</v>
      </c>
      <c r="I492" s="84" t="b">
        <v>0</v>
      </c>
      <c r="J492" s="84" t="b">
        <v>0</v>
      </c>
      <c r="K492" s="84" t="b">
        <v>0</v>
      </c>
      <c r="L492" s="84" t="b">
        <v>0</v>
      </c>
    </row>
    <row r="493" spans="1:12" ht="15">
      <c r="A493" s="84" t="s">
        <v>4134</v>
      </c>
      <c r="B493" s="84" t="s">
        <v>3900</v>
      </c>
      <c r="C493" s="84">
        <v>2</v>
      </c>
      <c r="D493" s="124">
        <v>0.0025369535742411093</v>
      </c>
      <c r="E493" s="124">
        <v>2.1300119496719043</v>
      </c>
      <c r="F493" s="84" t="s">
        <v>3189</v>
      </c>
      <c r="G493" s="84" t="b">
        <v>0</v>
      </c>
      <c r="H493" s="84" t="b">
        <v>0</v>
      </c>
      <c r="I493" s="84" t="b">
        <v>0</v>
      </c>
      <c r="J493" s="84" t="b">
        <v>0</v>
      </c>
      <c r="K493" s="84" t="b">
        <v>0</v>
      </c>
      <c r="L493" s="84" t="b">
        <v>0</v>
      </c>
    </row>
    <row r="494" spans="1:12" ht="15">
      <c r="A494" s="84" t="s">
        <v>4131</v>
      </c>
      <c r="B494" s="84" t="s">
        <v>3902</v>
      </c>
      <c r="C494" s="84">
        <v>2</v>
      </c>
      <c r="D494" s="124">
        <v>0.0025369535742411093</v>
      </c>
      <c r="E494" s="124">
        <v>2.2849139096576474</v>
      </c>
      <c r="F494" s="84" t="s">
        <v>3189</v>
      </c>
      <c r="G494" s="84" t="b">
        <v>0</v>
      </c>
      <c r="H494" s="84" t="b">
        <v>0</v>
      </c>
      <c r="I494" s="84" t="b">
        <v>0</v>
      </c>
      <c r="J494" s="84" t="b">
        <v>0</v>
      </c>
      <c r="K494" s="84" t="b">
        <v>0</v>
      </c>
      <c r="L494" s="84" t="b">
        <v>0</v>
      </c>
    </row>
    <row r="495" spans="1:12" ht="15">
      <c r="A495" s="84" t="s">
        <v>3900</v>
      </c>
      <c r="B495" s="84" t="s">
        <v>4047</v>
      </c>
      <c r="C495" s="84">
        <v>2</v>
      </c>
      <c r="D495" s="124">
        <v>0.0025369535742411093</v>
      </c>
      <c r="E495" s="124">
        <v>1.953920690616223</v>
      </c>
      <c r="F495" s="84" t="s">
        <v>3189</v>
      </c>
      <c r="G495" s="84" t="b">
        <v>0</v>
      </c>
      <c r="H495" s="84" t="b">
        <v>0</v>
      </c>
      <c r="I495" s="84" t="b">
        <v>0</v>
      </c>
      <c r="J495" s="84" t="b">
        <v>0</v>
      </c>
      <c r="K495" s="84" t="b">
        <v>0</v>
      </c>
      <c r="L495" s="84" t="b">
        <v>0</v>
      </c>
    </row>
    <row r="496" spans="1:12" ht="15">
      <c r="A496" s="84" t="s">
        <v>4047</v>
      </c>
      <c r="B496" s="84" t="s">
        <v>331</v>
      </c>
      <c r="C496" s="84">
        <v>2</v>
      </c>
      <c r="D496" s="124">
        <v>0.0025369535742411093</v>
      </c>
      <c r="E496" s="124">
        <v>1.3007081768408792</v>
      </c>
      <c r="F496" s="84" t="s">
        <v>3189</v>
      </c>
      <c r="G496" s="84" t="b">
        <v>0</v>
      </c>
      <c r="H496" s="84" t="b">
        <v>0</v>
      </c>
      <c r="I496" s="84" t="b">
        <v>0</v>
      </c>
      <c r="J496" s="84" t="b">
        <v>0</v>
      </c>
      <c r="K496" s="84" t="b">
        <v>0</v>
      </c>
      <c r="L496" s="84" t="b">
        <v>0</v>
      </c>
    </row>
    <row r="497" spans="1:12" ht="15">
      <c r="A497" s="84" t="s">
        <v>3928</v>
      </c>
      <c r="B497" s="84" t="s">
        <v>331</v>
      </c>
      <c r="C497" s="84">
        <v>2</v>
      </c>
      <c r="D497" s="124">
        <v>0.0025369535742411093</v>
      </c>
      <c r="E497" s="124">
        <v>0.9327313915462849</v>
      </c>
      <c r="F497" s="84" t="s">
        <v>3189</v>
      </c>
      <c r="G497" s="84" t="b">
        <v>0</v>
      </c>
      <c r="H497" s="84" t="b">
        <v>0</v>
      </c>
      <c r="I497" s="84" t="b">
        <v>0</v>
      </c>
      <c r="J497" s="84" t="b">
        <v>0</v>
      </c>
      <c r="K497" s="84" t="b">
        <v>0</v>
      </c>
      <c r="L497" s="84" t="b">
        <v>0</v>
      </c>
    </row>
    <row r="498" spans="1:12" ht="15">
      <c r="A498" s="84" t="s">
        <v>355</v>
      </c>
      <c r="B498" s="84" t="s">
        <v>3904</v>
      </c>
      <c r="C498" s="84">
        <v>2</v>
      </c>
      <c r="D498" s="124">
        <v>0.0025369535742411093</v>
      </c>
      <c r="E498" s="124">
        <v>2.1300119496719043</v>
      </c>
      <c r="F498" s="84" t="s">
        <v>3189</v>
      </c>
      <c r="G498" s="84" t="b">
        <v>0</v>
      </c>
      <c r="H498" s="84" t="b">
        <v>0</v>
      </c>
      <c r="I498" s="84" t="b">
        <v>0</v>
      </c>
      <c r="J498" s="84" t="b">
        <v>0</v>
      </c>
      <c r="K498" s="84" t="b">
        <v>0</v>
      </c>
      <c r="L498" s="84" t="b">
        <v>0</v>
      </c>
    </row>
    <row r="499" spans="1:12" ht="15">
      <c r="A499" s="84" t="s">
        <v>3904</v>
      </c>
      <c r="B499" s="84" t="s">
        <v>4109</v>
      </c>
      <c r="C499" s="84">
        <v>2</v>
      </c>
      <c r="D499" s="124">
        <v>0.0025369535742411093</v>
      </c>
      <c r="E499" s="124">
        <v>2.1300119496719043</v>
      </c>
      <c r="F499" s="84" t="s">
        <v>3189</v>
      </c>
      <c r="G499" s="84" t="b">
        <v>0</v>
      </c>
      <c r="H499" s="84" t="b">
        <v>0</v>
      </c>
      <c r="I499" s="84" t="b">
        <v>0</v>
      </c>
      <c r="J499" s="84" t="b">
        <v>0</v>
      </c>
      <c r="K499" s="84" t="b">
        <v>0</v>
      </c>
      <c r="L499" s="84" t="b">
        <v>0</v>
      </c>
    </row>
    <row r="500" spans="1:12" ht="15">
      <c r="A500" s="84" t="s">
        <v>3937</v>
      </c>
      <c r="B500" s="84" t="s">
        <v>3938</v>
      </c>
      <c r="C500" s="84">
        <v>2</v>
      </c>
      <c r="D500" s="124">
        <v>0.0025369535742411093</v>
      </c>
      <c r="E500" s="124">
        <v>2.050830703624279</v>
      </c>
      <c r="F500" s="84" t="s">
        <v>3189</v>
      </c>
      <c r="G500" s="84" t="b">
        <v>0</v>
      </c>
      <c r="H500" s="84" t="b">
        <v>0</v>
      </c>
      <c r="I500" s="84" t="b">
        <v>0</v>
      </c>
      <c r="J500" s="84" t="b">
        <v>0</v>
      </c>
      <c r="K500" s="84" t="b">
        <v>0</v>
      </c>
      <c r="L500" s="84" t="b">
        <v>0</v>
      </c>
    </row>
    <row r="501" spans="1:12" ht="15">
      <c r="A501" s="84" t="s">
        <v>4101</v>
      </c>
      <c r="B501" s="84" t="s">
        <v>4102</v>
      </c>
      <c r="C501" s="84">
        <v>2</v>
      </c>
      <c r="D501" s="124">
        <v>0.0025369535742411093</v>
      </c>
      <c r="E501" s="124">
        <v>2.828981954007923</v>
      </c>
      <c r="F501" s="84" t="s">
        <v>3189</v>
      </c>
      <c r="G501" s="84" t="b">
        <v>0</v>
      </c>
      <c r="H501" s="84" t="b">
        <v>0</v>
      </c>
      <c r="I501" s="84" t="b">
        <v>0</v>
      </c>
      <c r="J501" s="84" t="b">
        <v>0</v>
      </c>
      <c r="K501" s="84" t="b">
        <v>1</v>
      </c>
      <c r="L501" s="84" t="b">
        <v>0</v>
      </c>
    </row>
    <row r="502" spans="1:12" ht="15">
      <c r="A502" s="84" t="s">
        <v>4102</v>
      </c>
      <c r="B502" s="84" t="s">
        <v>4026</v>
      </c>
      <c r="C502" s="84">
        <v>2</v>
      </c>
      <c r="D502" s="124">
        <v>0.0025369535742411093</v>
      </c>
      <c r="E502" s="124">
        <v>2.6528906949522417</v>
      </c>
      <c r="F502" s="84" t="s">
        <v>3189</v>
      </c>
      <c r="G502" s="84" t="b">
        <v>0</v>
      </c>
      <c r="H502" s="84" t="b">
        <v>1</v>
      </c>
      <c r="I502" s="84" t="b">
        <v>0</v>
      </c>
      <c r="J502" s="84" t="b">
        <v>0</v>
      </c>
      <c r="K502" s="84" t="b">
        <v>0</v>
      </c>
      <c r="L502" s="84" t="b">
        <v>0</v>
      </c>
    </row>
    <row r="503" spans="1:12" ht="15">
      <c r="A503" s="84" t="s">
        <v>4118</v>
      </c>
      <c r="B503" s="84" t="s">
        <v>4119</v>
      </c>
      <c r="C503" s="84">
        <v>2</v>
      </c>
      <c r="D503" s="124">
        <v>0.0025369535742411093</v>
      </c>
      <c r="E503" s="124">
        <v>2.828981954007923</v>
      </c>
      <c r="F503" s="84" t="s">
        <v>3189</v>
      </c>
      <c r="G503" s="84" t="b">
        <v>0</v>
      </c>
      <c r="H503" s="84" t="b">
        <v>0</v>
      </c>
      <c r="I503" s="84" t="b">
        <v>0</v>
      </c>
      <c r="J503" s="84" t="b">
        <v>0</v>
      </c>
      <c r="K503" s="84" t="b">
        <v>0</v>
      </c>
      <c r="L503" s="84" t="b">
        <v>0</v>
      </c>
    </row>
    <row r="504" spans="1:12" ht="15">
      <c r="A504" s="84" t="s">
        <v>4119</v>
      </c>
      <c r="B504" s="84" t="s">
        <v>4120</v>
      </c>
      <c r="C504" s="84">
        <v>2</v>
      </c>
      <c r="D504" s="124">
        <v>0.0025369535742411093</v>
      </c>
      <c r="E504" s="124">
        <v>2.828981954007923</v>
      </c>
      <c r="F504" s="84" t="s">
        <v>3189</v>
      </c>
      <c r="G504" s="84" t="b">
        <v>0</v>
      </c>
      <c r="H504" s="84" t="b">
        <v>0</v>
      </c>
      <c r="I504" s="84" t="b">
        <v>0</v>
      </c>
      <c r="J504" s="84" t="b">
        <v>0</v>
      </c>
      <c r="K504" s="84" t="b">
        <v>0</v>
      </c>
      <c r="L504" s="84" t="b">
        <v>0</v>
      </c>
    </row>
    <row r="505" spans="1:12" ht="15">
      <c r="A505" s="84" t="s">
        <v>4120</v>
      </c>
      <c r="B505" s="84" t="s">
        <v>4040</v>
      </c>
      <c r="C505" s="84">
        <v>2</v>
      </c>
      <c r="D505" s="124">
        <v>0.0025369535742411093</v>
      </c>
      <c r="E505" s="124">
        <v>2.6528906949522417</v>
      </c>
      <c r="F505" s="84" t="s">
        <v>3189</v>
      </c>
      <c r="G505" s="84" t="b">
        <v>0</v>
      </c>
      <c r="H505" s="84" t="b">
        <v>0</v>
      </c>
      <c r="I505" s="84" t="b">
        <v>0</v>
      </c>
      <c r="J505" s="84" t="b">
        <v>0</v>
      </c>
      <c r="K505" s="84" t="b">
        <v>0</v>
      </c>
      <c r="L505" s="84" t="b">
        <v>0</v>
      </c>
    </row>
    <row r="506" spans="1:12" ht="15">
      <c r="A506" s="84" t="s">
        <v>4040</v>
      </c>
      <c r="B506" s="84" t="s">
        <v>331</v>
      </c>
      <c r="C506" s="84">
        <v>2</v>
      </c>
      <c r="D506" s="124">
        <v>0.0025369535742411093</v>
      </c>
      <c r="E506" s="124">
        <v>1.4767994358965606</v>
      </c>
      <c r="F506" s="84" t="s">
        <v>3189</v>
      </c>
      <c r="G506" s="84" t="b">
        <v>0</v>
      </c>
      <c r="H506" s="84" t="b">
        <v>0</v>
      </c>
      <c r="I506" s="84" t="b">
        <v>0</v>
      </c>
      <c r="J506" s="84" t="b">
        <v>0</v>
      </c>
      <c r="K506" s="84" t="b">
        <v>0</v>
      </c>
      <c r="L506" s="84" t="b">
        <v>0</v>
      </c>
    </row>
    <row r="507" spans="1:12" ht="15">
      <c r="A507" s="84" t="s">
        <v>331</v>
      </c>
      <c r="B507" s="84" t="s">
        <v>4121</v>
      </c>
      <c r="C507" s="84">
        <v>2</v>
      </c>
      <c r="D507" s="124">
        <v>0.0025369535742411093</v>
      </c>
      <c r="E507" s="124">
        <v>1.166224122326349</v>
      </c>
      <c r="F507" s="84" t="s">
        <v>3189</v>
      </c>
      <c r="G507" s="84" t="b">
        <v>0</v>
      </c>
      <c r="H507" s="84" t="b">
        <v>0</v>
      </c>
      <c r="I507" s="84" t="b">
        <v>0</v>
      </c>
      <c r="J507" s="84" t="b">
        <v>0</v>
      </c>
      <c r="K507" s="84" t="b">
        <v>0</v>
      </c>
      <c r="L507" s="84" t="b">
        <v>0</v>
      </c>
    </row>
    <row r="508" spans="1:12" ht="15">
      <c r="A508" s="84" t="s">
        <v>4121</v>
      </c>
      <c r="B508" s="84" t="s">
        <v>4122</v>
      </c>
      <c r="C508" s="84">
        <v>2</v>
      </c>
      <c r="D508" s="124">
        <v>0.0025369535742411093</v>
      </c>
      <c r="E508" s="124">
        <v>2.828981954007923</v>
      </c>
      <c r="F508" s="84" t="s">
        <v>3189</v>
      </c>
      <c r="G508" s="84" t="b">
        <v>0</v>
      </c>
      <c r="H508" s="84" t="b">
        <v>0</v>
      </c>
      <c r="I508" s="84" t="b">
        <v>0</v>
      </c>
      <c r="J508" s="84" t="b">
        <v>0</v>
      </c>
      <c r="K508" s="84" t="b">
        <v>0</v>
      </c>
      <c r="L508" s="84" t="b">
        <v>0</v>
      </c>
    </row>
    <row r="509" spans="1:12" ht="15">
      <c r="A509" s="84" t="s">
        <v>4122</v>
      </c>
      <c r="B509" s="84" t="s">
        <v>4123</v>
      </c>
      <c r="C509" s="84">
        <v>2</v>
      </c>
      <c r="D509" s="124">
        <v>0.0025369535742411093</v>
      </c>
      <c r="E509" s="124">
        <v>2.828981954007923</v>
      </c>
      <c r="F509" s="84" t="s">
        <v>3189</v>
      </c>
      <c r="G509" s="84" t="b">
        <v>0</v>
      </c>
      <c r="H509" s="84" t="b">
        <v>0</v>
      </c>
      <c r="I509" s="84" t="b">
        <v>0</v>
      </c>
      <c r="J509" s="84" t="b">
        <v>0</v>
      </c>
      <c r="K509" s="84" t="b">
        <v>0</v>
      </c>
      <c r="L509" s="84" t="b">
        <v>0</v>
      </c>
    </row>
    <row r="510" spans="1:12" ht="15">
      <c r="A510" s="84" t="s">
        <v>4123</v>
      </c>
      <c r="B510" s="84" t="s">
        <v>4124</v>
      </c>
      <c r="C510" s="84">
        <v>2</v>
      </c>
      <c r="D510" s="124">
        <v>0.0025369535742411093</v>
      </c>
      <c r="E510" s="124">
        <v>2.828981954007923</v>
      </c>
      <c r="F510" s="84" t="s">
        <v>3189</v>
      </c>
      <c r="G510" s="84" t="b">
        <v>0</v>
      </c>
      <c r="H510" s="84" t="b">
        <v>0</v>
      </c>
      <c r="I510" s="84" t="b">
        <v>0</v>
      </c>
      <c r="J510" s="84" t="b">
        <v>0</v>
      </c>
      <c r="K510" s="84" t="b">
        <v>0</v>
      </c>
      <c r="L510" s="84" t="b">
        <v>0</v>
      </c>
    </row>
    <row r="511" spans="1:12" ht="15">
      <c r="A511" s="84" t="s">
        <v>4124</v>
      </c>
      <c r="B511" s="84" t="s">
        <v>3965</v>
      </c>
      <c r="C511" s="84">
        <v>2</v>
      </c>
      <c r="D511" s="124">
        <v>0.0025369535742411093</v>
      </c>
      <c r="E511" s="124">
        <v>2.4310419453358856</v>
      </c>
      <c r="F511" s="84" t="s">
        <v>3189</v>
      </c>
      <c r="G511" s="84" t="b">
        <v>0</v>
      </c>
      <c r="H511" s="84" t="b">
        <v>0</v>
      </c>
      <c r="I511" s="84" t="b">
        <v>0</v>
      </c>
      <c r="J511" s="84" t="b">
        <v>0</v>
      </c>
      <c r="K511" s="84" t="b">
        <v>0</v>
      </c>
      <c r="L511" s="84" t="b">
        <v>0</v>
      </c>
    </row>
    <row r="512" spans="1:12" ht="15">
      <c r="A512" s="84" t="s">
        <v>3965</v>
      </c>
      <c r="B512" s="84" t="s">
        <v>3925</v>
      </c>
      <c r="C512" s="84">
        <v>2</v>
      </c>
      <c r="D512" s="124">
        <v>0.0025369535742411093</v>
      </c>
      <c r="E512" s="124">
        <v>2.4310419453358856</v>
      </c>
      <c r="F512" s="84" t="s">
        <v>3189</v>
      </c>
      <c r="G512" s="84" t="b">
        <v>0</v>
      </c>
      <c r="H512" s="84" t="b">
        <v>0</v>
      </c>
      <c r="I512" s="84" t="b">
        <v>0</v>
      </c>
      <c r="J512" s="84" t="b">
        <v>0</v>
      </c>
      <c r="K512" s="84" t="b">
        <v>1</v>
      </c>
      <c r="L512" s="84" t="b">
        <v>0</v>
      </c>
    </row>
    <row r="513" spans="1:12" ht="15">
      <c r="A513" s="84" t="s">
        <v>3925</v>
      </c>
      <c r="B513" s="84" t="s">
        <v>3966</v>
      </c>
      <c r="C513" s="84">
        <v>2</v>
      </c>
      <c r="D513" s="124">
        <v>0.0025369535742411093</v>
      </c>
      <c r="E513" s="124">
        <v>2.6528906949522417</v>
      </c>
      <c r="F513" s="84" t="s">
        <v>3189</v>
      </c>
      <c r="G513" s="84" t="b">
        <v>0</v>
      </c>
      <c r="H513" s="84" t="b">
        <v>1</v>
      </c>
      <c r="I513" s="84" t="b">
        <v>0</v>
      </c>
      <c r="J513" s="84" t="b">
        <v>0</v>
      </c>
      <c r="K513" s="84" t="b">
        <v>0</v>
      </c>
      <c r="L513" s="84" t="b">
        <v>0</v>
      </c>
    </row>
    <row r="514" spans="1:12" ht="15">
      <c r="A514" s="84" t="s">
        <v>331</v>
      </c>
      <c r="B514" s="84" t="s">
        <v>3332</v>
      </c>
      <c r="C514" s="84">
        <v>2</v>
      </c>
      <c r="D514" s="124">
        <v>0.0025369535742411093</v>
      </c>
      <c r="E514" s="124">
        <v>0.26313413533440544</v>
      </c>
      <c r="F514" s="84" t="s">
        <v>3189</v>
      </c>
      <c r="G514" s="84" t="b">
        <v>0</v>
      </c>
      <c r="H514" s="84" t="b">
        <v>0</v>
      </c>
      <c r="I514" s="84" t="b">
        <v>0</v>
      </c>
      <c r="J514" s="84" t="b">
        <v>0</v>
      </c>
      <c r="K514" s="84" t="b">
        <v>0</v>
      </c>
      <c r="L514" s="84" t="b">
        <v>0</v>
      </c>
    </row>
    <row r="515" spans="1:12" ht="15">
      <c r="A515" s="84" t="s">
        <v>331</v>
      </c>
      <c r="B515" s="84" t="s">
        <v>4008</v>
      </c>
      <c r="C515" s="84">
        <v>2</v>
      </c>
      <c r="D515" s="124">
        <v>0.0025369535742411093</v>
      </c>
      <c r="E515" s="124">
        <v>0.8651941266623678</v>
      </c>
      <c r="F515" s="84" t="s">
        <v>3189</v>
      </c>
      <c r="G515" s="84" t="b">
        <v>0</v>
      </c>
      <c r="H515" s="84" t="b">
        <v>0</v>
      </c>
      <c r="I515" s="84" t="b">
        <v>0</v>
      </c>
      <c r="J515" s="84" t="b">
        <v>0</v>
      </c>
      <c r="K515" s="84" t="b">
        <v>0</v>
      </c>
      <c r="L515" s="84" t="b">
        <v>0</v>
      </c>
    </row>
    <row r="516" spans="1:12" ht="15">
      <c r="A516" s="84" t="s">
        <v>4008</v>
      </c>
      <c r="B516" s="84" t="s">
        <v>4053</v>
      </c>
      <c r="C516" s="84">
        <v>2</v>
      </c>
      <c r="D516" s="124">
        <v>0.0025369535742411093</v>
      </c>
      <c r="E516" s="124">
        <v>2.6528906949522417</v>
      </c>
      <c r="F516" s="84" t="s">
        <v>3189</v>
      </c>
      <c r="G516" s="84" t="b">
        <v>0</v>
      </c>
      <c r="H516" s="84" t="b">
        <v>0</v>
      </c>
      <c r="I516" s="84" t="b">
        <v>0</v>
      </c>
      <c r="J516" s="84" t="b">
        <v>0</v>
      </c>
      <c r="K516" s="84" t="b">
        <v>0</v>
      </c>
      <c r="L516" s="84" t="b">
        <v>0</v>
      </c>
    </row>
    <row r="517" spans="1:12" ht="15">
      <c r="A517" s="84" t="s">
        <v>4053</v>
      </c>
      <c r="B517" s="84" t="s">
        <v>4138</v>
      </c>
      <c r="C517" s="84">
        <v>2</v>
      </c>
      <c r="D517" s="124">
        <v>0.0025369535742411093</v>
      </c>
      <c r="E517" s="124">
        <v>2.828981954007923</v>
      </c>
      <c r="F517" s="84" t="s">
        <v>3189</v>
      </c>
      <c r="G517" s="84" t="b">
        <v>0</v>
      </c>
      <c r="H517" s="84" t="b">
        <v>0</v>
      </c>
      <c r="I517" s="84" t="b">
        <v>0</v>
      </c>
      <c r="J517" s="84" t="b">
        <v>0</v>
      </c>
      <c r="K517" s="84" t="b">
        <v>0</v>
      </c>
      <c r="L517" s="84" t="b">
        <v>0</v>
      </c>
    </row>
    <row r="518" spans="1:12" ht="15">
      <c r="A518" s="84" t="s">
        <v>4138</v>
      </c>
      <c r="B518" s="84" t="s">
        <v>3964</v>
      </c>
      <c r="C518" s="84">
        <v>2</v>
      </c>
      <c r="D518" s="124">
        <v>0.0025369535742411093</v>
      </c>
      <c r="E518" s="124">
        <v>2.527951958343942</v>
      </c>
      <c r="F518" s="84" t="s">
        <v>3189</v>
      </c>
      <c r="G518" s="84" t="b">
        <v>0</v>
      </c>
      <c r="H518" s="84" t="b">
        <v>0</v>
      </c>
      <c r="I518" s="84" t="b">
        <v>0</v>
      </c>
      <c r="J518" s="84" t="b">
        <v>0</v>
      </c>
      <c r="K518" s="84" t="b">
        <v>0</v>
      </c>
      <c r="L518" s="84" t="b">
        <v>0</v>
      </c>
    </row>
    <row r="519" spans="1:12" ht="15">
      <c r="A519" s="84" t="s">
        <v>3964</v>
      </c>
      <c r="B519" s="84" t="s">
        <v>3350</v>
      </c>
      <c r="C519" s="84">
        <v>2</v>
      </c>
      <c r="D519" s="124">
        <v>0.0025369535742411093</v>
      </c>
      <c r="E519" s="124">
        <v>2.2269219626799606</v>
      </c>
      <c r="F519" s="84" t="s">
        <v>3189</v>
      </c>
      <c r="G519" s="84" t="b">
        <v>0</v>
      </c>
      <c r="H519" s="84" t="b">
        <v>0</v>
      </c>
      <c r="I519" s="84" t="b">
        <v>0</v>
      </c>
      <c r="J519" s="84" t="b">
        <v>0</v>
      </c>
      <c r="K519" s="84" t="b">
        <v>0</v>
      </c>
      <c r="L519" s="84" t="b">
        <v>0</v>
      </c>
    </row>
    <row r="520" spans="1:12" ht="15">
      <c r="A520" s="84" t="s">
        <v>3350</v>
      </c>
      <c r="B520" s="84" t="s">
        <v>4009</v>
      </c>
      <c r="C520" s="84">
        <v>2</v>
      </c>
      <c r="D520" s="124">
        <v>0.0025369535742411093</v>
      </c>
      <c r="E520" s="124">
        <v>2.2269219626799606</v>
      </c>
      <c r="F520" s="84" t="s">
        <v>3189</v>
      </c>
      <c r="G520" s="84" t="b">
        <v>0</v>
      </c>
      <c r="H520" s="84" t="b">
        <v>0</v>
      </c>
      <c r="I520" s="84" t="b">
        <v>0</v>
      </c>
      <c r="J520" s="84" t="b">
        <v>0</v>
      </c>
      <c r="K520" s="84" t="b">
        <v>0</v>
      </c>
      <c r="L520" s="84" t="b">
        <v>0</v>
      </c>
    </row>
    <row r="521" spans="1:12" ht="15">
      <c r="A521" s="84" t="s">
        <v>4009</v>
      </c>
      <c r="B521" s="84" t="s">
        <v>4010</v>
      </c>
      <c r="C521" s="84">
        <v>2</v>
      </c>
      <c r="D521" s="124">
        <v>0.0025369535742411093</v>
      </c>
      <c r="E521" s="124">
        <v>2.2269219626799606</v>
      </c>
      <c r="F521" s="84" t="s">
        <v>3189</v>
      </c>
      <c r="G521" s="84" t="b">
        <v>0</v>
      </c>
      <c r="H521" s="84" t="b">
        <v>0</v>
      </c>
      <c r="I521" s="84" t="b">
        <v>0</v>
      </c>
      <c r="J521" s="84" t="b">
        <v>0</v>
      </c>
      <c r="K521" s="84" t="b">
        <v>0</v>
      </c>
      <c r="L521" s="84" t="b">
        <v>0</v>
      </c>
    </row>
    <row r="522" spans="1:12" ht="15">
      <c r="A522" s="84" t="s">
        <v>4010</v>
      </c>
      <c r="B522" s="84" t="s">
        <v>4054</v>
      </c>
      <c r="C522" s="84">
        <v>2</v>
      </c>
      <c r="D522" s="124">
        <v>0.0025369535742411093</v>
      </c>
      <c r="E522" s="124">
        <v>2.3518606992882605</v>
      </c>
      <c r="F522" s="84" t="s">
        <v>3189</v>
      </c>
      <c r="G522" s="84" t="b">
        <v>0</v>
      </c>
      <c r="H522" s="84" t="b">
        <v>0</v>
      </c>
      <c r="I522" s="84" t="b">
        <v>0</v>
      </c>
      <c r="J522" s="84" t="b">
        <v>0</v>
      </c>
      <c r="K522" s="84" t="b">
        <v>0</v>
      </c>
      <c r="L522" s="84" t="b">
        <v>0</v>
      </c>
    </row>
    <row r="523" spans="1:12" ht="15">
      <c r="A523" s="84" t="s">
        <v>4054</v>
      </c>
      <c r="B523" s="84" t="s">
        <v>4139</v>
      </c>
      <c r="C523" s="84">
        <v>2</v>
      </c>
      <c r="D523" s="124">
        <v>0.0025369535742411093</v>
      </c>
      <c r="E523" s="124">
        <v>2.6528906949522417</v>
      </c>
      <c r="F523" s="84" t="s">
        <v>3189</v>
      </c>
      <c r="G523" s="84" t="b">
        <v>0</v>
      </c>
      <c r="H523" s="84" t="b">
        <v>0</v>
      </c>
      <c r="I523" s="84" t="b">
        <v>0</v>
      </c>
      <c r="J523" s="84" t="b">
        <v>0</v>
      </c>
      <c r="K523" s="84" t="b">
        <v>0</v>
      </c>
      <c r="L523" s="84" t="b">
        <v>0</v>
      </c>
    </row>
    <row r="524" spans="1:12" ht="15">
      <c r="A524" s="84" t="s">
        <v>4139</v>
      </c>
      <c r="B524" s="84" t="s">
        <v>4008</v>
      </c>
      <c r="C524" s="84">
        <v>2</v>
      </c>
      <c r="D524" s="124">
        <v>0.0025369535742411093</v>
      </c>
      <c r="E524" s="124">
        <v>2.527951958343942</v>
      </c>
      <c r="F524" s="84" t="s">
        <v>3189</v>
      </c>
      <c r="G524" s="84" t="b">
        <v>0</v>
      </c>
      <c r="H524" s="84" t="b">
        <v>0</v>
      </c>
      <c r="I524" s="84" t="b">
        <v>0</v>
      </c>
      <c r="J524" s="84" t="b">
        <v>0</v>
      </c>
      <c r="K524" s="84" t="b">
        <v>0</v>
      </c>
      <c r="L524" s="84" t="b">
        <v>0</v>
      </c>
    </row>
    <row r="525" spans="1:12" ht="15">
      <c r="A525" s="84" t="s">
        <v>331</v>
      </c>
      <c r="B525" s="84" t="s">
        <v>3917</v>
      </c>
      <c r="C525" s="84">
        <v>2</v>
      </c>
      <c r="D525" s="124">
        <v>0.0025369535742411093</v>
      </c>
      <c r="E525" s="124">
        <v>0.6891028676066866</v>
      </c>
      <c r="F525" s="84" t="s">
        <v>3189</v>
      </c>
      <c r="G525" s="84" t="b">
        <v>0</v>
      </c>
      <c r="H525" s="84" t="b">
        <v>0</v>
      </c>
      <c r="I525" s="84" t="b">
        <v>0</v>
      </c>
      <c r="J525" s="84" t="b">
        <v>0</v>
      </c>
      <c r="K525" s="84" t="b">
        <v>0</v>
      </c>
      <c r="L525" s="84" t="b">
        <v>0</v>
      </c>
    </row>
    <row r="526" spans="1:12" ht="15">
      <c r="A526" s="84" t="s">
        <v>4170</v>
      </c>
      <c r="B526" s="84" t="s">
        <v>3343</v>
      </c>
      <c r="C526" s="84">
        <v>2</v>
      </c>
      <c r="D526" s="124">
        <v>0.002933828980521902</v>
      </c>
      <c r="E526" s="124">
        <v>2.4310419453358856</v>
      </c>
      <c r="F526" s="84" t="s">
        <v>3189</v>
      </c>
      <c r="G526" s="84" t="b">
        <v>0</v>
      </c>
      <c r="H526" s="84" t="b">
        <v>0</v>
      </c>
      <c r="I526" s="84" t="b">
        <v>0</v>
      </c>
      <c r="J526" s="84" t="b">
        <v>1</v>
      </c>
      <c r="K526" s="84" t="b">
        <v>0</v>
      </c>
      <c r="L526" s="84" t="b">
        <v>0</v>
      </c>
    </row>
    <row r="527" spans="1:12" ht="15">
      <c r="A527" s="84" t="s">
        <v>4172</v>
      </c>
      <c r="B527" s="84" t="s">
        <v>3948</v>
      </c>
      <c r="C527" s="84">
        <v>2</v>
      </c>
      <c r="D527" s="124">
        <v>0.0025369535742411093</v>
      </c>
      <c r="E527" s="124">
        <v>2.4310419453358856</v>
      </c>
      <c r="F527" s="84" t="s">
        <v>3189</v>
      </c>
      <c r="G527" s="84" t="b">
        <v>0</v>
      </c>
      <c r="H527" s="84" t="b">
        <v>0</v>
      </c>
      <c r="I527" s="84" t="b">
        <v>0</v>
      </c>
      <c r="J527" s="84" t="b">
        <v>0</v>
      </c>
      <c r="K527" s="84" t="b">
        <v>0</v>
      </c>
      <c r="L527" s="84" t="b">
        <v>0</v>
      </c>
    </row>
    <row r="528" spans="1:12" ht="15">
      <c r="A528" s="84" t="s">
        <v>331</v>
      </c>
      <c r="B528" s="84" t="s">
        <v>4199</v>
      </c>
      <c r="C528" s="84">
        <v>2</v>
      </c>
      <c r="D528" s="124">
        <v>0.0025369535742411093</v>
      </c>
      <c r="E528" s="124">
        <v>1.166224122326349</v>
      </c>
      <c r="F528" s="84" t="s">
        <v>3189</v>
      </c>
      <c r="G528" s="84" t="b">
        <v>0</v>
      </c>
      <c r="H528" s="84" t="b">
        <v>0</v>
      </c>
      <c r="I528" s="84" t="b">
        <v>0</v>
      </c>
      <c r="J528" s="84" t="b">
        <v>0</v>
      </c>
      <c r="K528" s="84" t="b">
        <v>0</v>
      </c>
      <c r="L528" s="84" t="b">
        <v>0</v>
      </c>
    </row>
    <row r="529" spans="1:12" ht="15">
      <c r="A529" s="84" t="s">
        <v>4199</v>
      </c>
      <c r="B529" s="84" t="s">
        <v>3910</v>
      </c>
      <c r="C529" s="84">
        <v>2</v>
      </c>
      <c r="D529" s="124">
        <v>0.0025369535742411093</v>
      </c>
      <c r="E529" s="124">
        <v>2.1757694402325796</v>
      </c>
      <c r="F529" s="84" t="s">
        <v>3189</v>
      </c>
      <c r="G529" s="84" t="b">
        <v>0</v>
      </c>
      <c r="H529" s="84" t="b">
        <v>0</v>
      </c>
      <c r="I529" s="84" t="b">
        <v>0</v>
      </c>
      <c r="J529" s="84" t="b">
        <v>0</v>
      </c>
      <c r="K529" s="84" t="b">
        <v>0</v>
      </c>
      <c r="L529" s="84" t="b">
        <v>0</v>
      </c>
    </row>
    <row r="530" spans="1:12" ht="15">
      <c r="A530" s="84" t="s">
        <v>4076</v>
      </c>
      <c r="B530" s="84" t="s">
        <v>4076</v>
      </c>
      <c r="C530" s="84">
        <v>2</v>
      </c>
      <c r="D530" s="124">
        <v>0.002933828980521902</v>
      </c>
      <c r="E530" s="124">
        <v>2.476799435896561</v>
      </c>
      <c r="F530" s="84" t="s">
        <v>3189</v>
      </c>
      <c r="G530" s="84" t="b">
        <v>0</v>
      </c>
      <c r="H530" s="84" t="b">
        <v>0</v>
      </c>
      <c r="I530" s="84" t="b">
        <v>0</v>
      </c>
      <c r="J530" s="84" t="b">
        <v>0</v>
      </c>
      <c r="K530" s="84" t="b">
        <v>0</v>
      </c>
      <c r="L530" s="84" t="b">
        <v>0</v>
      </c>
    </row>
    <row r="531" spans="1:12" ht="15">
      <c r="A531" s="84" t="s">
        <v>331</v>
      </c>
      <c r="B531" s="84" t="s">
        <v>3955</v>
      </c>
      <c r="C531" s="84">
        <v>2</v>
      </c>
      <c r="D531" s="124">
        <v>0.0025369535742411093</v>
      </c>
      <c r="E531" s="124">
        <v>0.8651941266623678</v>
      </c>
      <c r="F531" s="84" t="s">
        <v>3189</v>
      </c>
      <c r="G531" s="84" t="b">
        <v>0</v>
      </c>
      <c r="H531" s="84" t="b">
        <v>0</v>
      </c>
      <c r="I531" s="84" t="b">
        <v>0</v>
      </c>
      <c r="J531" s="84" t="b">
        <v>0</v>
      </c>
      <c r="K531" s="84" t="b">
        <v>0</v>
      </c>
      <c r="L531" s="84" t="b">
        <v>0</v>
      </c>
    </row>
    <row r="532" spans="1:12" ht="15">
      <c r="A532" s="84" t="s">
        <v>3333</v>
      </c>
      <c r="B532" s="84" t="s">
        <v>4226</v>
      </c>
      <c r="C532" s="84">
        <v>2</v>
      </c>
      <c r="D532" s="124">
        <v>0.0025369535742411093</v>
      </c>
      <c r="E532" s="124">
        <v>1.953920690616223</v>
      </c>
      <c r="F532" s="84" t="s">
        <v>3189</v>
      </c>
      <c r="G532" s="84" t="b">
        <v>0</v>
      </c>
      <c r="H532" s="84" t="b">
        <v>0</v>
      </c>
      <c r="I532" s="84" t="b">
        <v>0</v>
      </c>
      <c r="J532" s="84" t="b">
        <v>0</v>
      </c>
      <c r="K532" s="84" t="b">
        <v>0</v>
      </c>
      <c r="L532" s="84" t="b">
        <v>0</v>
      </c>
    </row>
    <row r="533" spans="1:12" ht="15">
      <c r="A533" s="84" t="s">
        <v>331</v>
      </c>
      <c r="B533" s="84" t="s">
        <v>3337</v>
      </c>
      <c r="C533" s="84">
        <v>10</v>
      </c>
      <c r="D533" s="124">
        <v>0.015985758807591965</v>
      </c>
      <c r="E533" s="124">
        <v>0.961956646212765</v>
      </c>
      <c r="F533" s="84" t="s">
        <v>3190</v>
      </c>
      <c r="G533" s="84" t="b">
        <v>0</v>
      </c>
      <c r="H533" s="84" t="b">
        <v>0</v>
      </c>
      <c r="I533" s="84" t="b">
        <v>0</v>
      </c>
      <c r="J533" s="84" t="b">
        <v>0</v>
      </c>
      <c r="K533" s="84" t="b">
        <v>0</v>
      </c>
      <c r="L533" s="84" t="b">
        <v>0</v>
      </c>
    </row>
    <row r="534" spans="1:12" ht="15">
      <c r="A534" s="84" t="s">
        <v>401</v>
      </c>
      <c r="B534" s="84" t="s">
        <v>331</v>
      </c>
      <c r="C534" s="84">
        <v>9</v>
      </c>
      <c r="D534" s="124">
        <v>0.015690402594700094</v>
      </c>
      <c r="E534" s="124">
        <v>0.961956646212765</v>
      </c>
      <c r="F534" s="84" t="s">
        <v>3190</v>
      </c>
      <c r="G534" s="84" t="b">
        <v>0</v>
      </c>
      <c r="H534" s="84" t="b">
        <v>0</v>
      </c>
      <c r="I534" s="84" t="b">
        <v>0</v>
      </c>
      <c r="J534" s="84" t="b">
        <v>0</v>
      </c>
      <c r="K534" s="84" t="b">
        <v>0</v>
      </c>
      <c r="L534" s="84" t="b">
        <v>0</v>
      </c>
    </row>
    <row r="535" spans="1:12" ht="15">
      <c r="A535" s="84" t="s">
        <v>337</v>
      </c>
      <c r="B535" s="84" t="s">
        <v>331</v>
      </c>
      <c r="C535" s="84">
        <v>9</v>
      </c>
      <c r="D535" s="124">
        <v>0.015690402594700094</v>
      </c>
      <c r="E535" s="124">
        <v>0.4538011577531338</v>
      </c>
      <c r="F535" s="84" t="s">
        <v>3190</v>
      </c>
      <c r="G535" s="84" t="b">
        <v>0</v>
      </c>
      <c r="H535" s="84" t="b">
        <v>0</v>
      </c>
      <c r="I535" s="84" t="b">
        <v>0</v>
      </c>
      <c r="J535" s="84" t="b">
        <v>0</v>
      </c>
      <c r="K535" s="84" t="b">
        <v>0</v>
      </c>
      <c r="L535" s="84" t="b">
        <v>0</v>
      </c>
    </row>
    <row r="536" spans="1:12" ht="15">
      <c r="A536" s="84" t="s">
        <v>372</v>
      </c>
      <c r="B536" s="84" t="s">
        <v>331</v>
      </c>
      <c r="C536" s="84">
        <v>6</v>
      </c>
      <c r="D536" s="124">
        <v>0.013803773315245488</v>
      </c>
      <c r="E536" s="124">
        <v>0.961956646212765</v>
      </c>
      <c r="F536" s="84" t="s">
        <v>3190</v>
      </c>
      <c r="G536" s="84" t="b">
        <v>0</v>
      </c>
      <c r="H536" s="84" t="b">
        <v>0</v>
      </c>
      <c r="I536" s="84" t="b">
        <v>0</v>
      </c>
      <c r="J536" s="84" t="b">
        <v>0</v>
      </c>
      <c r="K536" s="84" t="b">
        <v>0</v>
      </c>
      <c r="L536" s="84" t="b">
        <v>0</v>
      </c>
    </row>
    <row r="537" spans="1:12" ht="15">
      <c r="A537" s="84" t="s">
        <v>337</v>
      </c>
      <c r="B537" s="84" t="s">
        <v>812</v>
      </c>
      <c r="C537" s="84">
        <v>6</v>
      </c>
      <c r="D537" s="124">
        <v>0.013803773315245488</v>
      </c>
      <c r="E537" s="124">
        <v>0.7690715925317252</v>
      </c>
      <c r="F537" s="84" t="s">
        <v>3190</v>
      </c>
      <c r="G537" s="84" t="b">
        <v>0</v>
      </c>
      <c r="H537" s="84" t="b">
        <v>0</v>
      </c>
      <c r="I537" s="84" t="b">
        <v>0</v>
      </c>
      <c r="J537" s="84" t="b">
        <v>0</v>
      </c>
      <c r="K537" s="84" t="b">
        <v>0</v>
      </c>
      <c r="L537" s="84" t="b">
        <v>0</v>
      </c>
    </row>
    <row r="538" spans="1:12" ht="15">
      <c r="A538" s="84" t="s">
        <v>337</v>
      </c>
      <c r="B538" s="84" t="s">
        <v>372</v>
      </c>
      <c r="C538" s="84">
        <v>5</v>
      </c>
      <c r="D538" s="124">
        <v>0.012756012246580494</v>
      </c>
      <c r="E538" s="124">
        <v>0.9909203421480816</v>
      </c>
      <c r="F538" s="84" t="s">
        <v>3190</v>
      </c>
      <c r="G538" s="84" t="b">
        <v>0</v>
      </c>
      <c r="H538" s="84" t="b">
        <v>0</v>
      </c>
      <c r="I538" s="84" t="b">
        <v>0</v>
      </c>
      <c r="J538" s="84" t="b">
        <v>0</v>
      </c>
      <c r="K538" s="84" t="b">
        <v>0</v>
      </c>
      <c r="L538" s="84" t="b">
        <v>0</v>
      </c>
    </row>
    <row r="539" spans="1:12" ht="15">
      <c r="A539" s="84" t="s">
        <v>337</v>
      </c>
      <c r="B539" s="84" t="s">
        <v>401</v>
      </c>
      <c r="C539" s="84">
        <v>4</v>
      </c>
      <c r="D539" s="124">
        <v>0.01143151882268283</v>
      </c>
      <c r="E539" s="124">
        <v>0.6387378240367191</v>
      </c>
      <c r="F539" s="84" t="s">
        <v>3190</v>
      </c>
      <c r="G539" s="84" t="b">
        <v>0</v>
      </c>
      <c r="H539" s="84" t="b">
        <v>0</v>
      </c>
      <c r="I539" s="84" t="b">
        <v>0</v>
      </c>
      <c r="J539" s="84" t="b">
        <v>0</v>
      </c>
      <c r="K539" s="84" t="b">
        <v>0</v>
      </c>
      <c r="L539" s="84" t="b">
        <v>0</v>
      </c>
    </row>
    <row r="540" spans="1:12" ht="15">
      <c r="A540" s="84" t="s">
        <v>812</v>
      </c>
      <c r="B540" s="84" t="s">
        <v>3340</v>
      </c>
      <c r="C540" s="84">
        <v>4</v>
      </c>
      <c r="D540" s="124">
        <v>0.01143151882268283</v>
      </c>
      <c r="E540" s="124">
        <v>1.4119256548888128</v>
      </c>
      <c r="F540" s="84" t="s">
        <v>3190</v>
      </c>
      <c r="G540" s="84" t="b">
        <v>0</v>
      </c>
      <c r="H540" s="84" t="b">
        <v>0</v>
      </c>
      <c r="I540" s="84" t="b">
        <v>0</v>
      </c>
      <c r="J540" s="84" t="b">
        <v>0</v>
      </c>
      <c r="K540" s="84" t="b">
        <v>1</v>
      </c>
      <c r="L540" s="84" t="b">
        <v>0</v>
      </c>
    </row>
    <row r="541" spans="1:12" ht="15">
      <c r="A541" s="84" t="s">
        <v>3340</v>
      </c>
      <c r="B541" s="84" t="s">
        <v>3341</v>
      </c>
      <c r="C541" s="84">
        <v>4</v>
      </c>
      <c r="D541" s="124">
        <v>0.01143151882268283</v>
      </c>
      <c r="E541" s="124">
        <v>1.8512583487190752</v>
      </c>
      <c r="F541" s="84" t="s">
        <v>3190</v>
      </c>
      <c r="G541" s="84" t="b">
        <v>0</v>
      </c>
      <c r="H541" s="84" t="b">
        <v>1</v>
      </c>
      <c r="I541" s="84" t="b">
        <v>0</v>
      </c>
      <c r="J541" s="84" t="b">
        <v>0</v>
      </c>
      <c r="K541" s="84" t="b">
        <v>0</v>
      </c>
      <c r="L541" s="84" t="b">
        <v>0</v>
      </c>
    </row>
    <row r="542" spans="1:12" ht="15">
      <c r="A542" s="84" t="s">
        <v>3341</v>
      </c>
      <c r="B542" s="84" t="s">
        <v>3985</v>
      </c>
      <c r="C542" s="84">
        <v>4</v>
      </c>
      <c r="D542" s="124">
        <v>0.01143151882268283</v>
      </c>
      <c r="E542" s="124">
        <v>1.8512583487190752</v>
      </c>
      <c r="F542" s="84" t="s">
        <v>3190</v>
      </c>
      <c r="G542" s="84" t="b">
        <v>0</v>
      </c>
      <c r="H542" s="84" t="b">
        <v>0</v>
      </c>
      <c r="I542" s="84" t="b">
        <v>0</v>
      </c>
      <c r="J542" s="84" t="b">
        <v>0</v>
      </c>
      <c r="K542" s="84" t="b">
        <v>0</v>
      </c>
      <c r="L542" s="84" t="b">
        <v>0</v>
      </c>
    </row>
    <row r="543" spans="1:12" ht="15">
      <c r="A543" s="84" t="s">
        <v>3985</v>
      </c>
      <c r="B543" s="84" t="s">
        <v>401</v>
      </c>
      <c r="C543" s="84">
        <v>4</v>
      </c>
      <c r="D543" s="124">
        <v>0.01143151882268283</v>
      </c>
      <c r="E543" s="124">
        <v>1.4990758306077128</v>
      </c>
      <c r="F543" s="84" t="s">
        <v>3190</v>
      </c>
      <c r="G543" s="84" t="b">
        <v>0</v>
      </c>
      <c r="H543" s="84" t="b">
        <v>0</v>
      </c>
      <c r="I543" s="84" t="b">
        <v>0</v>
      </c>
      <c r="J543" s="84" t="b">
        <v>0</v>
      </c>
      <c r="K543" s="84" t="b">
        <v>0</v>
      </c>
      <c r="L543" s="84" t="b">
        <v>0</v>
      </c>
    </row>
    <row r="544" spans="1:12" ht="15">
      <c r="A544" s="84" t="s">
        <v>337</v>
      </c>
      <c r="B544" s="84" t="s">
        <v>299</v>
      </c>
      <c r="C544" s="84">
        <v>4</v>
      </c>
      <c r="D544" s="124">
        <v>0.01143151882268283</v>
      </c>
      <c r="E544" s="124">
        <v>0.9909203421480816</v>
      </c>
      <c r="F544" s="84" t="s">
        <v>3190</v>
      </c>
      <c r="G544" s="84" t="b">
        <v>0</v>
      </c>
      <c r="H544" s="84" t="b">
        <v>0</v>
      </c>
      <c r="I544" s="84" t="b">
        <v>0</v>
      </c>
      <c r="J544" s="84" t="b">
        <v>0</v>
      </c>
      <c r="K544" s="84" t="b">
        <v>0</v>
      </c>
      <c r="L544" s="84" t="b">
        <v>0</v>
      </c>
    </row>
    <row r="545" spans="1:12" ht="15">
      <c r="A545" s="84" t="s">
        <v>3337</v>
      </c>
      <c r="B545" s="84" t="s">
        <v>3949</v>
      </c>
      <c r="C545" s="84">
        <v>3</v>
      </c>
      <c r="D545" s="124">
        <v>0.00975976636329345</v>
      </c>
      <c r="E545" s="124">
        <v>1.9761970853273754</v>
      </c>
      <c r="F545" s="84" t="s">
        <v>3190</v>
      </c>
      <c r="G545" s="84" t="b">
        <v>0</v>
      </c>
      <c r="H545" s="84" t="b">
        <v>0</v>
      </c>
      <c r="I545" s="84" t="b">
        <v>0</v>
      </c>
      <c r="J545" s="84" t="b">
        <v>0</v>
      </c>
      <c r="K545" s="84" t="b">
        <v>0</v>
      </c>
      <c r="L545" s="84" t="b">
        <v>0</v>
      </c>
    </row>
    <row r="546" spans="1:12" ht="15">
      <c r="A546" s="84" t="s">
        <v>812</v>
      </c>
      <c r="B546" s="84" t="s">
        <v>3986</v>
      </c>
      <c r="C546" s="84">
        <v>3</v>
      </c>
      <c r="D546" s="124">
        <v>0.00975976636329345</v>
      </c>
      <c r="E546" s="124">
        <v>1.2869869182805127</v>
      </c>
      <c r="F546" s="84" t="s">
        <v>3190</v>
      </c>
      <c r="G546" s="84" t="b">
        <v>0</v>
      </c>
      <c r="H546" s="84" t="b">
        <v>0</v>
      </c>
      <c r="I546" s="84" t="b">
        <v>0</v>
      </c>
      <c r="J546" s="84" t="b">
        <v>0</v>
      </c>
      <c r="K546" s="84" t="b">
        <v>0</v>
      </c>
      <c r="L546" s="84" t="b">
        <v>0</v>
      </c>
    </row>
    <row r="547" spans="1:12" ht="15">
      <c r="A547" s="84" t="s">
        <v>3986</v>
      </c>
      <c r="B547" s="84" t="s">
        <v>4016</v>
      </c>
      <c r="C547" s="84">
        <v>3</v>
      </c>
      <c r="D547" s="124">
        <v>0.00975976636329345</v>
      </c>
      <c r="E547" s="124">
        <v>1.8512583487190752</v>
      </c>
      <c r="F547" s="84" t="s">
        <v>3190</v>
      </c>
      <c r="G547" s="84" t="b">
        <v>0</v>
      </c>
      <c r="H547" s="84" t="b">
        <v>0</v>
      </c>
      <c r="I547" s="84" t="b">
        <v>0</v>
      </c>
      <c r="J547" s="84" t="b">
        <v>0</v>
      </c>
      <c r="K547" s="84" t="b">
        <v>0</v>
      </c>
      <c r="L547" s="84" t="b">
        <v>0</v>
      </c>
    </row>
    <row r="548" spans="1:12" ht="15">
      <c r="A548" s="84" t="s">
        <v>4016</v>
      </c>
      <c r="B548" s="84" t="s">
        <v>3339</v>
      </c>
      <c r="C548" s="84">
        <v>3</v>
      </c>
      <c r="D548" s="124">
        <v>0.00975976636329345</v>
      </c>
      <c r="E548" s="124">
        <v>1.7543483357110188</v>
      </c>
      <c r="F548" s="84" t="s">
        <v>3190</v>
      </c>
      <c r="G548" s="84" t="b">
        <v>0</v>
      </c>
      <c r="H548" s="84" t="b">
        <v>0</v>
      </c>
      <c r="I548" s="84" t="b">
        <v>0</v>
      </c>
      <c r="J548" s="84" t="b">
        <v>0</v>
      </c>
      <c r="K548" s="84" t="b">
        <v>0</v>
      </c>
      <c r="L548" s="84" t="b">
        <v>0</v>
      </c>
    </row>
    <row r="549" spans="1:12" ht="15">
      <c r="A549" s="84" t="s">
        <v>3339</v>
      </c>
      <c r="B549" s="84" t="s">
        <v>3987</v>
      </c>
      <c r="C549" s="84">
        <v>3</v>
      </c>
      <c r="D549" s="124">
        <v>0.00975976636329345</v>
      </c>
      <c r="E549" s="124">
        <v>1.7543483357110188</v>
      </c>
      <c r="F549" s="84" t="s">
        <v>3190</v>
      </c>
      <c r="G549" s="84" t="b">
        <v>0</v>
      </c>
      <c r="H549" s="84" t="b">
        <v>0</v>
      </c>
      <c r="I549" s="84" t="b">
        <v>0</v>
      </c>
      <c r="J549" s="84" t="b">
        <v>0</v>
      </c>
      <c r="K549" s="84" t="b">
        <v>0</v>
      </c>
      <c r="L549" s="84" t="b">
        <v>0</v>
      </c>
    </row>
    <row r="550" spans="1:12" ht="15">
      <c r="A550" s="84" t="s">
        <v>3987</v>
      </c>
      <c r="B550" s="84" t="s">
        <v>3338</v>
      </c>
      <c r="C550" s="84">
        <v>3</v>
      </c>
      <c r="D550" s="124">
        <v>0.00975976636329345</v>
      </c>
      <c r="E550" s="124">
        <v>1.7543483357110188</v>
      </c>
      <c r="F550" s="84" t="s">
        <v>3190</v>
      </c>
      <c r="G550" s="84" t="b">
        <v>0</v>
      </c>
      <c r="H550" s="84" t="b">
        <v>0</v>
      </c>
      <c r="I550" s="84" t="b">
        <v>0</v>
      </c>
      <c r="J550" s="84" t="b">
        <v>0</v>
      </c>
      <c r="K550" s="84" t="b">
        <v>0</v>
      </c>
      <c r="L550" s="84" t="b">
        <v>0</v>
      </c>
    </row>
    <row r="551" spans="1:12" ht="15">
      <c r="A551" s="84" t="s">
        <v>3338</v>
      </c>
      <c r="B551" s="84" t="s">
        <v>331</v>
      </c>
      <c r="C551" s="84">
        <v>3</v>
      </c>
      <c r="D551" s="124">
        <v>0.00975976636329345</v>
      </c>
      <c r="E551" s="124">
        <v>0.7401078965964086</v>
      </c>
      <c r="F551" s="84" t="s">
        <v>3190</v>
      </c>
      <c r="G551" s="84" t="b">
        <v>0</v>
      </c>
      <c r="H551" s="84" t="b">
        <v>0</v>
      </c>
      <c r="I551" s="84" t="b">
        <v>0</v>
      </c>
      <c r="J551" s="84" t="b">
        <v>0</v>
      </c>
      <c r="K551" s="84" t="b">
        <v>0</v>
      </c>
      <c r="L551" s="84" t="b">
        <v>0</v>
      </c>
    </row>
    <row r="552" spans="1:12" ht="15">
      <c r="A552" s="84" t="s">
        <v>299</v>
      </c>
      <c r="B552" s="84" t="s">
        <v>331</v>
      </c>
      <c r="C552" s="84">
        <v>3</v>
      </c>
      <c r="D552" s="124">
        <v>0.00975976636329345</v>
      </c>
      <c r="E552" s="124">
        <v>0.8370179096044651</v>
      </c>
      <c r="F552" s="84" t="s">
        <v>3190</v>
      </c>
      <c r="G552" s="84" t="b">
        <v>0</v>
      </c>
      <c r="H552" s="84" t="b">
        <v>0</v>
      </c>
      <c r="I552" s="84" t="b">
        <v>0</v>
      </c>
      <c r="J552" s="84" t="b">
        <v>0</v>
      </c>
      <c r="K552" s="84" t="b">
        <v>0</v>
      </c>
      <c r="L552" s="84" t="b">
        <v>0</v>
      </c>
    </row>
    <row r="553" spans="1:12" ht="15">
      <c r="A553" s="84" t="s">
        <v>3357</v>
      </c>
      <c r="B553" s="84" t="s">
        <v>3701</v>
      </c>
      <c r="C553" s="84">
        <v>3</v>
      </c>
      <c r="D553" s="124">
        <v>0.014289398528353538</v>
      </c>
      <c r="E553" s="124">
        <v>1.9761970853273754</v>
      </c>
      <c r="F553" s="84" t="s">
        <v>3190</v>
      </c>
      <c r="G553" s="84" t="b">
        <v>0</v>
      </c>
      <c r="H553" s="84" t="b">
        <v>0</v>
      </c>
      <c r="I553" s="84" t="b">
        <v>0</v>
      </c>
      <c r="J553" s="84" t="b">
        <v>0</v>
      </c>
      <c r="K553" s="84" t="b">
        <v>0</v>
      </c>
      <c r="L553" s="84" t="b">
        <v>0</v>
      </c>
    </row>
    <row r="554" spans="1:12" ht="15">
      <c r="A554" s="84" t="s">
        <v>3949</v>
      </c>
      <c r="B554" s="84" t="s">
        <v>4082</v>
      </c>
      <c r="C554" s="84">
        <v>2</v>
      </c>
      <c r="D554" s="124">
        <v>0.00762101254845522</v>
      </c>
      <c r="E554" s="124">
        <v>1.9761970853273751</v>
      </c>
      <c r="F554" s="84" t="s">
        <v>3190</v>
      </c>
      <c r="G554" s="84" t="b">
        <v>0</v>
      </c>
      <c r="H554" s="84" t="b">
        <v>0</v>
      </c>
      <c r="I554" s="84" t="b">
        <v>0</v>
      </c>
      <c r="J554" s="84" t="b">
        <v>0</v>
      </c>
      <c r="K554" s="84" t="b">
        <v>0</v>
      </c>
      <c r="L554" s="84" t="b">
        <v>0</v>
      </c>
    </row>
    <row r="555" spans="1:12" ht="15">
      <c r="A555" s="84" t="s">
        <v>4082</v>
      </c>
      <c r="B555" s="84" t="s">
        <v>4083</v>
      </c>
      <c r="C555" s="84">
        <v>2</v>
      </c>
      <c r="D555" s="124">
        <v>0.00762101254845522</v>
      </c>
      <c r="E555" s="124">
        <v>2.1522883443830563</v>
      </c>
      <c r="F555" s="84" t="s">
        <v>3190</v>
      </c>
      <c r="G555" s="84" t="b">
        <v>0</v>
      </c>
      <c r="H555" s="84" t="b">
        <v>0</v>
      </c>
      <c r="I555" s="84" t="b">
        <v>0</v>
      </c>
      <c r="J555" s="84" t="b">
        <v>0</v>
      </c>
      <c r="K555" s="84" t="b">
        <v>0</v>
      </c>
      <c r="L555" s="84" t="b">
        <v>0</v>
      </c>
    </row>
    <row r="556" spans="1:12" ht="15">
      <c r="A556" s="84" t="s">
        <v>4083</v>
      </c>
      <c r="B556" s="84" t="s">
        <v>4084</v>
      </c>
      <c r="C556" s="84">
        <v>2</v>
      </c>
      <c r="D556" s="124">
        <v>0.00762101254845522</v>
      </c>
      <c r="E556" s="124">
        <v>2.1522883443830563</v>
      </c>
      <c r="F556" s="84" t="s">
        <v>3190</v>
      </c>
      <c r="G556" s="84" t="b">
        <v>0</v>
      </c>
      <c r="H556" s="84" t="b">
        <v>0</v>
      </c>
      <c r="I556" s="84" t="b">
        <v>0</v>
      </c>
      <c r="J556" s="84" t="b">
        <v>0</v>
      </c>
      <c r="K556" s="84" t="b">
        <v>0</v>
      </c>
      <c r="L556" s="84" t="b">
        <v>0</v>
      </c>
    </row>
    <row r="557" spans="1:12" ht="15">
      <c r="A557" s="84" t="s">
        <v>4084</v>
      </c>
      <c r="B557" s="84" t="s">
        <v>4085</v>
      </c>
      <c r="C557" s="84">
        <v>2</v>
      </c>
      <c r="D557" s="124">
        <v>0.00762101254845522</v>
      </c>
      <c r="E557" s="124">
        <v>2.1522883443830563</v>
      </c>
      <c r="F557" s="84" t="s">
        <v>3190</v>
      </c>
      <c r="G557" s="84" t="b">
        <v>0</v>
      </c>
      <c r="H557" s="84" t="b">
        <v>0</v>
      </c>
      <c r="I557" s="84" t="b">
        <v>0</v>
      </c>
      <c r="J557" s="84" t="b">
        <v>0</v>
      </c>
      <c r="K557" s="84" t="b">
        <v>1</v>
      </c>
      <c r="L557" s="84" t="b">
        <v>0</v>
      </c>
    </row>
    <row r="558" spans="1:12" ht="15">
      <c r="A558" s="84" t="s">
        <v>4085</v>
      </c>
      <c r="B558" s="84" t="s">
        <v>4086</v>
      </c>
      <c r="C558" s="84">
        <v>2</v>
      </c>
      <c r="D558" s="124">
        <v>0.00762101254845522</v>
      </c>
      <c r="E558" s="124">
        <v>2.1522883443830563</v>
      </c>
      <c r="F558" s="84" t="s">
        <v>3190</v>
      </c>
      <c r="G558" s="84" t="b">
        <v>0</v>
      </c>
      <c r="H558" s="84" t="b">
        <v>1</v>
      </c>
      <c r="I558" s="84" t="b">
        <v>0</v>
      </c>
      <c r="J558" s="84" t="b">
        <v>0</v>
      </c>
      <c r="K558" s="84" t="b">
        <v>0</v>
      </c>
      <c r="L558" s="84" t="b">
        <v>0</v>
      </c>
    </row>
    <row r="559" spans="1:12" ht="15">
      <c r="A559" s="84" t="s">
        <v>4086</v>
      </c>
      <c r="B559" s="84" t="s">
        <v>4017</v>
      </c>
      <c r="C559" s="84">
        <v>2</v>
      </c>
      <c r="D559" s="124">
        <v>0.00762101254845522</v>
      </c>
      <c r="E559" s="124">
        <v>1.9761970853273751</v>
      </c>
      <c r="F559" s="84" t="s">
        <v>3190</v>
      </c>
      <c r="G559" s="84" t="b">
        <v>0</v>
      </c>
      <c r="H559" s="84" t="b">
        <v>0</v>
      </c>
      <c r="I559" s="84" t="b">
        <v>0</v>
      </c>
      <c r="J559" s="84" t="b">
        <v>0</v>
      </c>
      <c r="K559" s="84" t="b">
        <v>0</v>
      </c>
      <c r="L559" s="84" t="b">
        <v>0</v>
      </c>
    </row>
    <row r="560" spans="1:12" ht="15">
      <c r="A560" s="84" t="s">
        <v>4017</v>
      </c>
      <c r="B560" s="84" t="s">
        <v>4087</v>
      </c>
      <c r="C560" s="84">
        <v>2</v>
      </c>
      <c r="D560" s="124">
        <v>0.00762101254845522</v>
      </c>
      <c r="E560" s="124">
        <v>1.9761970853273751</v>
      </c>
      <c r="F560" s="84" t="s">
        <v>3190</v>
      </c>
      <c r="G560" s="84" t="b">
        <v>0</v>
      </c>
      <c r="H560" s="84" t="b">
        <v>0</v>
      </c>
      <c r="I560" s="84" t="b">
        <v>0</v>
      </c>
      <c r="J560" s="84" t="b">
        <v>0</v>
      </c>
      <c r="K560" s="84" t="b">
        <v>0</v>
      </c>
      <c r="L560" s="84" t="b">
        <v>0</v>
      </c>
    </row>
    <row r="561" spans="1:12" ht="15">
      <c r="A561" s="84" t="s">
        <v>3701</v>
      </c>
      <c r="B561" s="84" t="s">
        <v>3357</v>
      </c>
      <c r="C561" s="84">
        <v>2</v>
      </c>
      <c r="D561" s="124">
        <v>0.009526265685569026</v>
      </c>
      <c r="E561" s="124">
        <v>1.800105826271694</v>
      </c>
      <c r="F561" s="84" t="s">
        <v>3190</v>
      </c>
      <c r="G561" s="84" t="b">
        <v>0</v>
      </c>
      <c r="H561" s="84" t="b">
        <v>0</v>
      </c>
      <c r="I561" s="84" t="b">
        <v>0</v>
      </c>
      <c r="J561" s="84" t="b">
        <v>0</v>
      </c>
      <c r="K561" s="84" t="b">
        <v>0</v>
      </c>
      <c r="L561" s="84" t="b">
        <v>0</v>
      </c>
    </row>
    <row r="562" spans="1:12" ht="15">
      <c r="A562" s="84" t="s">
        <v>812</v>
      </c>
      <c r="B562" s="84" t="s">
        <v>4187</v>
      </c>
      <c r="C562" s="84">
        <v>2</v>
      </c>
      <c r="D562" s="124">
        <v>0.009526265685569026</v>
      </c>
      <c r="E562" s="124">
        <v>1.4119256548888128</v>
      </c>
      <c r="F562" s="84" t="s">
        <v>3190</v>
      </c>
      <c r="G562" s="84" t="b">
        <v>0</v>
      </c>
      <c r="H562" s="84" t="b">
        <v>0</v>
      </c>
      <c r="I562" s="84" t="b">
        <v>0</v>
      </c>
      <c r="J562" s="84" t="b">
        <v>0</v>
      </c>
      <c r="K562" s="84" t="b">
        <v>0</v>
      </c>
      <c r="L562" s="84" t="b">
        <v>0</v>
      </c>
    </row>
    <row r="563" spans="1:12" ht="15">
      <c r="A563" s="84" t="s">
        <v>4187</v>
      </c>
      <c r="B563" s="84" t="s">
        <v>4188</v>
      </c>
      <c r="C563" s="84">
        <v>2</v>
      </c>
      <c r="D563" s="124">
        <v>0.009526265685569026</v>
      </c>
      <c r="E563" s="124">
        <v>2.1522883443830563</v>
      </c>
      <c r="F563" s="84" t="s">
        <v>3190</v>
      </c>
      <c r="G563" s="84" t="b">
        <v>0</v>
      </c>
      <c r="H563" s="84" t="b">
        <v>0</v>
      </c>
      <c r="I563" s="84" t="b">
        <v>0</v>
      </c>
      <c r="J563" s="84" t="b">
        <v>0</v>
      </c>
      <c r="K563" s="84" t="b">
        <v>0</v>
      </c>
      <c r="L563" s="84" t="b">
        <v>0</v>
      </c>
    </row>
    <row r="564" spans="1:12" ht="15">
      <c r="A564" s="84" t="s">
        <v>4188</v>
      </c>
      <c r="B564" s="84" t="s">
        <v>4051</v>
      </c>
      <c r="C564" s="84">
        <v>2</v>
      </c>
      <c r="D564" s="124">
        <v>0.009526265685569026</v>
      </c>
      <c r="E564" s="124">
        <v>2.1522883443830563</v>
      </c>
      <c r="F564" s="84" t="s">
        <v>3190</v>
      </c>
      <c r="G564" s="84" t="b">
        <v>0</v>
      </c>
      <c r="H564" s="84" t="b">
        <v>0</v>
      </c>
      <c r="I564" s="84" t="b">
        <v>0</v>
      </c>
      <c r="J564" s="84" t="b">
        <v>0</v>
      </c>
      <c r="K564" s="84" t="b">
        <v>0</v>
      </c>
      <c r="L564" s="84" t="b">
        <v>0</v>
      </c>
    </row>
    <row r="565" spans="1:12" ht="15">
      <c r="A565" s="84" t="s">
        <v>4051</v>
      </c>
      <c r="B565" s="84" t="s">
        <v>337</v>
      </c>
      <c r="C565" s="84">
        <v>2</v>
      </c>
      <c r="D565" s="124">
        <v>0.009526265685569026</v>
      </c>
      <c r="E565" s="124">
        <v>1.8512583487190752</v>
      </c>
      <c r="F565" s="84" t="s">
        <v>3190</v>
      </c>
      <c r="G565" s="84" t="b">
        <v>0</v>
      </c>
      <c r="H565" s="84" t="b">
        <v>0</v>
      </c>
      <c r="I565" s="84" t="b">
        <v>0</v>
      </c>
      <c r="J565" s="84" t="b">
        <v>0</v>
      </c>
      <c r="K565" s="84" t="b">
        <v>0</v>
      </c>
      <c r="L565" s="84" t="b">
        <v>0</v>
      </c>
    </row>
    <row r="566" spans="1:12" ht="15">
      <c r="A566" s="84" t="s">
        <v>393</v>
      </c>
      <c r="B566" s="84" t="s">
        <v>416</v>
      </c>
      <c r="C566" s="84">
        <v>3</v>
      </c>
      <c r="D566" s="124">
        <v>0.011213422529454849</v>
      </c>
      <c r="E566" s="124">
        <v>1.6334684555795864</v>
      </c>
      <c r="F566" s="84" t="s">
        <v>3191</v>
      </c>
      <c r="G566" s="84" t="b">
        <v>0</v>
      </c>
      <c r="H566" s="84" t="b">
        <v>0</v>
      </c>
      <c r="I566" s="84" t="b">
        <v>0</v>
      </c>
      <c r="J566" s="84" t="b">
        <v>0</v>
      </c>
      <c r="K566" s="84" t="b">
        <v>0</v>
      </c>
      <c r="L566" s="84" t="b">
        <v>0</v>
      </c>
    </row>
    <row r="567" spans="1:12" ht="15">
      <c r="A567" s="84" t="s">
        <v>416</v>
      </c>
      <c r="B567" s="84" t="s">
        <v>415</v>
      </c>
      <c r="C567" s="84">
        <v>3</v>
      </c>
      <c r="D567" s="124">
        <v>0.011213422529454849</v>
      </c>
      <c r="E567" s="124">
        <v>1.7584071921878865</v>
      </c>
      <c r="F567" s="84" t="s">
        <v>3191</v>
      </c>
      <c r="G567" s="84" t="b">
        <v>0</v>
      </c>
      <c r="H567" s="84" t="b">
        <v>0</v>
      </c>
      <c r="I567" s="84" t="b">
        <v>0</v>
      </c>
      <c r="J567" s="84" t="b">
        <v>0</v>
      </c>
      <c r="K567" s="84" t="b">
        <v>0</v>
      </c>
      <c r="L567" s="84" t="b">
        <v>0</v>
      </c>
    </row>
    <row r="568" spans="1:12" ht="15">
      <c r="A568" s="84" t="s">
        <v>415</v>
      </c>
      <c r="B568" s="84" t="s">
        <v>331</v>
      </c>
      <c r="C568" s="84">
        <v>3</v>
      </c>
      <c r="D568" s="124">
        <v>0.011213422529454849</v>
      </c>
      <c r="E568" s="124">
        <v>1.281285937468224</v>
      </c>
      <c r="F568" s="84" t="s">
        <v>3191</v>
      </c>
      <c r="G568" s="84" t="b">
        <v>0</v>
      </c>
      <c r="H568" s="84" t="b">
        <v>0</v>
      </c>
      <c r="I568" s="84" t="b">
        <v>0</v>
      </c>
      <c r="J568" s="84" t="b">
        <v>0</v>
      </c>
      <c r="K568" s="84" t="b">
        <v>0</v>
      </c>
      <c r="L568" s="84" t="b">
        <v>0</v>
      </c>
    </row>
    <row r="569" spans="1:12" ht="15">
      <c r="A569" s="84" t="s">
        <v>331</v>
      </c>
      <c r="B569" s="84" t="s">
        <v>414</v>
      </c>
      <c r="C569" s="84">
        <v>3</v>
      </c>
      <c r="D569" s="124">
        <v>0.011213422529454849</v>
      </c>
      <c r="E569" s="124">
        <v>1.1941357617493238</v>
      </c>
      <c r="F569" s="84" t="s">
        <v>3191</v>
      </c>
      <c r="G569" s="84" t="b">
        <v>0</v>
      </c>
      <c r="H569" s="84" t="b">
        <v>0</v>
      </c>
      <c r="I569" s="84" t="b">
        <v>0</v>
      </c>
      <c r="J569" s="84" t="b">
        <v>0</v>
      </c>
      <c r="K569" s="84" t="b">
        <v>0</v>
      </c>
      <c r="L569" s="84" t="b">
        <v>0</v>
      </c>
    </row>
    <row r="570" spans="1:12" ht="15">
      <c r="A570" s="84" t="s">
        <v>414</v>
      </c>
      <c r="B570" s="84" t="s">
        <v>413</v>
      </c>
      <c r="C570" s="84">
        <v>3</v>
      </c>
      <c r="D570" s="124">
        <v>0.011213422529454849</v>
      </c>
      <c r="E570" s="124">
        <v>1.7584071921878865</v>
      </c>
      <c r="F570" s="84" t="s">
        <v>3191</v>
      </c>
      <c r="G570" s="84" t="b">
        <v>0</v>
      </c>
      <c r="H570" s="84" t="b">
        <v>0</v>
      </c>
      <c r="I570" s="84" t="b">
        <v>0</v>
      </c>
      <c r="J570" s="84" t="b">
        <v>0</v>
      </c>
      <c r="K570" s="84" t="b">
        <v>0</v>
      </c>
      <c r="L570" s="84" t="b">
        <v>0</v>
      </c>
    </row>
    <row r="571" spans="1:12" ht="15">
      <c r="A571" s="84" t="s">
        <v>413</v>
      </c>
      <c r="B571" s="84" t="s">
        <v>412</v>
      </c>
      <c r="C571" s="84">
        <v>3</v>
      </c>
      <c r="D571" s="124">
        <v>0.011213422529454849</v>
      </c>
      <c r="E571" s="124">
        <v>1.7584071921878865</v>
      </c>
      <c r="F571" s="84" t="s">
        <v>3191</v>
      </c>
      <c r="G571" s="84" t="b">
        <v>0</v>
      </c>
      <c r="H571" s="84" t="b">
        <v>0</v>
      </c>
      <c r="I571" s="84" t="b">
        <v>0</v>
      </c>
      <c r="J571" s="84" t="b">
        <v>0</v>
      </c>
      <c r="K571" s="84" t="b">
        <v>0</v>
      </c>
      <c r="L571" s="84" t="b">
        <v>0</v>
      </c>
    </row>
    <row r="572" spans="1:12" ht="15">
      <c r="A572" s="84" t="s">
        <v>421</v>
      </c>
      <c r="B572" s="84" t="s">
        <v>331</v>
      </c>
      <c r="C572" s="84">
        <v>2</v>
      </c>
      <c r="D572" s="124">
        <v>0.009358943993494118</v>
      </c>
      <c r="E572" s="124">
        <v>1.1051946784125428</v>
      </c>
      <c r="F572" s="84" t="s">
        <v>3191</v>
      </c>
      <c r="G572" s="84" t="b">
        <v>0</v>
      </c>
      <c r="H572" s="84" t="b">
        <v>0</v>
      </c>
      <c r="I572" s="84" t="b">
        <v>0</v>
      </c>
      <c r="J572" s="84" t="b">
        <v>0</v>
      </c>
      <c r="K572" s="84" t="b">
        <v>0</v>
      </c>
      <c r="L572" s="84" t="b">
        <v>0</v>
      </c>
    </row>
    <row r="573" spans="1:12" ht="15">
      <c r="A573" s="84" t="s">
        <v>412</v>
      </c>
      <c r="B573" s="84" t="s">
        <v>411</v>
      </c>
      <c r="C573" s="84">
        <v>2</v>
      </c>
      <c r="D573" s="124">
        <v>0.009358943993494118</v>
      </c>
      <c r="E573" s="124">
        <v>1.934498451243568</v>
      </c>
      <c r="F573" s="84" t="s">
        <v>3191</v>
      </c>
      <c r="G573" s="84" t="b">
        <v>0</v>
      </c>
      <c r="H573" s="84" t="b">
        <v>0</v>
      </c>
      <c r="I573" s="84" t="b">
        <v>0</v>
      </c>
      <c r="J573" s="84" t="b">
        <v>0</v>
      </c>
      <c r="K573" s="84" t="b">
        <v>0</v>
      </c>
      <c r="L573" s="84" t="b">
        <v>0</v>
      </c>
    </row>
    <row r="574" spans="1:12" ht="15">
      <c r="A574" s="84" t="s">
        <v>4203</v>
      </c>
      <c r="B574" s="84" t="s">
        <v>3329</v>
      </c>
      <c r="C574" s="84">
        <v>2</v>
      </c>
      <c r="D574" s="124">
        <v>0.009358943993494118</v>
      </c>
      <c r="E574" s="124">
        <v>1.934498451243568</v>
      </c>
      <c r="F574" s="84" t="s">
        <v>3191</v>
      </c>
      <c r="G574" s="84" t="b">
        <v>0</v>
      </c>
      <c r="H574" s="84" t="b">
        <v>0</v>
      </c>
      <c r="I574" s="84" t="b">
        <v>0</v>
      </c>
      <c r="J574" s="84" t="b">
        <v>0</v>
      </c>
      <c r="K574" s="84" t="b">
        <v>0</v>
      </c>
      <c r="L574" s="84" t="b">
        <v>0</v>
      </c>
    </row>
    <row r="575" spans="1:12" ht="15">
      <c r="A575" s="84" t="s">
        <v>3329</v>
      </c>
      <c r="B575" s="84" t="s">
        <v>3343</v>
      </c>
      <c r="C575" s="84">
        <v>2</v>
      </c>
      <c r="D575" s="124">
        <v>0.009358943993494118</v>
      </c>
      <c r="E575" s="124">
        <v>1.6334684555795866</v>
      </c>
      <c r="F575" s="84" t="s">
        <v>3191</v>
      </c>
      <c r="G575" s="84" t="b">
        <v>0</v>
      </c>
      <c r="H575" s="84" t="b">
        <v>0</v>
      </c>
      <c r="I575" s="84" t="b">
        <v>0</v>
      </c>
      <c r="J575" s="84" t="b">
        <v>1</v>
      </c>
      <c r="K575" s="84" t="b">
        <v>0</v>
      </c>
      <c r="L575" s="84" t="b">
        <v>0</v>
      </c>
    </row>
    <row r="576" spans="1:12" ht="15">
      <c r="A576" s="84" t="s">
        <v>3343</v>
      </c>
      <c r="B576" s="84" t="s">
        <v>4204</v>
      </c>
      <c r="C576" s="84">
        <v>2</v>
      </c>
      <c r="D576" s="124">
        <v>0.009358943993494118</v>
      </c>
      <c r="E576" s="124">
        <v>1.6334684555795866</v>
      </c>
      <c r="F576" s="84" t="s">
        <v>3191</v>
      </c>
      <c r="G576" s="84" t="b">
        <v>1</v>
      </c>
      <c r="H576" s="84" t="b">
        <v>0</v>
      </c>
      <c r="I576" s="84" t="b">
        <v>0</v>
      </c>
      <c r="J576" s="84" t="b">
        <v>0</v>
      </c>
      <c r="K576" s="84" t="b">
        <v>0</v>
      </c>
      <c r="L576" s="84" t="b">
        <v>0</v>
      </c>
    </row>
    <row r="577" spans="1:12" ht="15">
      <c r="A577" s="84" t="s">
        <v>4204</v>
      </c>
      <c r="B577" s="84" t="s">
        <v>4058</v>
      </c>
      <c r="C577" s="84">
        <v>2</v>
      </c>
      <c r="D577" s="124">
        <v>0.009358943993494118</v>
      </c>
      <c r="E577" s="124">
        <v>1.934498451243568</v>
      </c>
      <c r="F577" s="84" t="s">
        <v>3191</v>
      </c>
      <c r="G577" s="84" t="b">
        <v>0</v>
      </c>
      <c r="H577" s="84" t="b">
        <v>0</v>
      </c>
      <c r="I577" s="84" t="b">
        <v>0</v>
      </c>
      <c r="J577" s="84" t="b">
        <v>0</v>
      </c>
      <c r="K577" s="84" t="b">
        <v>0</v>
      </c>
      <c r="L577" s="84" t="b">
        <v>0</v>
      </c>
    </row>
    <row r="578" spans="1:12" ht="15">
      <c r="A578" s="84" t="s">
        <v>4058</v>
      </c>
      <c r="B578" s="84" t="s">
        <v>4077</v>
      </c>
      <c r="C578" s="84">
        <v>2</v>
      </c>
      <c r="D578" s="124">
        <v>0.009358943993494118</v>
      </c>
      <c r="E578" s="124">
        <v>1.7584071921878865</v>
      </c>
      <c r="F578" s="84" t="s">
        <v>3191</v>
      </c>
      <c r="G578" s="84" t="b">
        <v>0</v>
      </c>
      <c r="H578" s="84" t="b">
        <v>0</v>
      </c>
      <c r="I578" s="84" t="b">
        <v>0</v>
      </c>
      <c r="J578" s="84" t="b">
        <v>0</v>
      </c>
      <c r="K578" s="84" t="b">
        <v>0</v>
      </c>
      <c r="L578" s="84" t="b">
        <v>0</v>
      </c>
    </row>
    <row r="579" spans="1:12" ht="15">
      <c r="A579" s="84" t="s">
        <v>4077</v>
      </c>
      <c r="B579" s="84" t="s">
        <v>4019</v>
      </c>
      <c r="C579" s="84">
        <v>2</v>
      </c>
      <c r="D579" s="124">
        <v>0.009358943993494118</v>
      </c>
      <c r="E579" s="124">
        <v>1.7584071921878865</v>
      </c>
      <c r="F579" s="84" t="s">
        <v>3191</v>
      </c>
      <c r="G579" s="84" t="b">
        <v>0</v>
      </c>
      <c r="H579" s="84" t="b">
        <v>0</v>
      </c>
      <c r="I579" s="84" t="b">
        <v>0</v>
      </c>
      <c r="J579" s="84" t="b">
        <v>0</v>
      </c>
      <c r="K579" s="84" t="b">
        <v>0</v>
      </c>
      <c r="L579" s="84" t="b">
        <v>0</v>
      </c>
    </row>
    <row r="580" spans="1:12" ht="15">
      <c r="A580" s="84" t="s">
        <v>4019</v>
      </c>
      <c r="B580" s="84" t="s">
        <v>808</v>
      </c>
      <c r="C580" s="84">
        <v>2</v>
      </c>
      <c r="D580" s="124">
        <v>0.009358943993494118</v>
      </c>
      <c r="E580" s="124">
        <v>1.934498451243568</v>
      </c>
      <c r="F580" s="84" t="s">
        <v>3191</v>
      </c>
      <c r="G580" s="84" t="b">
        <v>0</v>
      </c>
      <c r="H580" s="84" t="b">
        <v>0</v>
      </c>
      <c r="I580" s="84" t="b">
        <v>0</v>
      </c>
      <c r="J580" s="84" t="b">
        <v>0</v>
      </c>
      <c r="K580" s="84" t="b">
        <v>0</v>
      </c>
      <c r="L580" s="84" t="b">
        <v>0</v>
      </c>
    </row>
    <row r="581" spans="1:12" ht="15">
      <c r="A581" s="84" t="s">
        <v>808</v>
      </c>
      <c r="B581" s="84" t="s">
        <v>3909</v>
      </c>
      <c r="C581" s="84">
        <v>2</v>
      </c>
      <c r="D581" s="124">
        <v>0.009358943993494118</v>
      </c>
      <c r="E581" s="124">
        <v>1.934498451243568</v>
      </c>
      <c r="F581" s="84" t="s">
        <v>3191</v>
      </c>
      <c r="G581" s="84" t="b">
        <v>0</v>
      </c>
      <c r="H581" s="84" t="b">
        <v>0</v>
      </c>
      <c r="I581" s="84" t="b">
        <v>0</v>
      </c>
      <c r="J581" s="84" t="b">
        <v>1</v>
      </c>
      <c r="K581" s="84" t="b">
        <v>0</v>
      </c>
      <c r="L581" s="84" t="b">
        <v>0</v>
      </c>
    </row>
    <row r="582" spans="1:12" ht="15">
      <c r="A582" s="84" t="s">
        <v>3909</v>
      </c>
      <c r="B582" s="84" t="s">
        <v>4205</v>
      </c>
      <c r="C582" s="84">
        <v>2</v>
      </c>
      <c r="D582" s="124">
        <v>0.009358943993494118</v>
      </c>
      <c r="E582" s="124">
        <v>1.934498451243568</v>
      </c>
      <c r="F582" s="84" t="s">
        <v>3191</v>
      </c>
      <c r="G582" s="84" t="b">
        <v>1</v>
      </c>
      <c r="H582" s="84" t="b">
        <v>0</v>
      </c>
      <c r="I582" s="84" t="b">
        <v>0</v>
      </c>
      <c r="J582" s="84" t="b">
        <v>0</v>
      </c>
      <c r="K582" s="84" t="b">
        <v>0</v>
      </c>
      <c r="L582" s="84" t="b">
        <v>0</v>
      </c>
    </row>
    <row r="583" spans="1:12" ht="15">
      <c r="A583" s="84" t="s">
        <v>4205</v>
      </c>
      <c r="B583" s="84" t="s">
        <v>4206</v>
      </c>
      <c r="C583" s="84">
        <v>2</v>
      </c>
      <c r="D583" s="124">
        <v>0.009358943993494118</v>
      </c>
      <c r="E583" s="124">
        <v>1.934498451243568</v>
      </c>
      <c r="F583" s="84" t="s">
        <v>3191</v>
      </c>
      <c r="G583" s="84" t="b">
        <v>0</v>
      </c>
      <c r="H583" s="84" t="b">
        <v>0</v>
      </c>
      <c r="I583" s="84" t="b">
        <v>0</v>
      </c>
      <c r="J583" s="84" t="b">
        <v>0</v>
      </c>
      <c r="K583" s="84" t="b">
        <v>0</v>
      </c>
      <c r="L583" s="84" t="b">
        <v>0</v>
      </c>
    </row>
    <row r="584" spans="1:12" ht="15">
      <c r="A584" s="84" t="s">
        <v>4207</v>
      </c>
      <c r="B584" s="84" t="s">
        <v>4208</v>
      </c>
      <c r="C584" s="84">
        <v>2</v>
      </c>
      <c r="D584" s="124">
        <v>0.009358943993494118</v>
      </c>
      <c r="E584" s="124">
        <v>1.934498451243568</v>
      </c>
      <c r="F584" s="84" t="s">
        <v>3191</v>
      </c>
      <c r="G584" s="84" t="b">
        <v>0</v>
      </c>
      <c r="H584" s="84" t="b">
        <v>0</v>
      </c>
      <c r="I584" s="84" t="b">
        <v>0</v>
      </c>
      <c r="J584" s="84" t="b">
        <v>0</v>
      </c>
      <c r="K584" s="84" t="b">
        <v>0</v>
      </c>
      <c r="L584" s="84" t="b">
        <v>0</v>
      </c>
    </row>
    <row r="585" spans="1:12" ht="15">
      <c r="A585" s="84" t="s">
        <v>331</v>
      </c>
      <c r="B585" s="84" t="s">
        <v>367</v>
      </c>
      <c r="C585" s="84">
        <v>2</v>
      </c>
      <c r="D585" s="124">
        <v>0.015605490536158338</v>
      </c>
      <c r="E585" s="124">
        <v>0.7596678446896304</v>
      </c>
      <c r="F585" s="84" t="s">
        <v>3193</v>
      </c>
      <c r="G585" s="84" t="b">
        <v>0</v>
      </c>
      <c r="H585" s="84" t="b">
        <v>0</v>
      </c>
      <c r="I585" s="84" t="b">
        <v>0</v>
      </c>
      <c r="J585" s="84" t="b">
        <v>0</v>
      </c>
      <c r="K585" s="84" t="b">
        <v>0</v>
      </c>
      <c r="L585" s="84" t="b">
        <v>0</v>
      </c>
    </row>
    <row r="586" spans="1:12" ht="15">
      <c r="A586" s="84" t="s">
        <v>3349</v>
      </c>
      <c r="B586" s="84" t="s">
        <v>3351</v>
      </c>
      <c r="C586" s="84">
        <v>3</v>
      </c>
      <c r="D586" s="124">
        <v>0</v>
      </c>
      <c r="E586" s="124">
        <v>1.1760912590556813</v>
      </c>
      <c r="F586" s="84" t="s">
        <v>3194</v>
      </c>
      <c r="G586" s="84" t="b">
        <v>0</v>
      </c>
      <c r="H586" s="84" t="b">
        <v>0</v>
      </c>
      <c r="I586" s="84" t="b">
        <v>0</v>
      </c>
      <c r="J586" s="84" t="b">
        <v>1</v>
      </c>
      <c r="K586" s="84" t="b">
        <v>0</v>
      </c>
      <c r="L586" s="84" t="b">
        <v>0</v>
      </c>
    </row>
    <row r="587" spans="1:12" ht="15">
      <c r="A587" s="84" t="s">
        <v>3351</v>
      </c>
      <c r="B587" s="84" t="s">
        <v>3352</v>
      </c>
      <c r="C587" s="84">
        <v>3</v>
      </c>
      <c r="D587" s="124">
        <v>0</v>
      </c>
      <c r="E587" s="124">
        <v>1.301029995663981</v>
      </c>
      <c r="F587" s="84" t="s">
        <v>3194</v>
      </c>
      <c r="G587" s="84" t="b">
        <v>1</v>
      </c>
      <c r="H587" s="84" t="b">
        <v>0</v>
      </c>
      <c r="I587" s="84" t="b">
        <v>0</v>
      </c>
      <c r="J587" s="84" t="b">
        <v>0</v>
      </c>
      <c r="K587" s="84" t="b">
        <v>0</v>
      </c>
      <c r="L587" s="84" t="b">
        <v>0</v>
      </c>
    </row>
    <row r="588" spans="1:12" ht="15">
      <c r="A588" s="84" t="s">
        <v>3352</v>
      </c>
      <c r="B588" s="84" t="s">
        <v>3329</v>
      </c>
      <c r="C588" s="84">
        <v>3</v>
      </c>
      <c r="D588" s="124">
        <v>0</v>
      </c>
      <c r="E588" s="124">
        <v>1.301029995663981</v>
      </c>
      <c r="F588" s="84" t="s">
        <v>3194</v>
      </c>
      <c r="G588" s="84" t="b">
        <v>0</v>
      </c>
      <c r="H588" s="84" t="b">
        <v>0</v>
      </c>
      <c r="I588" s="84" t="b">
        <v>0</v>
      </c>
      <c r="J588" s="84" t="b">
        <v>0</v>
      </c>
      <c r="K588" s="84" t="b">
        <v>0</v>
      </c>
      <c r="L588" s="84" t="b">
        <v>0</v>
      </c>
    </row>
    <row r="589" spans="1:12" ht="15">
      <c r="A589" s="84" t="s">
        <v>3329</v>
      </c>
      <c r="B589" s="84" t="s">
        <v>392</v>
      </c>
      <c r="C589" s="84">
        <v>3</v>
      </c>
      <c r="D589" s="124">
        <v>0</v>
      </c>
      <c r="E589" s="124">
        <v>1.301029995663981</v>
      </c>
      <c r="F589" s="84" t="s">
        <v>3194</v>
      </c>
      <c r="G589" s="84" t="b">
        <v>0</v>
      </c>
      <c r="H589" s="84" t="b">
        <v>0</v>
      </c>
      <c r="I589" s="84" t="b">
        <v>0</v>
      </c>
      <c r="J589" s="84" t="b">
        <v>0</v>
      </c>
      <c r="K589" s="84" t="b">
        <v>0</v>
      </c>
      <c r="L589" s="84" t="b">
        <v>0</v>
      </c>
    </row>
    <row r="590" spans="1:12" ht="15">
      <c r="A590" s="84" t="s">
        <v>392</v>
      </c>
      <c r="B590" s="84" t="s">
        <v>3353</v>
      </c>
      <c r="C590" s="84">
        <v>3</v>
      </c>
      <c r="D590" s="124">
        <v>0</v>
      </c>
      <c r="E590" s="124">
        <v>1.301029995663981</v>
      </c>
      <c r="F590" s="84" t="s">
        <v>3194</v>
      </c>
      <c r="G590" s="84" t="b">
        <v>0</v>
      </c>
      <c r="H590" s="84" t="b">
        <v>0</v>
      </c>
      <c r="I590" s="84" t="b">
        <v>0</v>
      </c>
      <c r="J590" s="84" t="b">
        <v>0</v>
      </c>
      <c r="K590" s="84" t="b">
        <v>0</v>
      </c>
      <c r="L590" s="84" t="b">
        <v>0</v>
      </c>
    </row>
    <row r="591" spans="1:12" ht="15">
      <c r="A591" s="84" t="s">
        <v>3353</v>
      </c>
      <c r="B591" s="84" t="s">
        <v>391</v>
      </c>
      <c r="C591" s="84">
        <v>3</v>
      </c>
      <c r="D591" s="124">
        <v>0</v>
      </c>
      <c r="E591" s="124">
        <v>1.301029995663981</v>
      </c>
      <c r="F591" s="84" t="s">
        <v>3194</v>
      </c>
      <c r="G591" s="84" t="b">
        <v>0</v>
      </c>
      <c r="H591" s="84" t="b">
        <v>0</v>
      </c>
      <c r="I591" s="84" t="b">
        <v>0</v>
      </c>
      <c r="J591" s="84" t="b">
        <v>0</v>
      </c>
      <c r="K591" s="84" t="b">
        <v>0</v>
      </c>
      <c r="L591" s="84" t="b">
        <v>0</v>
      </c>
    </row>
    <row r="592" spans="1:12" ht="15">
      <c r="A592" s="84" t="s">
        <v>391</v>
      </c>
      <c r="B592" s="84" t="s">
        <v>3354</v>
      </c>
      <c r="C592" s="84">
        <v>3</v>
      </c>
      <c r="D592" s="124">
        <v>0</v>
      </c>
      <c r="E592" s="124">
        <v>1.301029995663981</v>
      </c>
      <c r="F592" s="84" t="s">
        <v>3194</v>
      </c>
      <c r="G592" s="84" t="b">
        <v>0</v>
      </c>
      <c r="H592" s="84" t="b">
        <v>0</v>
      </c>
      <c r="I592" s="84" t="b">
        <v>0</v>
      </c>
      <c r="J592" s="84" t="b">
        <v>0</v>
      </c>
      <c r="K592" s="84" t="b">
        <v>0</v>
      </c>
      <c r="L592" s="84" t="b">
        <v>0</v>
      </c>
    </row>
    <row r="593" spans="1:12" ht="15">
      <c r="A593" s="84" t="s">
        <v>3354</v>
      </c>
      <c r="B593" s="84" t="s">
        <v>3355</v>
      </c>
      <c r="C593" s="84">
        <v>3</v>
      </c>
      <c r="D593" s="124">
        <v>0</v>
      </c>
      <c r="E593" s="124">
        <v>1.301029995663981</v>
      </c>
      <c r="F593" s="84" t="s">
        <v>3194</v>
      </c>
      <c r="G593" s="84" t="b">
        <v>0</v>
      </c>
      <c r="H593" s="84" t="b">
        <v>0</v>
      </c>
      <c r="I593" s="84" t="b">
        <v>0</v>
      </c>
      <c r="J593" s="84" t="b">
        <v>0</v>
      </c>
      <c r="K593" s="84" t="b">
        <v>1</v>
      </c>
      <c r="L593" s="84" t="b">
        <v>0</v>
      </c>
    </row>
    <row r="594" spans="1:12" ht="15">
      <c r="A594" s="84" t="s">
        <v>3355</v>
      </c>
      <c r="B594" s="84" t="s">
        <v>331</v>
      </c>
      <c r="C594" s="84">
        <v>3</v>
      </c>
      <c r="D594" s="124">
        <v>0</v>
      </c>
      <c r="E594" s="124">
        <v>1.301029995663981</v>
      </c>
      <c r="F594" s="84" t="s">
        <v>3194</v>
      </c>
      <c r="G594" s="84" t="b">
        <v>0</v>
      </c>
      <c r="H594" s="84" t="b">
        <v>1</v>
      </c>
      <c r="I594" s="84" t="b">
        <v>0</v>
      </c>
      <c r="J594" s="84" t="b">
        <v>0</v>
      </c>
      <c r="K594" s="84" t="b">
        <v>0</v>
      </c>
      <c r="L594" s="84" t="b">
        <v>0</v>
      </c>
    </row>
    <row r="595" spans="1:12" ht="15">
      <c r="A595" s="84" t="s">
        <v>331</v>
      </c>
      <c r="B595" s="84" t="s">
        <v>4075</v>
      </c>
      <c r="C595" s="84">
        <v>3</v>
      </c>
      <c r="D595" s="124">
        <v>0</v>
      </c>
      <c r="E595" s="124">
        <v>1.301029995663981</v>
      </c>
      <c r="F595" s="84" t="s">
        <v>3194</v>
      </c>
      <c r="G595" s="84" t="b">
        <v>0</v>
      </c>
      <c r="H595" s="84" t="b">
        <v>0</v>
      </c>
      <c r="I595" s="84" t="b">
        <v>0</v>
      </c>
      <c r="J595" s="84" t="b">
        <v>0</v>
      </c>
      <c r="K595" s="84" t="b">
        <v>0</v>
      </c>
      <c r="L595" s="84" t="b">
        <v>0</v>
      </c>
    </row>
    <row r="596" spans="1:12" ht="15">
      <c r="A596" s="84" t="s">
        <v>4075</v>
      </c>
      <c r="B596" s="84" t="s">
        <v>390</v>
      </c>
      <c r="C596" s="84">
        <v>3</v>
      </c>
      <c r="D596" s="124">
        <v>0</v>
      </c>
      <c r="E596" s="124">
        <v>1.301029995663981</v>
      </c>
      <c r="F596" s="84" t="s">
        <v>3194</v>
      </c>
      <c r="G596" s="84" t="b">
        <v>0</v>
      </c>
      <c r="H596" s="84" t="b">
        <v>0</v>
      </c>
      <c r="I596" s="84" t="b">
        <v>0</v>
      </c>
      <c r="J596" s="84" t="b">
        <v>0</v>
      </c>
      <c r="K596" s="84" t="b">
        <v>0</v>
      </c>
      <c r="L596" s="84" t="b">
        <v>0</v>
      </c>
    </row>
    <row r="597" spans="1:12" ht="15">
      <c r="A597" s="84" t="s">
        <v>390</v>
      </c>
      <c r="B597" s="84" t="s">
        <v>3350</v>
      </c>
      <c r="C597" s="84">
        <v>3</v>
      </c>
      <c r="D597" s="124">
        <v>0</v>
      </c>
      <c r="E597" s="124">
        <v>1.1760912590556813</v>
      </c>
      <c r="F597" s="84" t="s">
        <v>3194</v>
      </c>
      <c r="G597" s="84" t="b">
        <v>0</v>
      </c>
      <c r="H597" s="84" t="b">
        <v>0</v>
      </c>
      <c r="I597" s="84" t="b">
        <v>0</v>
      </c>
      <c r="J597" s="84" t="b">
        <v>0</v>
      </c>
      <c r="K597" s="84" t="b">
        <v>0</v>
      </c>
      <c r="L597" s="84" t="b">
        <v>0</v>
      </c>
    </row>
    <row r="598" spans="1:12" ht="15">
      <c r="A598" s="84" t="s">
        <v>252</v>
      </c>
      <c r="B598" s="84" t="s">
        <v>3349</v>
      </c>
      <c r="C598" s="84">
        <v>2</v>
      </c>
      <c r="D598" s="124">
        <v>0.005590198700180357</v>
      </c>
      <c r="E598" s="124">
        <v>1.3010299956639813</v>
      </c>
      <c r="F598" s="84" t="s">
        <v>3194</v>
      </c>
      <c r="G598" s="84" t="b">
        <v>0</v>
      </c>
      <c r="H598" s="84" t="b">
        <v>0</v>
      </c>
      <c r="I598" s="84" t="b">
        <v>0</v>
      </c>
      <c r="J598" s="84" t="b">
        <v>0</v>
      </c>
      <c r="K598" s="84" t="b">
        <v>0</v>
      </c>
      <c r="L598" s="84" t="b">
        <v>0</v>
      </c>
    </row>
    <row r="599" spans="1:12" ht="15">
      <c r="A599" s="84" t="s">
        <v>371</v>
      </c>
      <c r="B599" s="84" t="s">
        <v>236</v>
      </c>
      <c r="C599" s="84">
        <v>2</v>
      </c>
      <c r="D599" s="124">
        <v>0.01624083714478435</v>
      </c>
      <c r="E599" s="124">
        <v>1.3010299956639813</v>
      </c>
      <c r="F599" s="84" t="s">
        <v>3195</v>
      </c>
      <c r="G599" s="84" t="b">
        <v>0</v>
      </c>
      <c r="H599" s="84" t="b">
        <v>0</v>
      </c>
      <c r="I599" s="84" t="b">
        <v>0</v>
      </c>
      <c r="J599" s="84" t="b">
        <v>0</v>
      </c>
      <c r="K599" s="84" t="b">
        <v>0</v>
      </c>
      <c r="L599" s="84" t="b">
        <v>0</v>
      </c>
    </row>
    <row r="600" spans="1:12" ht="15">
      <c r="A600" s="84" t="s">
        <v>236</v>
      </c>
      <c r="B600" s="84" t="s">
        <v>370</v>
      </c>
      <c r="C600" s="84">
        <v>2</v>
      </c>
      <c r="D600" s="124">
        <v>0.01624083714478435</v>
      </c>
      <c r="E600" s="124">
        <v>1.1760912590556813</v>
      </c>
      <c r="F600" s="84" t="s">
        <v>3195</v>
      </c>
      <c r="G600" s="84" t="b">
        <v>0</v>
      </c>
      <c r="H600" s="84" t="b">
        <v>0</v>
      </c>
      <c r="I600" s="84" t="b">
        <v>0</v>
      </c>
      <c r="J600" s="84" t="b">
        <v>0</v>
      </c>
      <c r="K600" s="84" t="b">
        <v>0</v>
      </c>
      <c r="L600" s="84" t="b">
        <v>0</v>
      </c>
    </row>
    <row r="601" spans="1:12" ht="15">
      <c r="A601" s="84" t="s">
        <v>260</v>
      </c>
      <c r="B601" s="84" t="s">
        <v>371</v>
      </c>
      <c r="C601" s="84">
        <v>2</v>
      </c>
      <c r="D601" s="124">
        <v>0.01624083714478435</v>
      </c>
      <c r="E601" s="124">
        <v>1.3010299956639813</v>
      </c>
      <c r="F601" s="84" t="s">
        <v>3195</v>
      </c>
      <c r="G601" s="84" t="b">
        <v>0</v>
      </c>
      <c r="H601" s="84" t="b">
        <v>0</v>
      </c>
      <c r="I601" s="84" t="b">
        <v>0</v>
      </c>
      <c r="J601" s="84" t="b">
        <v>0</v>
      </c>
      <c r="K601" s="84" t="b">
        <v>0</v>
      </c>
      <c r="L601" s="84" t="b">
        <v>0</v>
      </c>
    </row>
    <row r="602" spans="1:12" ht="15">
      <c r="A602" s="84" t="s">
        <v>370</v>
      </c>
      <c r="B602" s="84" t="s">
        <v>331</v>
      </c>
      <c r="C602" s="84">
        <v>2</v>
      </c>
      <c r="D602" s="124">
        <v>0.01624083714478435</v>
      </c>
      <c r="E602" s="124">
        <v>0.6320232147054056</v>
      </c>
      <c r="F602" s="84" t="s">
        <v>3195</v>
      </c>
      <c r="G602" s="84" t="b">
        <v>0</v>
      </c>
      <c r="H602" s="84" t="b">
        <v>0</v>
      </c>
      <c r="I602" s="84" t="b">
        <v>0</v>
      </c>
      <c r="J602" s="84" t="b">
        <v>0</v>
      </c>
      <c r="K602" s="84" t="b">
        <v>0</v>
      </c>
      <c r="L602" s="84" t="b">
        <v>0</v>
      </c>
    </row>
    <row r="603" spans="1:12" ht="15">
      <c r="A603" s="84" t="s">
        <v>214</v>
      </c>
      <c r="B603" s="84" t="s">
        <v>331</v>
      </c>
      <c r="C603" s="84">
        <v>5</v>
      </c>
      <c r="D603" s="124">
        <v>0.01015144180097754</v>
      </c>
      <c r="E603" s="124">
        <v>0.7403626894942439</v>
      </c>
      <c r="F603" s="84" t="s">
        <v>3196</v>
      </c>
      <c r="G603" s="84" t="b">
        <v>0</v>
      </c>
      <c r="H603" s="84" t="b">
        <v>0</v>
      </c>
      <c r="I603" s="84" t="b">
        <v>0</v>
      </c>
      <c r="J603" s="84" t="b">
        <v>0</v>
      </c>
      <c r="K603" s="84" t="b">
        <v>0</v>
      </c>
      <c r="L603" s="84" t="b">
        <v>0</v>
      </c>
    </row>
    <row r="604" spans="1:12" ht="15">
      <c r="A604" s="84" t="s">
        <v>331</v>
      </c>
      <c r="B604" s="84" t="s">
        <v>3358</v>
      </c>
      <c r="C604" s="84">
        <v>2</v>
      </c>
      <c r="D604" s="124">
        <v>0.02446775665229038</v>
      </c>
      <c r="E604" s="124">
        <v>0.6734158998636307</v>
      </c>
      <c r="F604" s="84" t="s">
        <v>3196</v>
      </c>
      <c r="G604" s="84" t="b">
        <v>0</v>
      </c>
      <c r="H604" s="84" t="b">
        <v>0</v>
      </c>
      <c r="I604" s="84" t="b">
        <v>0</v>
      </c>
      <c r="J604" s="84" t="b">
        <v>0</v>
      </c>
      <c r="K604" s="84" t="b">
        <v>0</v>
      </c>
      <c r="L604" s="84" t="b">
        <v>0</v>
      </c>
    </row>
    <row r="605" spans="1:12" ht="15">
      <c r="A605" s="84" t="s">
        <v>3290</v>
      </c>
      <c r="B605" s="84" t="s">
        <v>3363</v>
      </c>
      <c r="C605" s="84">
        <v>9</v>
      </c>
      <c r="D605" s="124">
        <v>0.04527614739758533</v>
      </c>
      <c r="E605" s="124">
        <v>0.8091854841236125</v>
      </c>
      <c r="F605" s="84" t="s">
        <v>3198</v>
      </c>
      <c r="G605" s="84" t="b">
        <v>1</v>
      </c>
      <c r="H605" s="84" t="b">
        <v>0</v>
      </c>
      <c r="I605" s="84" t="b">
        <v>0</v>
      </c>
      <c r="J605" s="84" t="b">
        <v>1</v>
      </c>
      <c r="K605" s="84" t="b">
        <v>0</v>
      </c>
      <c r="L605" s="84" t="b">
        <v>0</v>
      </c>
    </row>
    <row r="606" spans="1:12" ht="15">
      <c r="A606" s="84" t="s">
        <v>3363</v>
      </c>
      <c r="B606" s="84" t="s">
        <v>823</v>
      </c>
      <c r="C606" s="84">
        <v>5</v>
      </c>
      <c r="D606" s="124">
        <v>0.04091097726429469</v>
      </c>
      <c r="E606" s="124">
        <v>0.8091854841236125</v>
      </c>
      <c r="F606" s="84" t="s">
        <v>3198</v>
      </c>
      <c r="G606" s="84" t="b">
        <v>1</v>
      </c>
      <c r="H606" s="84" t="b">
        <v>0</v>
      </c>
      <c r="I606" s="84" t="b">
        <v>0</v>
      </c>
      <c r="J606" s="84" t="b">
        <v>0</v>
      </c>
      <c r="K606" s="84" t="b">
        <v>0</v>
      </c>
      <c r="L606" s="84" t="b">
        <v>0</v>
      </c>
    </row>
    <row r="607" spans="1:12" ht="15">
      <c r="A607" s="84" t="s">
        <v>3365</v>
      </c>
      <c r="B607" s="84" t="s">
        <v>3364</v>
      </c>
      <c r="C607" s="84">
        <v>2</v>
      </c>
      <c r="D607" s="124">
        <v>0.02619007013218794</v>
      </c>
      <c r="E607" s="124">
        <v>1.2863067388432747</v>
      </c>
      <c r="F607" s="84" t="s">
        <v>3198</v>
      </c>
      <c r="G607" s="84" t="b">
        <v>0</v>
      </c>
      <c r="H607" s="84" t="b">
        <v>0</v>
      </c>
      <c r="I607" s="84" t="b">
        <v>0</v>
      </c>
      <c r="J607" s="84" t="b">
        <v>0</v>
      </c>
      <c r="K607" s="84" t="b">
        <v>0</v>
      </c>
      <c r="L607" s="84" t="b">
        <v>0</v>
      </c>
    </row>
    <row r="608" spans="1:12" ht="15">
      <c r="A608" s="84" t="s">
        <v>3364</v>
      </c>
      <c r="B608" s="84" t="s">
        <v>3366</v>
      </c>
      <c r="C608" s="84">
        <v>2</v>
      </c>
      <c r="D608" s="124">
        <v>0.02619007013218794</v>
      </c>
      <c r="E608" s="124">
        <v>1.2863067388432747</v>
      </c>
      <c r="F608" s="84" t="s">
        <v>3198</v>
      </c>
      <c r="G608" s="84" t="b">
        <v>0</v>
      </c>
      <c r="H608" s="84" t="b">
        <v>0</v>
      </c>
      <c r="I608" s="84" t="b">
        <v>0</v>
      </c>
      <c r="J608" s="84" t="b">
        <v>0</v>
      </c>
      <c r="K608" s="84" t="b">
        <v>0</v>
      </c>
      <c r="L608" s="84" t="b">
        <v>0</v>
      </c>
    </row>
    <row r="609" spans="1:12" ht="15">
      <c r="A609" s="84" t="s">
        <v>3366</v>
      </c>
      <c r="B609" s="84" t="s">
        <v>3367</v>
      </c>
      <c r="C609" s="84">
        <v>2</v>
      </c>
      <c r="D609" s="124">
        <v>0.02619007013218794</v>
      </c>
      <c r="E609" s="124">
        <v>1.462397997898956</v>
      </c>
      <c r="F609" s="84" t="s">
        <v>3198</v>
      </c>
      <c r="G609" s="84" t="b">
        <v>0</v>
      </c>
      <c r="H609" s="84" t="b">
        <v>0</v>
      </c>
      <c r="I609" s="84" t="b">
        <v>0</v>
      </c>
      <c r="J609" s="84" t="b">
        <v>0</v>
      </c>
      <c r="K609" s="84" t="b">
        <v>0</v>
      </c>
      <c r="L609" s="84" t="b">
        <v>0</v>
      </c>
    </row>
    <row r="610" spans="1:12" ht="15">
      <c r="A610" s="84" t="s">
        <v>3367</v>
      </c>
      <c r="B610" s="84" t="s">
        <v>3358</v>
      </c>
      <c r="C610" s="84">
        <v>2</v>
      </c>
      <c r="D610" s="124">
        <v>0.02619007013218794</v>
      </c>
      <c r="E610" s="124">
        <v>1.462397997898956</v>
      </c>
      <c r="F610" s="84" t="s">
        <v>3198</v>
      </c>
      <c r="G610" s="84" t="b">
        <v>0</v>
      </c>
      <c r="H610" s="84" t="b">
        <v>0</v>
      </c>
      <c r="I610" s="84" t="b">
        <v>0</v>
      </c>
      <c r="J610" s="84" t="b">
        <v>0</v>
      </c>
      <c r="K610" s="84" t="b">
        <v>0</v>
      </c>
      <c r="L610" s="84" t="b">
        <v>0</v>
      </c>
    </row>
    <row r="611" spans="1:12" ht="15">
      <c r="A611" s="84" t="s">
        <v>3368</v>
      </c>
      <c r="B611" s="84" t="s">
        <v>4150</v>
      </c>
      <c r="C611" s="84">
        <v>2</v>
      </c>
      <c r="D611" s="124">
        <v>0.02619007013218794</v>
      </c>
      <c r="E611" s="124">
        <v>1.462397997898956</v>
      </c>
      <c r="F611" s="84" t="s">
        <v>3198</v>
      </c>
      <c r="G611" s="84" t="b">
        <v>0</v>
      </c>
      <c r="H611" s="84" t="b">
        <v>0</v>
      </c>
      <c r="I611" s="84" t="b">
        <v>0</v>
      </c>
      <c r="J611" s="84" t="b">
        <v>0</v>
      </c>
      <c r="K611" s="84" t="b">
        <v>0</v>
      </c>
      <c r="L611" s="84" t="b">
        <v>0</v>
      </c>
    </row>
    <row r="612" spans="1:12" ht="15">
      <c r="A612" s="84" t="s">
        <v>4150</v>
      </c>
      <c r="B612" s="84" t="s">
        <v>3944</v>
      </c>
      <c r="C612" s="84">
        <v>2</v>
      </c>
      <c r="D612" s="124">
        <v>0.02619007013218794</v>
      </c>
      <c r="E612" s="124">
        <v>1.462397997898956</v>
      </c>
      <c r="F612" s="84" t="s">
        <v>3198</v>
      </c>
      <c r="G612" s="84" t="b">
        <v>0</v>
      </c>
      <c r="H612" s="84" t="b">
        <v>0</v>
      </c>
      <c r="I612" s="84" t="b">
        <v>0</v>
      </c>
      <c r="J612" s="84" t="b">
        <v>1</v>
      </c>
      <c r="K612" s="84" t="b">
        <v>0</v>
      </c>
      <c r="L612" s="84" t="b">
        <v>0</v>
      </c>
    </row>
    <row r="613" spans="1:12" ht="15">
      <c r="A613" s="84" t="s">
        <v>3944</v>
      </c>
      <c r="B613" s="84" t="s">
        <v>4151</v>
      </c>
      <c r="C613" s="84">
        <v>2</v>
      </c>
      <c r="D613" s="124">
        <v>0.02619007013218794</v>
      </c>
      <c r="E613" s="124">
        <v>1.462397997898956</v>
      </c>
      <c r="F613" s="84" t="s">
        <v>3198</v>
      </c>
      <c r="G613" s="84" t="b">
        <v>1</v>
      </c>
      <c r="H613" s="84" t="b">
        <v>0</v>
      </c>
      <c r="I613" s="84" t="b">
        <v>0</v>
      </c>
      <c r="J613" s="84" t="b">
        <v>0</v>
      </c>
      <c r="K613" s="84" t="b">
        <v>0</v>
      </c>
      <c r="L613" s="84" t="b">
        <v>0</v>
      </c>
    </row>
    <row r="614" spans="1:12" ht="15">
      <c r="A614" s="84" t="s">
        <v>4151</v>
      </c>
      <c r="B614" s="84" t="s">
        <v>4034</v>
      </c>
      <c r="C614" s="84">
        <v>2</v>
      </c>
      <c r="D614" s="124">
        <v>0.02619007013218794</v>
      </c>
      <c r="E614" s="124">
        <v>1.462397997898956</v>
      </c>
      <c r="F614" s="84" t="s">
        <v>3198</v>
      </c>
      <c r="G614" s="84" t="b">
        <v>0</v>
      </c>
      <c r="H614" s="84" t="b">
        <v>0</v>
      </c>
      <c r="I614" s="84" t="b">
        <v>0</v>
      </c>
      <c r="J614" s="84" t="b">
        <v>0</v>
      </c>
      <c r="K614" s="84" t="b">
        <v>0</v>
      </c>
      <c r="L614" s="84" t="b">
        <v>0</v>
      </c>
    </row>
    <row r="615" spans="1:12" ht="15">
      <c r="A615" s="84" t="s">
        <v>3978</v>
      </c>
      <c r="B615" s="84" t="s">
        <v>3979</v>
      </c>
      <c r="C615" s="84">
        <v>5</v>
      </c>
      <c r="D615" s="124">
        <v>0</v>
      </c>
      <c r="E615" s="124">
        <v>1.1205739312058498</v>
      </c>
      <c r="F615" s="84" t="s">
        <v>3200</v>
      </c>
      <c r="G615" s="84" t="b">
        <v>0</v>
      </c>
      <c r="H615" s="84" t="b">
        <v>0</v>
      </c>
      <c r="I615" s="84" t="b">
        <v>0</v>
      </c>
      <c r="J615" s="84" t="b">
        <v>0</v>
      </c>
      <c r="K615" s="84" t="b">
        <v>0</v>
      </c>
      <c r="L615" s="84" t="b">
        <v>0</v>
      </c>
    </row>
    <row r="616" spans="1:12" ht="15">
      <c r="A616" s="84" t="s">
        <v>3979</v>
      </c>
      <c r="B616" s="84" t="s">
        <v>3980</v>
      </c>
      <c r="C616" s="84">
        <v>5</v>
      </c>
      <c r="D616" s="124">
        <v>0</v>
      </c>
      <c r="E616" s="124">
        <v>1.1205739312058498</v>
      </c>
      <c r="F616" s="84" t="s">
        <v>3200</v>
      </c>
      <c r="G616" s="84" t="b">
        <v>0</v>
      </c>
      <c r="H616" s="84" t="b">
        <v>0</v>
      </c>
      <c r="I616" s="84" t="b">
        <v>0</v>
      </c>
      <c r="J616" s="84" t="b">
        <v>0</v>
      </c>
      <c r="K616" s="84" t="b">
        <v>0</v>
      </c>
      <c r="L616" s="84" t="b">
        <v>0</v>
      </c>
    </row>
    <row r="617" spans="1:12" ht="15">
      <c r="A617" s="84" t="s">
        <v>3980</v>
      </c>
      <c r="B617" s="84" t="s">
        <v>3329</v>
      </c>
      <c r="C617" s="84">
        <v>5</v>
      </c>
      <c r="D617" s="124">
        <v>0</v>
      </c>
      <c r="E617" s="124">
        <v>1.1205739312058498</v>
      </c>
      <c r="F617" s="84" t="s">
        <v>3200</v>
      </c>
      <c r="G617" s="84" t="b">
        <v>0</v>
      </c>
      <c r="H617" s="84" t="b">
        <v>0</v>
      </c>
      <c r="I617" s="84" t="b">
        <v>0</v>
      </c>
      <c r="J617" s="84" t="b">
        <v>0</v>
      </c>
      <c r="K617" s="84" t="b">
        <v>0</v>
      </c>
      <c r="L617" s="84" t="b">
        <v>0</v>
      </c>
    </row>
    <row r="618" spans="1:12" ht="15">
      <c r="A618" s="84" t="s">
        <v>3329</v>
      </c>
      <c r="B618" s="84" t="s">
        <v>3981</v>
      </c>
      <c r="C618" s="84">
        <v>5</v>
      </c>
      <c r="D618" s="124">
        <v>0</v>
      </c>
      <c r="E618" s="124">
        <v>1.1205739312058498</v>
      </c>
      <c r="F618" s="84" t="s">
        <v>3200</v>
      </c>
      <c r="G618" s="84" t="b">
        <v>0</v>
      </c>
      <c r="H618" s="84" t="b">
        <v>0</v>
      </c>
      <c r="I618" s="84" t="b">
        <v>0</v>
      </c>
      <c r="J618" s="84" t="b">
        <v>0</v>
      </c>
      <c r="K618" s="84" t="b">
        <v>0</v>
      </c>
      <c r="L618" s="84" t="b">
        <v>0</v>
      </c>
    </row>
    <row r="619" spans="1:12" ht="15">
      <c r="A619" s="84" t="s">
        <v>3981</v>
      </c>
      <c r="B619" s="84" t="s">
        <v>3925</v>
      </c>
      <c r="C619" s="84">
        <v>5</v>
      </c>
      <c r="D619" s="124">
        <v>0</v>
      </c>
      <c r="E619" s="124">
        <v>1.1205739312058498</v>
      </c>
      <c r="F619" s="84" t="s">
        <v>3200</v>
      </c>
      <c r="G619" s="84" t="b">
        <v>0</v>
      </c>
      <c r="H619" s="84" t="b">
        <v>0</v>
      </c>
      <c r="I619" s="84" t="b">
        <v>0</v>
      </c>
      <c r="J619" s="84" t="b">
        <v>0</v>
      </c>
      <c r="K619" s="84" t="b">
        <v>1</v>
      </c>
      <c r="L619" s="84" t="b">
        <v>0</v>
      </c>
    </row>
    <row r="620" spans="1:12" ht="15">
      <c r="A620" s="84" t="s">
        <v>3925</v>
      </c>
      <c r="B620" s="84" t="s">
        <v>331</v>
      </c>
      <c r="C620" s="84">
        <v>5</v>
      </c>
      <c r="D620" s="124">
        <v>0</v>
      </c>
      <c r="E620" s="124">
        <v>1.1205739312058498</v>
      </c>
      <c r="F620" s="84" t="s">
        <v>3200</v>
      </c>
      <c r="G620" s="84" t="b">
        <v>0</v>
      </c>
      <c r="H620" s="84" t="b">
        <v>1</v>
      </c>
      <c r="I620" s="84" t="b">
        <v>0</v>
      </c>
      <c r="J620" s="84" t="b">
        <v>0</v>
      </c>
      <c r="K620" s="84" t="b">
        <v>0</v>
      </c>
      <c r="L620" s="84" t="b">
        <v>0</v>
      </c>
    </row>
    <row r="621" spans="1:12" ht="15">
      <c r="A621" s="84" t="s">
        <v>331</v>
      </c>
      <c r="B621" s="84" t="s">
        <v>3982</v>
      </c>
      <c r="C621" s="84">
        <v>5</v>
      </c>
      <c r="D621" s="124">
        <v>0</v>
      </c>
      <c r="E621" s="124">
        <v>1.1205739312058498</v>
      </c>
      <c r="F621" s="84" t="s">
        <v>3200</v>
      </c>
      <c r="G621" s="84" t="b">
        <v>0</v>
      </c>
      <c r="H621" s="84" t="b">
        <v>0</v>
      </c>
      <c r="I621" s="84" t="b">
        <v>0</v>
      </c>
      <c r="J621" s="84" t="b">
        <v>0</v>
      </c>
      <c r="K621" s="84" t="b">
        <v>0</v>
      </c>
      <c r="L621" s="84" t="b">
        <v>0</v>
      </c>
    </row>
    <row r="622" spans="1:12" ht="15">
      <c r="A622" s="84" t="s">
        <v>3982</v>
      </c>
      <c r="B622" s="84" t="s">
        <v>3983</v>
      </c>
      <c r="C622" s="84">
        <v>5</v>
      </c>
      <c r="D622" s="124">
        <v>0</v>
      </c>
      <c r="E622" s="124">
        <v>1.1205739312058498</v>
      </c>
      <c r="F622" s="84" t="s">
        <v>3200</v>
      </c>
      <c r="G622" s="84" t="b">
        <v>0</v>
      </c>
      <c r="H622" s="84" t="b">
        <v>0</v>
      </c>
      <c r="I622" s="84" t="b">
        <v>0</v>
      </c>
      <c r="J622" s="84" t="b">
        <v>0</v>
      </c>
      <c r="K622" s="84" t="b">
        <v>0</v>
      </c>
      <c r="L622" s="84" t="b">
        <v>0</v>
      </c>
    </row>
    <row r="623" spans="1:12" ht="15">
      <c r="A623" s="84" t="s">
        <v>3983</v>
      </c>
      <c r="B623" s="84" t="s">
        <v>3984</v>
      </c>
      <c r="C623" s="84">
        <v>5</v>
      </c>
      <c r="D623" s="124">
        <v>0</v>
      </c>
      <c r="E623" s="124">
        <v>1.1205739312058498</v>
      </c>
      <c r="F623" s="84" t="s">
        <v>3200</v>
      </c>
      <c r="G623" s="84" t="b">
        <v>0</v>
      </c>
      <c r="H623" s="84" t="b">
        <v>0</v>
      </c>
      <c r="I623" s="84" t="b">
        <v>0</v>
      </c>
      <c r="J623" s="84" t="b">
        <v>0</v>
      </c>
      <c r="K623" s="84" t="b">
        <v>0</v>
      </c>
      <c r="L623" s="84" t="b">
        <v>0</v>
      </c>
    </row>
    <row r="624" spans="1:12" ht="15">
      <c r="A624" s="84" t="s">
        <v>3984</v>
      </c>
      <c r="B624" s="84" t="s">
        <v>3923</v>
      </c>
      <c r="C624" s="84">
        <v>5</v>
      </c>
      <c r="D624" s="124">
        <v>0</v>
      </c>
      <c r="E624" s="124">
        <v>1.1205739312058498</v>
      </c>
      <c r="F624" s="84" t="s">
        <v>3200</v>
      </c>
      <c r="G624" s="84" t="b">
        <v>0</v>
      </c>
      <c r="H624" s="84" t="b">
        <v>0</v>
      </c>
      <c r="I624" s="84" t="b">
        <v>0</v>
      </c>
      <c r="J624" s="84" t="b">
        <v>0</v>
      </c>
      <c r="K624" s="84" t="b">
        <v>0</v>
      </c>
      <c r="L624" s="84" t="b">
        <v>0</v>
      </c>
    </row>
    <row r="625" spans="1:12" ht="15">
      <c r="A625" s="84" t="s">
        <v>3923</v>
      </c>
      <c r="B625" s="84" t="s">
        <v>4015</v>
      </c>
      <c r="C625" s="84">
        <v>4</v>
      </c>
      <c r="D625" s="124">
        <v>0.0054597190427074045</v>
      </c>
      <c r="E625" s="124">
        <v>1.1205739312058498</v>
      </c>
      <c r="F625" s="84" t="s">
        <v>3200</v>
      </c>
      <c r="G625" s="84" t="b">
        <v>0</v>
      </c>
      <c r="H625" s="84" t="b">
        <v>0</v>
      </c>
      <c r="I625" s="84" t="b">
        <v>0</v>
      </c>
      <c r="J625" s="84" t="b">
        <v>0</v>
      </c>
      <c r="K625" s="84" t="b">
        <v>1</v>
      </c>
      <c r="L625" s="84" t="b">
        <v>0</v>
      </c>
    </row>
    <row r="626" spans="1:12" ht="15">
      <c r="A626" s="84" t="s">
        <v>283</v>
      </c>
      <c r="B626" s="84" t="s">
        <v>3978</v>
      </c>
      <c r="C626" s="84">
        <v>3</v>
      </c>
      <c r="D626" s="124">
        <v>0.00937389082886013</v>
      </c>
      <c r="E626" s="124">
        <v>1.3424226808222062</v>
      </c>
      <c r="F626" s="84" t="s">
        <v>3200</v>
      </c>
      <c r="G626" s="84" t="b">
        <v>0</v>
      </c>
      <c r="H626" s="84" t="b">
        <v>0</v>
      </c>
      <c r="I626" s="84" t="b">
        <v>0</v>
      </c>
      <c r="J626" s="84" t="b">
        <v>0</v>
      </c>
      <c r="K626" s="84" t="b">
        <v>0</v>
      </c>
      <c r="L626" s="84" t="b">
        <v>0</v>
      </c>
    </row>
    <row r="627" spans="1:12" ht="15">
      <c r="A627" s="84" t="s">
        <v>4015</v>
      </c>
      <c r="B627" s="84" t="s">
        <v>4064</v>
      </c>
      <c r="C627" s="84">
        <v>3</v>
      </c>
      <c r="D627" s="124">
        <v>0.00937389082886013</v>
      </c>
      <c r="E627" s="124">
        <v>1.2174839442139063</v>
      </c>
      <c r="F627" s="84" t="s">
        <v>3200</v>
      </c>
      <c r="G627" s="84" t="b">
        <v>0</v>
      </c>
      <c r="H627" s="84" t="b">
        <v>1</v>
      </c>
      <c r="I627" s="84" t="b">
        <v>0</v>
      </c>
      <c r="J627" s="84" t="b">
        <v>0</v>
      </c>
      <c r="K627" s="84" t="b">
        <v>0</v>
      </c>
      <c r="L627" s="84" t="b">
        <v>0</v>
      </c>
    </row>
    <row r="628" spans="1:12" ht="15">
      <c r="A628" s="84" t="s">
        <v>375</v>
      </c>
      <c r="B628" s="84" t="s">
        <v>374</v>
      </c>
      <c r="C628" s="84">
        <v>4</v>
      </c>
      <c r="D628" s="124">
        <v>0</v>
      </c>
      <c r="E628" s="124">
        <v>1.2108533653148932</v>
      </c>
      <c r="F628" s="84" t="s">
        <v>3201</v>
      </c>
      <c r="G628" s="84" t="b">
        <v>0</v>
      </c>
      <c r="H628" s="84" t="b">
        <v>0</v>
      </c>
      <c r="I628" s="84" t="b">
        <v>0</v>
      </c>
      <c r="J628" s="84" t="b">
        <v>0</v>
      </c>
      <c r="K628" s="84" t="b">
        <v>0</v>
      </c>
      <c r="L628" s="84" t="b">
        <v>0</v>
      </c>
    </row>
    <row r="629" spans="1:12" ht="15">
      <c r="A629" s="84" t="s">
        <v>374</v>
      </c>
      <c r="B629" s="84" t="s">
        <v>373</v>
      </c>
      <c r="C629" s="84">
        <v>4</v>
      </c>
      <c r="D629" s="124">
        <v>0</v>
      </c>
      <c r="E629" s="124">
        <v>1.2108533653148932</v>
      </c>
      <c r="F629" s="84" t="s">
        <v>3201</v>
      </c>
      <c r="G629" s="84" t="b">
        <v>0</v>
      </c>
      <c r="H629" s="84" t="b">
        <v>0</v>
      </c>
      <c r="I629" s="84" t="b">
        <v>0</v>
      </c>
      <c r="J629" s="84" t="b">
        <v>0</v>
      </c>
      <c r="K629" s="84" t="b">
        <v>0</v>
      </c>
      <c r="L629" s="84" t="b">
        <v>0</v>
      </c>
    </row>
    <row r="630" spans="1:12" ht="15">
      <c r="A630" s="84" t="s">
        <v>373</v>
      </c>
      <c r="B630" s="84" t="s">
        <v>331</v>
      </c>
      <c r="C630" s="84">
        <v>4</v>
      </c>
      <c r="D630" s="124">
        <v>0</v>
      </c>
      <c r="E630" s="124">
        <v>1.2108533653148932</v>
      </c>
      <c r="F630" s="84" t="s">
        <v>3201</v>
      </c>
      <c r="G630" s="84" t="b">
        <v>0</v>
      </c>
      <c r="H630" s="84" t="b">
        <v>0</v>
      </c>
      <c r="I630" s="84" t="b">
        <v>0</v>
      </c>
      <c r="J630" s="84" t="b">
        <v>0</v>
      </c>
      <c r="K630" s="84" t="b">
        <v>0</v>
      </c>
      <c r="L630" s="84" t="b">
        <v>0</v>
      </c>
    </row>
    <row r="631" spans="1:12" ht="15">
      <c r="A631" s="84" t="s">
        <v>241</v>
      </c>
      <c r="B631" s="84" t="s">
        <v>375</v>
      </c>
      <c r="C631" s="84">
        <v>2</v>
      </c>
      <c r="D631" s="124">
        <v>0.008725507120695107</v>
      </c>
      <c r="E631" s="124">
        <v>1.2108533653148932</v>
      </c>
      <c r="F631" s="84" t="s">
        <v>3201</v>
      </c>
      <c r="G631" s="84" t="b">
        <v>0</v>
      </c>
      <c r="H631" s="84" t="b">
        <v>0</v>
      </c>
      <c r="I631" s="84" t="b">
        <v>0</v>
      </c>
      <c r="J631" s="84" t="b">
        <v>0</v>
      </c>
      <c r="K631" s="84" t="b">
        <v>0</v>
      </c>
      <c r="L631" s="84" t="b">
        <v>0</v>
      </c>
    </row>
    <row r="632" spans="1:12" ht="15">
      <c r="A632" s="84" t="s">
        <v>242</v>
      </c>
      <c r="B632" s="84" t="s">
        <v>375</v>
      </c>
      <c r="C632" s="84">
        <v>2</v>
      </c>
      <c r="D632" s="124">
        <v>0.008725507120695107</v>
      </c>
      <c r="E632" s="124">
        <v>1.2108533653148932</v>
      </c>
      <c r="F632" s="84" t="s">
        <v>3201</v>
      </c>
      <c r="G632" s="84" t="b">
        <v>0</v>
      </c>
      <c r="H632" s="84" t="b">
        <v>0</v>
      </c>
      <c r="I632" s="84" t="b">
        <v>0</v>
      </c>
      <c r="J632" s="84" t="b">
        <v>0</v>
      </c>
      <c r="K632" s="84" t="b">
        <v>0</v>
      </c>
      <c r="L632" s="84" t="b">
        <v>0</v>
      </c>
    </row>
    <row r="633" spans="1:12" ht="15">
      <c r="A633" s="84" t="s">
        <v>4219</v>
      </c>
      <c r="B633" s="84" t="s">
        <v>4021</v>
      </c>
      <c r="C633" s="84">
        <v>2</v>
      </c>
      <c r="D633" s="124">
        <v>0.008725507120695107</v>
      </c>
      <c r="E633" s="124">
        <v>1.2108533653148932</v>
      </c>
      <c r="F633" s="84" t="s">
        <v>3201</v>
      </c>
      <c r="G633" s="84" t="b">
        <v>0</v>
      </c>
      <c r="H633" s="84" t="b">
        <v>0</v>
      </c>
      <c r="I633" s="84" t="b">
        <v>0</v>
      </c>
      <c r="J633" s="84" t="b">
        <v>0</v>
      </c>
      <c r="K633" s="84" t="b">
        <v>0</v>
      </c>
      <c r="L633" s="84" t="b">
        <v>0</v>
      </c>
    </row>
    <row r="634" spans="1:12" ht="15">
      <c r="A634" s="84" t="s">
        <v>396</v>
      </c>
      <c r="B634" s="84" t="s">
        <v>3908</v>
      </c>
      <c r="C634" s="84">
        <v>2</v>
      </c>
      <c r="D634" s="124">
        <v>0</v>
      </c>
      <c r="E634" s="124">
        <v>0.8129133566428556</v>
      </c>
      <c r="F634" s="84" t="s">
        <v>3202</v>
      </c>
      <c r="G634" s="84" t="b">
        <v>0</v>
      </c>
      <c r="H634" s="84" t="b">
        <v>0</v>
      </c>
      <c r="I634" s="84" t="b">
        <v>0</v>
      </c>
      <c r="J634" s="84" t="b">
        <v>0</v>
      </c>
      <c r="K634" s="84" t="b">
        <v>0</v>
      </c>
      <c r="L634" s="84" t="b">
        <v>0</v>
      </c>
    </row>
    <row r="635" spans="1:12" ht="15">
      <c r="A635" s="84" t="s">
        <v>3908</v>
      </c>
      <c r="B635" s="84" t="s">
        <v>4201</v>
      </c>
      <c r="C635" s="84">
        <v>2</v>
      </c>
      <c r="D635" s="124">
        <v>0</v>
      </c>
      <c r="E635" s="124">
        <v>0.8129133566428556</v>
      </c>
      <c r="F635" s="84" t="s">
        <v>3202</v>
      </c>
      <c r="G635" s="84" t="b">
        <v>0</v>
      </c>
      <c r="H635" s="84" t="b">
        <v>0</v>
      </c>
      <c r="I635" s="84" t="b">
        <v>0</v>
      </c>
      <c r="J635" s="84" t="b">
        <v>0</v>
      </c>
      <c r="K635" s="84" t="b">
        <v>0</v>
      </c>
      <c r="L635" s="84" t="b">
        <v>0</v>
      </c>
    </row>
    <row r="636" spans="1:12" ht="15">
      <c r="A636" s="84" t="s">
        <v>4201</v>
      </c>
      <c r="B636" s="84" t="s">
        <v>3943</v>
      </c>
      <c r="C636" s="84">
        <v>2</v>
      </c>
      <c r="D636" s="124">
        <v>0</v>
      </c>
      <c r="E636" s="124">
        <v>0.8129133566428556</v>
      </c>
      <c r="F636" s="84" t="s">
        <v>3202</v>
      </c>
      <c r="G636" s="84" t="b">
        <v>0</v>
      </c>
      <c r="H636" s="84" t="b">
        <v>0</v>
      </c>
      <c r="I636" s="84" t="b">
        <v>0</v>
      </c>
      <c r="J636" s="84" t="b">
        <v>0</v>
      </c>
      <c r="K636" s="84" t="b">
        <v>0</v>
      </c>
      <c r="L636" s="84" t="b">
        <v>0</v>
      </c>
    </row>
    <row r="637" spans="1:12" ht="15">
      <c r="A637" s="84" t="s">
        <v>3943</v>
      </c>
      <c r="B637" s="84" t="s">
        <v>331</v>
      </c>
      <c r="C637" s="84">
        <v>2</v>
      </c>
      <c r="D637" s="124">
        <v>0</v>
      </c>
      <c r="E637" s="124">
        <v>0.8129133566428556</v>
      </c>
      <c r="F637" s="84" t="s">
        <v>3202</v>
      </c>
      <c r="G637" s="84" t="b">
        <v>0</v>
      </c>
      <c r="H637" s="84" t="b">
        <v>0</v>
      </c>
      <c r="I637" s="84" t="b">
        <v>0</v>
      </c>
      <c r="J637" s="84" t="b">
        <v>0</v>
      </c>
      <c r="K637" s="84" t="b">
        <v>0</v>
      </c>
      <c r="L637" s="84" t="b">
        <v>0</v>
      </c>
    </row>
    <row r="638" spans="1:12" ht="15">
      <c r="A638" s="84" t="s">
        <v>331</v>
      </c>
      <c r="B638" s="84" t="s">
        <v>3903</v>
      </c>
      <c r="C638" s="84">
        <v>2</v>
      </c>
      <c r="D638" s="124">
        <v>0</v>
      </c>
      <c r="E638" s="124">
        <v>0.8129133566428556</v>
      </c>
      <c r="F638" s="84" t="s">
        <v>3202</v>
      </c>
      <c r="G638" s="84" t="b">
        <v>0</v>
      </c>
      <c r="H638" s="84" t="b">
        <v>0</v>
      </c>
      <c r="I638" s="84" t="b">
        <v>0</v>
      </c>
      <c r="J638" s="84" t="b">
        <v>0</v>
      </c>
      <c r="K638" s="84" t="b">
        <v>0</v>
      </c>
      <c r="L638" s="84" t="b">
        <v>0</v>
      </c>
    </row>
    <row r="639" spans="1:12" ht="15">
      <c r="A639" s="84" t="s">
        <v>3903</v>
      </c>
      <c r="B639" s="84" t="s">
        <v>395</v>
      </c>
      <c r="C639" s="84">
        <v>2</v>
      </c>
      <c r="D639" s="124">
        <v>0</v>
      </c>
      <c r="E639" s="124">
        <v>0.8129133566428556</v>
      </c>
      <c r="F639" s="84" t="s">
        <v>3202</v>
      </c>
      <c r="G639" s="84" t="b">
        <v>0</v>
      </c>
      <c r="H639" s="84" t="b">
        <v>0</v>
      </c>
      <c r="I639" s="84" t="b">
        <v>0</v>
      </c>
      <c r="J639" s="84" t="b">
        <v>0</v>
      </c>
      <c r="K639" s="84" t="b">
        <v>0</v>
      </c>
      <c r="L639" s="84" t="b">
        <v>0</v>
      </c>
    </row>
    <row r="640" spans="1:12" ht="15">
      <c r="A640" s="84" t="s">
        <v>331</v>
      </c>
      <c r="B640" s="84" t="s">
        <v>4072</v>
      </c>
      <c r="C640" s="84">
        <v>3</v>
      </c>
      <c r="D640" s="124">
        <v>0.008148178474454343</v>
      </c>
      <c r="E640" s="124">
        <v>1.021189299069938</v>
      </c>
      <c r="F640" s="84" t="s">
        <v>3203</v>
      </c>
      <c r="G640" s="84" t="b">
        <v>0</v>
      </c>
      <c r="H640" s="84" t="b">
        <v>0</v>
      </c>
      <c r="I640" s="84" t="b">
        <v>0</v>
      </c>
      <c r="J640" s="84" t="b">
        <v>0</v>
      </c>
      <c r="K640" s="84" t="b">
        <v>0</v>
      </c>
      <c r="L640" s="84" t="b">
        <v>0</v>
      </c>
    </row>
    <row r="641" spans="1:12" ht="15">
      <c r="A641" s="84" t="s">
        <v>4072</v>
      </c>
      <c r="B641" s="84" t="s">
        <v>3349</v>
      </c>
      <c r="C641" s="84">
        <v>3</v>
      </c>
      <c r="D641" s="124">
        <v>0.008148178474454343</v>
      </c>
      <c r="E641" s="124">
        <v>1.146128035678238</v>
      </c>
      <c r="F641" s="84" t="s">
        <v>3203</v>
      </c>
      <c r="G641" s="84" t="b">
        <v>0</v>
      </c>
      <c r="H641" s="84" t="b">
        <v>0</v>
      </c>
      <c r="I641" s="84" t="b">
        <v>0</v>
      </c>
      <c r="J641" s="84" t="b">
        <v>0</v>
      </c>
      <c r="K641" s="84" t="b">
        <v>0</v>
      </c>
      <c r="L641" s="84" t="b">
        <v>0</v>
      </c>
    </row>
    <row r="642" spans="1:12" ht="15">
      <c r="A642" s="84" t="s">
        <v>3349</v>
      </c>
      <c r="B642" s="84" t="s">
        <v>3912</v>
      </c>
      <c r="C642" s="84">
        <v>3</v>
      </c>
      <c r="D642" s="124">
        <v>0.008148178474454343</v>
      </c>
      <c r="E642" s="124">
        <v>1.146128035678238</v>
      </c>
      <c r="F642" s="84" t="s">
        <v>3203</v>
      </c>
      <c r="G642" s="84" t="b">
        <v>0</v>
      </c>
      <c r="H642" s="84" t="b">
        <v>0</v>
      </c>
      <c r="I642" s="84" t="b">
        <v>0</v>
      </c>
      <c r="J642" s="84" t="b">
        <v>1</v>
      </c>
      <c r="K642" s="84" t="b">
        <v>0</v>
      </c>
      <c r="L642" s="84" t="b">
        <v>0</v>
      </c>
    </row>
    <row r="643" spans="1:12" ht="15">
      <c r="A643" s="84" t="s">
        <v>4073</v>
      </c>
      <c r="B643" s="84" t="s">
        <v>3913</v>
      </c>
      <c r="C643" s="84">
        <v>3</v>
      </c>
      <c r="D643" s="124">
        <v>0.008148178474454343</v>
      </c>
      <c r="E643" s="124">
        <v>1.146128035678238</v>
      </c>
      <c r="F643" s="84" t="s">
        <v>3203</v>
      </c>
      <c r="G643" s="84" t="b">
        <v>0</v>
      </c>
      <c r="H643" s="84" t="b">
        <v>0</v>
      </c>
      <c r="I643" s="84" t="b">
        <v>0</v>
      </c>
      <c r="J643" s="84" t="b">
        <v>0</v>
      </c>
      <c r="K643" s="84" t="b">
        <v>0</v>
      </c>
      <c r="L643" s="84" t="b">
        <v>0</v>
      </c>
    </row>
    <row r="644" spans="1:12" ht="15">
      <c r="A644" s="84" t="s">
        <v>3913</v>
      </c>
      <c r="B644" s="84" t="s">
        <v>4074</v>
      </c>
      <c r="C644" s="84">
        <v>3</v>
      </c>
      <c r="D644" s="124">
        <v>0.008148178474454343</v>
      </c>
      <c r="E644" s="124">
        <v>1.146128035678238</v>
      </c>
      <c r="F644" s="84" t="s">
        <v>3203</v>
      </c>
      <c r="G644" s="84" t="b">
        <v>0</v>
      </c>
      <c r="H644" s="84" t="b">
        <v>0</v>
      </c>
      <c r="I644" s="84" t="b">
        <v>0</v>
      </c>
      <c r="J644" s="84" t="b">
        <v>0</v>
      </c>
      <c r="K644" s="84" t="b">
        <v>0</v>
      </c>
      <c r="L644" s="84" t="b">
        <v>0</v>
      </c>
    </row>
    <row r="645" spans="1:12" ht="15">
      <c r="A645" s="84" t="s">
        <v>3912</v>
      </c>
      <c r="B645" s="84" t="s">
        <v>386</v>
      </c>
      <c r="C645" s="84">
        <v>2</v>
      </c>
      <c r="D645" s="124">
        <v>0.01308826068104266</v>
      </c>
      <c r="E645" s="124">
        <v>1.1461280356782382</v>
      </c>
      <c r="F645" s="84" t="s">
        <v>3203</v>
      </c>
      <c r="G645" s="84" t="b">
        <v>1</v>
      </c>
      <c r="H645" s="84" t="b">
        <v>0</v>
      </c>
      <c r="I645" s="84" t="b">
        <v>0</v>
      </c>
      <c r="J645" s="84" t="b">
        <v>0</v>
      </c>
      <c r="K645" s="84" t="b">
        <v>0</v>
      </c>
      <c r="L645" s="84" t="b">
        <v>0</v>
      </c>
    </row>
    <row r="646" spans="1:12" ht="15">
      <c r="A646" s="84" t="s">
        <v>386</v>
      </c>
      <c r="B646" s="84" t="s">
        <v>4073</v>
      </c>
      <c r="C646" s="84">
        <v>2</v>
      </c>
      <c r="D646" s="124">
        <v>0.01308826068104266</v>
      </c>
      <c r="E646" s="124">
        <v>1.1461280356782382</v>
      </c>
      <c r="F646" s="84" t="s">
        <v>3203</v>
      </c>
      <c r="G646" s="84" t="b">
        <v>0</v>
      </c>
      <c r="H646" s="84" t="b">
        <v>0</v>
      </c>
      <c r="I646" s="84" t="b">
        <v>0</v>
      </c>
      <c r="J646" s="84" t="b">
        <v>0</v>
      </c>
      <c r="K646" s="84" t="b">
        <v>0</v>
      </c>
      <c r="L646" s="84" t="b">
        <v>0</v>
      </c>
    </row>
    <row r="647" spans="1:12" ht="15">
      <c r="A647" s="84" t="s">
        <v>397</v>
      </c>
      <c r="B647" s="84" t="s">
        <v>331</v>
      </c>
      <c r="C647" s="84">
        <v>2</v>
      </c>
      <c r="D647" s="124">
        <v>0.01308826068104266</v>
      </c>
      <c r="E647" s="124">
        <v>1.3222192947339193</v>
      </c>
      <c r="F647" s="84" t="s">
        <v>3203</v>
      </c>
      <c r="G647" s="84" t="b">
        <v>0</v>
      </c>
      <c r="H647" s="84" t="b">
        <v>0</v>
      </c>
      <c r="I647" s="84" t="b">
        <v>0</v>
      </c>
      <c r="J647" s="84" t="b">
        <v>0</v>
      </c>
      <c r="K647" s="84" t="b">
        <v>0</v>
      </c>
      <c r="L647" s="84" t="b">
        <v>0</v>
      </c>
    </row>
    <row r="648" spans="1:12" ht="15">
      <c r="A648" s="84" t="s">
        <v>4007</v>
      </c>
      <c r="B648" s="84" t="s">
        <v>331</v>
      </c>
      <c r="C648" s="84">
        <v>4</v>
      </c>
      <c r="D648" s="124">
        <v>0.008247660681536716</v>
      </c>
      <c r="E648" s="124">
        <v>1.021189299069938</v>
      </c>
      <c r="F648" s="84" t="s">
        <v>3204</v>
      </c>
      <c r="G648" s="84" t="b">
        <v>0</v>
      </c>
      <c r="H648" s="84" t="b">
        <v>0</v>
      </c>
      <c r="I648" s="84" t="b">
        <v>0</v>
      </c>
      <c r="J648" s="84" t="b">
        <v>0</v>
      </c>
      <c r="K648" s="84" t="b">
        <v>0</v>
      </c>
      <c r="L648" s="84" t="b">
        <v>0</v>
      </c>
    </row>
    <row r="649" spans="1:12" ht="15">
      <c r="A649" s="84" t="s">
        <v>331</v>
      </c>
      <c r="B649" s="84" t="s">
        <v>3973</v>
      </c>
      <c r="C649" s="84">
        <v>4</v>
      </c>
      <c r="D649" s="124">
        <v>0.008247660681536716</v>
      </c>
      <c r="E649" s="124">
        <v>1.021189299069938</v>
      </c>
      <c r="F649" s="84" t="s">
        <v>3204</v>
      </c>
      <c r="G649" s="84" t="b">
        <v>0</v>
      </c>
      <c r="H649" s="84" t="b">
        <v>0</v>
      </c>
      <c r="I649" s="84" t="b">
        <v>0</v>
      </c>
      <c r="J649" s="84" t="b">
        <v>0</v>
      </c>
      <c r="K649" s="84" t="b">
        <v>0</v>
      </c>
      <c r="L649" s="84" t="b">
        <v>0</v>
      </c>
    </row>
    <row r="650" spans="1:12" ht="15">
      <c r="A650" s="84" t="s">
        <v>3973</v>
      </c>
      <c r="B650" s="84" t="s">
        <v>3915</v>
      </c>
      <c r="C650" s="84">
        <v>4</v>
      </c>
      <c r="D650" s="124">
        <v>0.008247660681536716</v>
      </c>
      <c r="E650" s="124">
        <v>1.021189299069938</v>
      </c>
      <c r="F650" s="84" t="s">
        <v>3204</v>
      </c>
      <c r="G650" s="84" t="b">
        <v>0</v>
      </c>
      <c r="H650" s="84" t="b">
        <v>0</v>
      </c>
      <c r="I650" s="84" t="b">
        <v>0</v>
      </c>
      <c r="J650" s="84" t="b">
        <v>0</v>
      </c>
      <c r="K650" s="84" t="b">
        <v>0</v>
      </c>
      <c r="L650" s="84" t="b">
        <v>0</v>
      </c>
    </row>
    <row r="651" spans="1:12" ht="15">
      <c r="A651" s="84" t="s">
        <v>3915</v>
      </c>
      <c r="B651" s="84" t="s">
        <v>3293</v>
      </c>
      <c r="C651" s="84">
        <v>4</v>
      </c>
      <c r="D651" s="124">
        <v>0.008247660681536716</v>
      </c>
      <c r="E651" s="124">
        <v>1.021189299069938</v>
      </c>
      <c r="F651" s="84" t="s">
        <v>3204</v>
      </c>
      <c r="G651" s="84" t="b">
        <v>0</v>
      </c>
      <c r="H651" s="84" t="b">
        <v>0</v>
      </c>
      <c r="I651" s="84" t="b">
        <v>0</v>
      </c>
      <c r="J651" s="84" t="b">
        <v>0</v>
      </c>
      <c r="K651" s="84" t="b">
        <v>0</v>
      </c>
      <c r="L651" s="84" t="b">
        <v>0</v>
      </c>
    </row>
    <row r="652" spans="1:12" ht="15">
      <c r="A652" s="84" t="s">
        <v>3293</v>
      </c>
      <c r="B652" s="84" t="s">
        <v>3929</v>
      </c>
      <c r="C652" s="84">
        <v>4</v>
      </c>
      <c r="D652" s="124">
        <v>0.008247660681536716</v>
      </c>
      <c r="E652" s="124">
        <v>1.021189299069938</v>
      </c>
      <c r="F652" s="84" t="s">
        <v>3204</v>
      </c>
      <c r="G652" s="84" t="b">
        <v>0</v>
      </c>
      <c r="H652" s="84" t="b">
        <v>0</v>
      </c>
      <c r="I652" s="84" t="b">
        <v>0</v>
      </c>
      <c r="J652" s="84" t="b">
        <v>0</v>
      </c>
      <c r="K652" s="84" t="b">
        <v>0</v>
      </c>
      <c r="L652" s="84" t="b">
        <v>0</v>
      </c>
    </row>
    <row r="653" spans="1:12" ht="15">
      <c r="A653" s="84" t="s">
        <v>3929</v>
      </c>
      <c r="B653" s="84" t="s">
        <v>3974</v>
      </c>
      <c r="C653" s="84">
        <v>4</v>
      </c>
      <c r="D653" s="124">
        <v>0.008247660681536716</v>
      </c>
      <c r="E653" s="124">
        <v>1.021189299069938</v>
      </c>
      <c r="F653" s="84" t="s">
        <v>3204</v>
      </c>
      <c r="G653" s="84" t="b">
        <v>0</v>
      </c>
      <c r="H653" s="84" t="b">
        <v>0</v>
      </c>
      <c r="I653" s="84" t="b">
        <v>0</v>
      </c>
      <c r="J653" s="84" t="b">
        <v>0</v>
      </c>
      <c r="K653" s="84" t="b">
        <v>0</v>
      </c>
      <c r="L653" s="84" t="b">
        <v>0</v>
      </c>
    </row>
    <row r="654" spans="1:12" ht="15">
      <c r="A654" s="84" t="s">
        <v>3974</v>
      </c>
      <c r="B654" s="84" t="s">
        <v>828</v>
      </c>
      <c r="C654" s="84">
        <v>4</v>
      </c>
      <c r="D654" s="124">
        <v>0.008247660681536716</v>
      </c>
      <c r="E654" s="124">
        <v>1.021189299069938</v>
      </c>
      <c r="F654" s="84" t="s">
        <v>3204</v>
      </c>
      <c r="G654" s="84" t="b">
        <v>0</v>
      </c>
      <c r="H654" s="84" t="b">
        <v>0</v>
      </c>
      <c r="I654" s="84" t="b">
        <v>0</v>
      </c>
      <c r="J654" s="84" t="b">
        <v>0</v>
      </c>
      <c r="K654" s="84" t="b">
        <v>0</v>
      </c>
      <c r="L654" s="84" t="b">
        <v>0</v>
      </c>
    </row>
    <row r="655" spans="1:12" ht="15">
      <c r="A655" s="84" t="s">
        <v>828</v>
      </c>
      <c r="B655" s="84" t="s">
        <v>3284</v>
      </c>
      <c r="C655" s="84">
        <v>2</v>
      </c>
      <c r="D655" s="124">
        <v>0.01693361739029947</v>
      </c>
      <c r="E655" s="124">
        <v>1.3222192947339193</v>
      </c>
      <c r="F655" s="84" t="s">
        <v>3204</v>
      </c>
      <c r="G655" s="84" t="b">
        <v>0</v>
      </c>
      <c r="H655" s="84" t="b">
        <v>0</v>
      </c>
      <c r="I655" s="84" t="b">
        <v>0</v>
      </c>
      <c r="J655" s="84" t="b">
        <v>0</v>
      </c>
      <c r="K655" s="84" t="b">
        <v>0</v>
      </c>
      <c r="L655" s="84" t="b">
        <v>0</v>
      </c>
    </row>
    <row r="656" spans="1:12" ht="15">
      <c r="A656" s="84" t="s">
        <v>4036</v>
      </c>
      <c r="B656" s="84" t="s">
        <v>3902</v>
      </c>
      <c r="C656" s="84">
        <v>2</v>
      </c>
      <c r="D656" s="124">
        <v>0.020716618712433087</v>
      </c>
      <c r="E656" s="124">
        <v>0.8450980400142568</v>
      </c>
      <c r="F656" s="84" t="s">
        <v>3207</v>
      </c>
      <c r="G656" s="84" t="b">
        <v>0</v>
      </c>
      <c r="H656" s="84" t="b">
        <v>0</v>
      </c>
      <c r="I656" s="84" t="b">
        <v>0</v>
      </c>
      <c r="J656" s="84" t="b">
        <v>0</v>
      </c>
      <c r="K656" s="84" t="b">
        <v>0</v>
      </c>
      <c r="L656" s="84" t="b">
        <v>0</v>
      </c>
    </row>
    <row r="657" spans="1:12" ht="15">
      <c r="A657" s="84" t="s">
        <v>3902</v>
      </c>
      <c r="B657" s="84" t="s">
        <v>331</v>
      </c>
      <c r="C657" s="84">
        <v>2</v>
      </c>
      <c r="D657" s="124">
        <v>0.020716618712433087</v>
      </c>
      <c r="E657" s="124">
        <v>0.6690067809585756</v>
      </c>
      <c r="F657" s="84" t="s">
        <v>3207</v>
      </c>
      <c r="G657" s="84" t="b">
        <v>0</v>
      </c>
      <c r="H657" s="84" t="b">
        <v>0</v>
      </c>
      <c r="I657" s="84" t="b">
        <v>0</v>
      </c>
      <c r="J657" s="84" t="b">
        <v>0</v>
      </c>
      <c r="K657" s="84" t="b">
        <v>0</v>
      </c>
      <c r="L657" s="84" t="b">
        <v>0</v>
      </c>
    </row>
    <row r="658" spans="1:12" ht="15">
      <c r="A658" s="84" t="s">
        <v>331</v>
      </c>
      <c r="B658" s="84" t="s">
        <v>4035</v>
      </c>
      <c r="C658" s="84">
        <v>2</v>
      </c>
      <c r="D658" s="124">
        <v>0.020716618712433087</v>
      </c>
      <c r="E658" s="124">
        <v>0.8450980400142568</v>
      </c>
      <c r="F658" s="84" t="s">
        <v>3207</v>
      </c>
      <c r="G658" s="84" t="b">
        <v>0</v>
      </c>
      <c r="H658" s="84" t="b">
        <v>0</v>
      </c>
      <c r="I658" s="84" t="b">
        <v>0</v>
      </c>
      <c r="J658" s="84" t="b">
        <v>0</v>
      </c>
      <c r="K658" s="84" t="b">
        <v>1</v>
      </c>
      <c r="L658" s="84" t="b">
        <v>0</v>
      </c>
    </row>
    <row r="659" spans="1:12" ht="15">
      <c r="A659" s="84" t="s">
        <v>4035</v>
      </c>
      <c r="B659" s="84" t="s">
        <v>3288</v>
      </c>
      <c r="C659" s="84">
        <v>2</v>
      </c>
      <c r="D659" s="124">
        <v>0.020716618712433087</v>
      </c>
      <c r="E659" s="124">
        <v>0.8450980400142568</v>
      </c>
      <c r="F659" s="84" t="s">
        <v>3207</v>
      </c>
      <c r="G659" s="84" t="b">
        <v>0</v>
      </c>
      <c r="H659" s="84" t="b">
        <v>1</v>
      </c>
      <c r="I659" s="84" t="b">
        <v>0</v>
      </c>
      <c r="J659" s="84" t="b">
        <v>0</v>
      </c>
      <c r="K659" s="84" t="b">
        <v>0</v>
      </c>
      <c r="L659" s="84" t="b">
        <v>0</v>
      </c>
    </row>
    <row r="660" spans="1:12" ht="15">
      <c r="A660" s="84" t="s">
        <v>3288</v>
      </c>
      <c r="B660" s="84" t="s">
        <v>3954</v>
      </c>
      <c r="C660" s="84">
        <v>2</v>
      </c>
      <c r="D660" s="124">
        <v>0.020716618712433087</v>
      </c>
      <c r="E660" s="124">
        <v>0.8450980400142568</v>
      </c>
      <c r="F660" s="84" t="s">
        <v>3207</v>
      </c>
      <c r="G660" s="84" t="b">
        <v>0</v>
      </c>
      <c r="H660" s="84" t="b">
        <v>0</v>
      </c>
      <c r="I660" s="84" t="b">
        <v>0</v>
      </c>
      <c r="J660" s="84" t="b">
        <v>0</v>
      </c>
      <c r="K660" s="84" t="b">
        <v>0</v>
      </c>
      <c r="L660" s="84" t="b">
        <v>0</v>
      </c>
    </row>
    <row r="661" spans="1:12" ht="15">
      <c r="A661" s="84" t="s">
        <v>3954</v>
      </c>
      <c r="B661" s="84" t="s">
        <v>4195</v>
      </c>
      <c r="C661" s="84">
        <v>2</v>
      </c>
      <c r="D661" s="124">
        <v>0.020716618712433087</v>
      </c>
      <c r="E661" s="124">
        <v>0.8450980400142568</v>
      </c>
      <c r="F661" s="84" t="s">
        <v>3207</v>
      </c>
      <c r="G661" s="84" t="b">
        <v>0</v>
      </c>
      <c r="H661" s="84" t="b">
        <v>0</v>
      </c>
      <c r="I661" s="84" t="b">
        <v>0</v>
      </c>
      <c r="J661" s="84" t="b">
        <v>0</v>
      </c>
      <c r="K661" s="84" t="b">
        <v>0</v>
      </c>
      <c r="L661" s="84" t="b">
        <v>0</v>
      </c>
    </row>
    <row r="662" spans="1:12" ht="15">
      <c r="A662" s="84" t="s">
        <v>3901</v>
      </c>
      <c r="B662" s="84" t="s">
        <v>3476</v>
      </c>
      <c r="C662" s="84">
        <v>2</v>
      </c>
      <c r="D662" s="124">
        <v>0</v>
      </c>
      <c r="E662" s="124">
        <v>1.2041199826559248</v>
      </c>
      <c r="F662" s="84" t="s">
        <v>3208</v>
      </c>
      <c r="G662" s="84" t="b">
        <v>0</v>
      </c>
      <c r="H662" s="84" t="b">
        <v>0</v>
      </c>
      <c r="I662" s="84" t="b">
        <v>0</v>
      </c>
      <c r="J662" s="84" t="b">
        <v>0</v>
      </c>
      <c r="K662" s="84" t="b">
        <v>0</v>
      </c>
      <c r="L662" s="84" t="b">
        <v>0</v>
      </c>
    </row>
    <row r="663" spans="1:12" ht="15">
      <c r="A663" s="84" t="s">
        <v>3476</v>
      </c>
      <c r="B663" s="84" t="s">
        <v>806</v>
      </c>
      <c r="C663" s="84">
        <v>2</v>
      </c>
      <c r="D663" s="124">
        <v>0</v>
      </c>
      <c r="E663" s="124">
        <v>1.2041199826559248</v>
      </c>
      <c r="F663" s="84" t="s">
        <v>3208</v>
      </c>
      <c r="G663" s="84" t="b">
        <v>0</v>
      </c>
      <c r="H663" s="84" t="b">
        <v>0</v>
      </c>
      <c r="I663" s="84" t="b">
        <v>0</v>
      </c>
      <c r="J663" s="84" t="b">
        <v>0</v>
      </c>
      <c r="K663" s="84" t="b">
        <v>0</v>
      </c>
      <c r="L663" s="84" t="b">
        <v>0</v>
      </c>
    </row>
    <row r="664" spans="1:12" ht="15">
      <c r="A664" s="84" t="s">
        <v>806</v>
      </c>
      <c r="B664" s="84" t="s">
        <v>4091</v>
      </c>
      <c r="C664" s="84">
        <v>2</v>
      </c>
      <c r="D664" s="124">
        <v>0</v>
      </c>
      <c r="E664" s="124">
        <v>1.2041199826559248</v>
      </c>
      <c r="F664" s="84" t="s">
        <v>3208</v>
      </c>
      <c r="G664" s="84" t="b">
        <v>0</v>
      </c>
      <c r="H664" s="84" t="b">
        <v>0</v>
      </c>
      <c r="I664" s="84" t="b">
        <v>0</v>
      </c>
      <c r="J664" s="84" t="b">
        <v>0</v>
      </c>
      <c r="K664" s="84" t="b">
        <v>0</v>
      </c>
      <c r="L664" s="84" t="b">
        <v>0</v>
      </c>
    </row>
    <row r="665" spans="1:12" ht="15">
      <c r="A665" s="84" t="s">
        <v>4091</v>
      </c>
      <c r="B665" s="84" t="s">
        <v>3971</v>
      </c>
      <c r="C665" s="84">
        <v>2</v>
      </c>
      <c r="D665" s="124">
        <v>0</v>
      </c>
      <c r="E665" s="124">
        <v>1.2041199826559248</v>
      </c>
      <c r="F665" s="84" t="s">
        <v>3208</v>
      </c>
      <c r="G665" s="84" t="b">
        <v>0</v>
      </c>
      <c r="H665" s="84" t="b">
        <v>0</v>
      </c>
      <c r="I665" s="84" t="b">
        <v>0</v>
      </c>
      <c r="J665" s="84" t="b">
        <v>0</v>
      </c>
      <c r="K665" s="84" t="b">
        <v>0</v>
      </c>
      <c r="L665" s="84" t="b">
        <v>0</v>
      </c>
    </row>
    <row r="666" spans="1:12" ht="15">
      <c r="A666" s="84" t="s">
        <v>3971</v>
      </c>
      <c r="B666" s="84" t="s">
        <v>4092</v>
      </c>
      <c r="C666" s="84">
        <v>2</v>
      </c>
      <c r="D666" s="124">
        <v>0</v>
      </c>
      <c r="E666" s="124">
        <v>1.2041199826559248</v>
      </c>
      <c r="F666" s="84" t="s">
        <v>3208</v>
      </c>
      <c r="G666" s="84" t="b">
        <v>0</v>
      </c>
      <c r="H666" s="84" t="b">
        <v>0</v>
      </c>
      <c r="I666" s="84" t="b">
        <v>0</v>
      </c>
      <c r="J666" s="84" t="b">
        <v>0</v>
      </c>
      <c r="K666" s="84" t="b">
        <v>0</v>
      </c>
      <c r="L666" s="84" t="b">
        <v>0</v>
      </c>
    </row>
    <row r="667" spans="1:12" ht="15">
      <c r="A667" s="84" t="s">
        <v>4092</v>
      </c>
      <c r="B667" s="84" t="s">
        <v>4093</v>
      </c>
      <c r="C667" s="84">
        <v>2</v>
      </c>
      <c r="D667" s="124">
        <v>0</v>
      </c>
      <c r="E667" s="124">
        <v>1.2041199826559248</v>
      </c>
      <c r="F667" s="84" t="s">
        <v>3208</v>
      </c>
      <c r="G667" s="84" t="b">
        <v>0</v>
      </c>
      <c r="H667" s="84" t="b">
        <v>0</v>
      </c>
      <c r="I667" s="84" t="b">
        <v>0</v>
      </c>
      <c r="J667" s="84" t="b">
        <v>0</v>
      </c>
      <c r="K667" s="84" t="b">
        <v>0</v>
      </c>
      <c r="L667" s="84" t="b">
        <v>0</v>
      </c>
    </row>
    <row r="668" spans="1:12" ht="15">
      <c r="A668" s="84" t="s">
        <v>4093</v>
      </c>
      <c r="B668" s="84" t="s">
        <v>4094</v>
      </c>
      <c r="C668" s="84">
        <v>2</v>
      </c>
      <c r="D668" s="124">
        <v>0</v>
      </c>
      <c r="E668" s="124">
        <v>1.2041199826559248</v>
      </c>
      <c r="F668" s="84" t="s">
        <v>3208</v>
      </c>
      <c r="G668" s="84" t="b">
        <v>0</v>
      </c>
      <c r="H668" s="84" t="b">
        <v>0</v>
      </c>
      <c r="I668" s="84" t="b">
        <v>0</v>
      </c>
      <c r="J668" s="84" t="b">
        <v>0</v>
      </c>
      <c r="K668" s="84" t="b">
        <v>0</v>
      </c>
      <c r="L668" s="84" t="b">
        <v>0</v>
      </c>
    </row>
    <row r="669" spans="1:12" ht="15">
      <c r="A669" s="84" t="s">
        <v>3328</v>
      </c>
      <c r="B669" s="84" t="s">
        <v>3328</v>
      </c>
      <c r="C669" s="84">
        <v>2</v>
      </c>
      <c r="D669" s="124">
        <v>0</v>
      </c>
      <c r="E669" s="124">
        <v>0.19188552623891317</v>
      </c>
      <c r="F669" s="84" t="s">
        <v>3209</v>
      </c>
      <c r="G669" s="84" t="b">
        <v>0</v>
      </c>
      <c r="H669" s="84" t="b">
        <v>0</v>
      </c>
      <c r="I669" s="84" t="b">
        <v>0</v>
      </c>
      <c r="J669" s="84" t="b">
        <v>0</v>
      </c>
      <c r="K669" s="84" t="b">
        <v>0</v>
      </c>
      <c r="L669"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3188</v>
      </c>
      <c r="BB2" s="13" t="s">
        <v>3223</v>
      </c>
      <c r="BC2" s="13" t="s">
        <v>3224</v>
      </c>
      <c r="BD2" s="119" t="s">
        <v>4251</v>
      </c>
      <c r="BE2" s="119" t="s">
        <v>4252</v>
      </c>
      <c r="BF2" s="119" t="s">
        <v>4253</v>
      </c>
      <c r="BG2" s="119" t="s">
        <v>4254</v>
      </c>
      <c r="BH2" s="119" t="s">
        <v>4255</v>
      </c>
      <c r="BI2" s="119" t="s">
        <v>4256</v>
      </c>
      <c r="BJ2" s="119" t="s">
        <v>4257</v>
      </c>
      <c r="BK2" s="119" t="s">
        <v>4258</v>
      </c>
      <c r="BL2" s="119" t="s">
        <v>4259</v>
      </c>
    </row>
    <row r="3" spans="1:64" ht="15" customHeight="1">
      <c r="A3" s="64" t="s">
        <v>212</v>
      </c>
      <c r="B3" s="64" t="s">
        <v>331</v>
      </c>
      <c r="C3" s="65"/>
      <c r="D3" s="66"/>
      <c r="E3" s="67"/>
      <c r="F3" s="68"/>
      <c r="G3" s="65"/>
      <c r="H3" s="69"/>
      <c r="I3" s="70"/>
      <c r="J3" s="70"/>
      <c r="K3" s="34" t="s">
        <v>65</v>
      </c>
      <c r="L3" s="71">
        <v>3</v>
      </c>
      <c r="M3" s="71"/>
      <c r="N3" s="72"/>
      <c r="O3" s="78" t="s">
        <v>430</v>
      </c>
      <c r="P3" s="80">
        <v>43498.119942129626</v>
      </c>
      <c r="Q3" s="78" t="s">
        <v>432</v>
      </c>
      <c r="R3" s="82" t="s">
        <v>714</v>
      </c>
      <c r="S3" s="78" t="s">
        <v>796</v>
      </c>
      <c r="T3" s="78"/>
      <c r="U3" s="78"/>
      <c r="V3" s="82" t="s">
        <v>894</v>
      </c>
      <c r="W3" s="80">
        <v>43498.119942129626</v>
      </c>
      <c r="X3" s="82" t="s">
        <v>1022</v>
      </c>
      <c r="Y3" s="78"/>
      <c r="Z3" s="78"/>
      <c r="AA3" s="84" t="s">
        <v>1316</v>
      </c>
      <c r="AB3" s="78"/>
      <c r="AC3" s="78" t="b">
        <v>0</v>
      </c>
      <c r="AD3" s="78">
        <v>0</v>
      </c>
      <c r="AE3" s="84" t="s">
        <v>1632</v>
      </c>
      <c r="AF3" s="78" t="b">
        <v>1</v>
      </c>
      <c r="AG3" s="78" t="s">
        <v>1701</v>
      </c>
      <c r="AH3" s="78"/>
      <c r="AI3" s="84" t="s">
        <v>1706</v>
      </c>
      <c r="AJ3" s="78" t="b">
        <v>0</v>
      </c>
      <c r="AK3" s="78">
        <v>0</v>
      </c>
      <c r="AL3" s="84" t="s">
        <v>1318</v>
      </c>
      <c r="AM3" s="78" t="s">
        <v>1708</v>
      </c>
      <c r="AN3" s="78" t="b">
        <v>0</v>
      </c>
      <c r="AO3" s="84" t="s">
        <v>1318</v>
      </c>
      <c r="AP3" s="78" t="s">
        <v>176</v>
      </c>
      <c r="AQ3" s="78">
        <v>0</v>
      </c>
      <c r="AR3" s="78">
        <v>0</v>
      </c>
      <c r="AS3" s="78"/>
      <c r="AT3" s="78"/>
      <c r="AU3" s="78"/>
      <c r="AV3" s="78"/>
      <c r="AW3" s="78"/>
      <c r="AX3" s="78"/>
      <c r="AY3" s="78"/>
      <c r="AZ3" s="78"/>
      <c r="BA3">
        <v>1</v>
      </c>
      <c r="BB3" s="78" t="str">
        <f>REPLACE(INDEX(GroupVertices[Group],MATCH(Edges24[[#This Row],[Vertex 1]],GroupVertices[Vertex],0)),1,1,"")</f>
        <v>8</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363</v>
      </c>
      <c r="C4" s="65"/>
      <c r="D4" s="66"/>
      <c r="E4" s="67"/>
      <c r="F4" s="68"/>
      <c r="G4" s="65"/>
      <c r="H4" s="69"/>
      <c r="I4" s="70"/>
      <c r="J4" s="70"/>
      <c r="K4" s="34" t="s">
        <v>65</v>
      </c>
      <c r="L4" s="77">
        <v>5</v>
      </c>
      <c r="M4" s="77"/>
      <c r="N4" s="72"/>
      <c r="O4" s="79" t="s">
        <v>430</v>
      </c>
      <c r="P4" s="81">
        <v>43498.130011574074</v>
      </c>
      <c r="Q4" s="79" t="s">
        <v>433</v>
      </c>
      <c r="R4" s="83" t="s">
        <v>715</v>
      </c>
      <c r="S4" s="79" t="s">
        <v>796</v>
      </c>
      <c r="T4" s="79"/>
      <c r="U4" s="79"/>
      <c r="V4" s="83" t="s">
        <v>895</v>
      </c>
      <c r="W4" s="81">
        <v>43498.130011574074</v>
      </c>
      <c r="X4" s="83" t="s">
        <v>1023</v>
      </c>
      <c r="Y4" s="79"/>
      <c r="Z4" s="79"/>
      <c r="AA4" s="85" t="s">
        <v>1317</v>
      </c>
      <c r="AB4" s="85" t="s">
        <v>1318</v>
      </c>
      <c r="AC4" s="79" t="b">
        <v>0</v>
      </c>
      <c r="AD4" s="79">
        <v>0</v>
      </c>
      <c r="AE4" s="85" t="s">
        <v>1633</v>
      </c>
      <c r="AF4" s="79" t="b">
        <v>0</v>
      </c>
      <c r="AG4" s="79" t="s">
        <v>1701</v>
      </c>
      <c r="AH4" s="79"/>
      <c r="AI4" s="85" t="s">
        <v>1632</v>
      </c>
      <c r="AJ4" s="79" t="b">
        <v>0</v>
      </c>
      <c r="AK4" s="79">
        <v>0</v>
      </c>
      <c r="AL4" s="85" t="s">
        <v>1632</v>
      </c>
      <c r="AM4" s="79" t="s">
        <v>1709</v>
      </c>
      <c r="AN4" s="79" t="b">
        <v>1</v>
      </c>
      <c r="AO4" s="85" t="s">
        <v>1318</v>
      </c>
      <c r="AP4" s="79" t="s">
        <v>176</v>
      </c>
      <c r="AQ4" s="79">
        <v>0</v>
      </c>
      <c r="AR4" s="79">
        <v>0</v>
      </c>
      <c r="AS4" s="79"/>
      <c r="AT4" s="79"/>
      <c r="AU4" s="79"/>
      <c r="AV4" s="79"/>
      <c r="AW4" s="79"/>
      <c r="AX4" s="79"/>
      <c r="AY4" s="79"/>
      <c r="AZ4" s="79"/>
      <c r="BA4">
        <v>1</v>
      </c>
      <c r="BB4" s="78" t="str">
        <f>REPLACE(INDEX(GroupVertices[Group],MATCH(Edges24[[#This Row],[Vertex 1]],GroupVertices[Vertex],0)),1,1,"")</f>
        <v>8</v>
      </c>
      <c r="BC4" s="78" t="str">
        <f>REPLACE(INDEX(GroupVertices[Group],MATCH(Edges24[[#This Row],[Vertex 2]],GroupVertices[Vertex],0)),1,1,"")</f>
        <v>8</v>
      </c>
      <c r="BD4" s="48">
        <v>1</v>
      </c>
      <c r="BE4" s="49">
        <v>7.142857142857143</v>
      </c>
      <c r="BF4" s="48">
        <v>0</v>
      </c>
      <c r="BG4" s="49">
        <v>0</v>
      </c>
      <c r="BH4" s="48">
        <v>0</v>
      </c>
      <c r="BI4" s="49">
        <v>0</v>
      </c>
      <c r="BJ4" s="48">
        <v>13</v>
      </c>
      <c r="BK4" s="49">
        <v>92.85714285714286</v>
      </c>
      <c r="BL4" s="48">
        <v>14</v>
      </c>
    </row>
    <row r="5" spans="1:64" ht="15">
      <c r="A5" s="64" t="s">
        <v>214</v>
      </c>
      <c r="B5" s="64" t="s">
        <v>331</v>
      </c>
      <c r="C5" s="65"/>
      <c r="D5" s="66"/>
      <c r="E5" s="67"/>
      <c r="F5" s="68"/>
      <c r="G5" s="65"/>
      <c r="H5" s="69"/>
      <c r="I5" s="70"/>
      <c r="J5" s="70"/>
      <c r="K5" s="34" t="s">
        <v>65</v>
      </c>
      <c r="L5" s="77">
        <v>8</v>
      </c>
      <c r="M5" s="77"/>
      <c r="N5" s="72"/>
      <c r="O5" s="79" t="s">
        <v>431</v>
      </c>
      <c r="P5" s="81">
        <v>43498.11020833333</v>
      </c>
      <c r="Q5" s="79" t="s">
        <v>434</v>
      </c>
      <c r="R5" s="79"/>
      <c r="S5" s="79"/>
      <c r="T5" s="79"/>
      <c r="U5" s="79"/>
      <c r="V5" s="83" t="s">
        <v>896</v>
      </c>
      <c r="W5" s="81">
        <v>43498.11020833333</v>
      </c>
      <c r="X5" s="83" t="s">
        <v>1024</v>
      </c>
      <c r="Y5" s="79"/>
      <c r="Z5" s="79"/>
      <c r="AA5" s="85" t="s">
        <v>1318</v>
      </c>
      <c r="AB5" s="79"/>
      <c r="AC5" s="79" t="b">
        <v>0</v>
      </c>
      <c r="AD5" s="79">
        <v>0</v>
      </c>
      <c r="AE5" s="85" t="s">
        <v>1634</v>
      </c>
      <c r="AF5" s="79" t="b">
        <v>1</v>
      </c>
      <c r="AG5" s="79" t="s">
        <v>1701</v>
      </c>
      <c r="AH5" s="79"/>
      <c r="AI5" s="85" t="s">
        <v>1706</v>
      </c>
      <c r="AJ5" s="79" t="b">
        <v>0</v>
      </c>
      <c r="AK5" s="79">
        <v>0</v>
      </c>
      <c r="AL5" s="85" t="s">
        <v>1632</v>
      </c>
      <c r="AM5" s="79" t="s">
        <v>1710</v>
      </c>
      <c r="AN5" s="79" t="b">
        <v>0</v>
      </c>
      <c r="AO5" s="85" t="s">
        <v>1318</v>
      </c>
      <c r="AP5" s="79" t="s">
        <v>176</v>
      </c>
      <c r="AQ5" s="79">
        <v>0</v>
      </c>
      <c r="AR5" s="79">
        <v>0</v>
      </c>
      <c r="AS5" s="79"/>
      <c r="AT5" s="79"/>
      <c r="AU5" s="79"/>
      <c r="AV5" s="79"/>
      <c r="AW5" s="79"/>
      <c r="AX5" s="79"/>
      <c r="AY5" s="79"/>
      <c r="AZ5" s="79"/>
      <c r="BA5">
        <v>1</v>
      </c>
      <c r="BB5" s="78" t="str">
        <f>REPLACE(INDEX(GroupVertices[Group],MATCH(Edges24[[#This Row],[Vertex 1]],GroupVertices[Vertex],0)),1,1,"")</f>
        <v>8</v>
      </c>
      <c r="BC5" s="78" t="str">
        <f>REPLACE(INDEX(GroupVertices[Group],MATCH(Edges24[[#This Row],[Vertex 2]],GroupVertices[Vertex],0)),1,1,"")</f>
        <v>1</v>
      </c>
      <c r="BD5" s="48">
        <v>0</v>
      </c>
      <c r="BE5" s="49">
        <v>0</v>
      </c>
      <c r="BF5" s="48">
        <v>0</v>
      </c>
      <c r="BG5" s="49">
        <v>0</v>
      </c>
      <c r="BH5" s="48">
        <v>0</v>
      </c>
      <c r="BI5" s="49">
        <v>0</v>
      </c>
      <c r="BJ5" s="48">
        <v>5</v>
      </c>
      <c r="BK5" s="49">
        <v>100</v>
      </c>
      <c r="BL5" s="48">
        <v>5</v>
      </c>
    </row>
    <row r="6" spans="1:64" ht="15">
      <c r="A6" s="64" t="s">
        <v>215</v>
      </c>
      <c r="B6" s="64" t="s">
        <v>214</v>
      </c>
      <c r="C6" s="65"/>
      <c r="D6" s="66"/>
      <c r="E6" s="67"/>
      <c r="F6" s="68"/>
      <c r="G6" s="65"/>
      <c r="H6" s="69"/>
      <c r="I6" s="70"/>
      <c r="J6" s="70"/>
      <c r="K6" s="34" t="s">
        <v>65</v>
      </c>
      <c r="L6" s="77">
        <v>9</v>
      </c>
      <c r="M6" s="77"/>
      <c r="N6" s="72"/>
      <c r="O6" s="79" t="s">
        <v>431</v>
      </c>
      <c r="P6" s="81">
        <v>43498.138657407406</v>
      </c>
      <c r="Q6" s="79" t="s">
        <v>435</v>
      </c>
      <c r="R6" s="83" t="s">
        <v>716</v>
      </c>
      <c r="S6" s="79" t="s">
        <v>796</v>
      </c>
      <c r="T6" s="79"/>
      <c r="U6" s="79"/>
      <c r="V6" s="83" t="s">
        <v>897</v>
      </c>
      <c r="W6" s="81">
        <v>43498.138657407406</v>
      </c>
      <c r="X6" s="83" t="s">
        <v>1025</v>
      </c>
      <c r="Y6" s="79"/>
      <c r="Z6" s="79"/>
      <c r="AA6" s="85" t="s">
        <v>1319</v>
      </c>
      <c r="AB6" s="85" t="s">
        <v>1318</v>
      </c>
      <c r="AC6" s="79" t="b">
        <v>0</v>
      </c>
      <c r="AD6" s="79">
        <v>0</v>
      </c>
      <c r="AE6" s="85" t="s">
        <v>1633</v>
      </c>
      <c r="AF6" s="79" t="b">
        <v>0</v>
      </c>
      <c r="AG6" s="79" t="s">
        <v>1701</v>
      </c>
      <c r="AH6" s="79"/>
      <c r="AI6" s="85" t="s">
        <v>1632</v>
      </c>
      <c r="AJ6" s="79" t="b">
        <v>0</v>
      </c>
      <c r="AK6" s="79">
        <v>0</v>
      </c>
      <c r="AL6" s="85" t="s">
        <v>1632</v>
      </c>
      <c r="AM6" s="79" t="s">
        <v>1711</v>
      </c>
      <c r="AN6" s="79" t="b">
        <v>1</v>
      </c>
      <c r="AO6" s="85" t="s">
        <v>1318</v>
      </c>
      <c r="AP6" s="79" t="s">
        <v>176</v>
      </c>
      <c r="AQ6" s="79">
        <v>0</v>
      </c>
      <c r="AR6" s="79">
        <v>0</v>
      </c>
      <c r="AS6" s="79"/>
      <c r="AT6" s="79"/>
      <c r="AU6" s="79"/>
      <c r="AV6" s="79"/>
      <c r="AW6" s="79"/>
      <c r="AX6" s="79"/>
      <c r="AY6" s="79"/>
      <c r="AZ6" s="79"/>
      <c r="BA6">
        <v>1</v>
      </c>
      <c r="BB6" s="78" t="str">
        <f>REPLACE(INDEX(GroupVertices[Group],MATCH(Edges24[[#This Row],[Vertex 1]],GroupVertices[Vertex],0)),1,1,"")</f>
        <v>8</v>
      </c>
      <c r="BC6" s="78" t="str">
        <f>REPLACE(INDEX(GroupVertices[Group],MATCH(Edges24[[#This Row],[Vertex 2]],GroupVertices[Vertex],0)),1,1,"")</f>
        <v>8</v>
      </c>
      <c r="BD6" s="48"/>
      <c r="BE6" s="49"/>
      <c r="BF6" s="48"/>
      <c r="BG6" s="49"/>
      <c r="BH6" s="48"/>
      <c r="BI6" s="49"/>
      <c r="BJ6" s="48"/>
      <c r="BK6" s="49"/>
      <c r="BL6" s="48"/>
    </row>
    <row r="7" spans="1:64" ht="15">
      <c r="A7" s="64" t="s">
        <v>216</v>
      </c>
      <c r="B7" s="64" t="s">
        <v>214</v>
      </c>
      <c r="C7" s="65"/>
      <c r="D7" s="66"/>
      <c r="E7" s="67"/>
      <c r="F7" s="68"/>
      <c r="G7" s="65"/>
      <c r="H7" s="69"/>
      <c r="I7" s="70"/>
      <c r="J7" s="70"/>
      <c r="K7" s="34" t="s">
        <v>65</v>
      </c>
      <c r="L7" s="77">
        <v>10</v>
      </c>
      <c r="M7" s="77"/>
      <c r="N7" s="72"/>
      <c r="O7" s="79" t="s">
        <v>431</v>
      </c>
      <c r="P7" s="81">
        <v>43498.15373842593</v>
      </c>
      <c r="Q7" s="79" t="s">
        <v>436</v>
      </c>
      <c r="R7" s="79"/>
      <c r="S7" s="79"/>
      <c r="T7" s="79"/>
      <c r="U7" s="79"/>
      <c r="V7" s="83" t="s">
        <v>898</v>
      </c>
      <c r="W7" s="81">
        <v>43498.15373842593</v>
      </c>
      <c r="X7" s="83" t="s">
        <v>1026</v>
      </c>
      <c r="Y7" s="79"/>
      <c r="Z7" s="79"/>
      <c r="AA7" s="85" t="s">
        <v>1320</v>
      </c>
      <c r="AB7" s="85" t="s">
        <v>1318</v>
      </c>
      <c r="AC7" s="79" t="b">
        <v>0</v>
      </c>
      <c r="AD7" s="79">
        <v>0</v>
      </c>
      <c r="AE7" s="85" t="s">
        <v>1633</v>
      </c>
      <c r="AF7" s="79" t="b">
        <v>0</v>
      </c>
      <c r="AG7" s="79" t="s">
        <v>1701</v>
      </c>
      <c r="AH7" s="79"/>
      <c r="AI7" s="85" t="s">
        <v>1632</v>
      </c>
      <c r="AJ7" s="79" t="b">
        <v>0</v>
      </c>
      <c r="AK7" s="79">
        <v>0</v>
      </c>
      <c r="AL7" s="85" t="s">
        <v>1632</v>
      </c>
      <c r="AM7" s="79" t="s">
        <v>1708</v>
      </c>
      <c r="AN7" s="79" t="b">
        <v>0</v>
      </c>
      <c r="AO7" s="85" t="s">
        <v>1318</v>
      </c>
      <c r="AP7" s="79" t="s">
        <v>176</v>
      </c>
      <c r="AQ7" s="79">
        <v>0</v>
      </c>
      <c r="AR7" s="79">
        <v>0</v>
      </c>
      <c r="AS7" s="79"/>
      <c r="AT7" s="79"/>
      <c r="AU7" s="79"/>
      <c r="AV7" s="79"/>
      <c r="AW7" s="79"/>
      <c r="AX7" s="79"/>
      <c r="AY7" s="79"/>
      <c r="AZ7" s="79"/>
      <c r="BA7">
        <v>1</v>
      </c>
      <c r="BB7" s="78" t="str">
        <f>REPLACE(INDEX(GroupVertices[Group],MATCH(Edges24[[#This Row],[Vertex 1]],GroupVertices[Vertex],0)),1,1,"")</f>
        <v>8</v>
      </c>
      <c r="BC7" s="78" t="str">
        <f>REPLACE(INDEX(GroupVertices[Group],MATCH(Edges24[[#This Row],[Vertex 2]],GroupVertices[Vertex],0)),1,1,"")</f>
        <v>8</v>
      </c>
      <c r="BD7" s="48"/>
      <c r="BE7" s="49"/>
      <c r="BF7" s="48"/>
      <c r="BG7" s="49"/>
      <c r="BH7" s="48"/>
      <c r="BI7" s="49"/>
      <c r="BJ7" s="48"/>
      <c r="BK7" s="49"/>
      <c r="BL7" s="48"/>
    </row>
    <row r="8" spans="1:64" ht="15">
      <c r="A8" s="64" t="s">
        <v>217</v>
      </c>
      <c r="B8" s="64" t="s">
        <v>214</v>
      </c>
      <c r="C8" s="65"/>
      <c r="D8" s="66"/>
      <c r="E8" s="67"/>
      <c r="F8" s="68"/>
      <c r="G8" s="65"/>
      <c r="H8" s="69"/>
      <c r="I8" s="70"/>
      <c r="J8" s="70"/>
      <c r="K8" s="34" t="s">
        <v>65</v>
      </c>
      <c r="L8" s="77">
        <v>11</v>
      </c>
      <c r="M8" s="77"/>
      <c r="N8" s="72"/>
      <c r="O8" s="79" t="s">
        <v>430</v>
      </c>
      <c r="P8" s="81">
        <v>43498.19559027778</v>
      </c>
      <c r="Q8" s="79" t="s">
        <v>437</v>
      </c>
      <c r="R8" s="79"/>
      <c r="S8" s="79"/>
      <c r="T8" s="79"/>
      <c r="U8" s="79"/>
      <c r="V8" s="83" t="s">
        <v>899</v>
      </c>
      <c r="W8" s="81">
        <v>43498.19559027778</v>
      </c>
      <c r="X8" s="83" t="s">
        <v>1027</v>
      </c>
      <c r="Y8" s="79"/>
      <c r="Z8" s="79"/>
      <c r="AA8" s="85" t="s">
        <v>1321</v>
      </c>
      <c r="AB8" s="85" t="s">
        <v>1319</v>
      </c>
      <c r="AC8" s="79" t="b">
        <v>0</v>
      </c>
      <c r="AD8" s="79">
        <v>0</v>
      </c>
      <c r="AE8" s="85" t="s">
        <v>1635</v>
      </c>
      <c r="AF8" s="79" t="b">
        <v>0</v>
      </c>
      <c r="AG8" s="79" t="s">
        <v>1701</v>
      </c>
      <c r="AH8" s="79"/>
      <c r="AI8" s="85" t="s">
        <v>1632</v>
      </c>
      <c r="AJ8" s="79" t="b">
        <v>0</v>
      </c>
      <c r="AK8" s="79">
        <v>0</v>
      </c>
      <c r="AL8" s="85" t="s">
        <v>1632</v>
      </c>
      <c r="AM8" s="79" t="s">
        <v>1708</v>
      </c>
      <c r="AN8" s="79" t="b">
        <v>0</v>
      </c>
      <c r="AO8" s="85" t="s">
        <v>1319</v>
      </c>
      <c r="AP8" s="79" t="s">
        <v>176</v>
      </c>
      <c r="AQ8" s="79">
        <v>0</v>
      </c>
      <c r="AR8" s="79">
        <v>0</v>
      </c>
      <c r="AS8" s="79"/>
      <c r="AT8" s="79"/>
      <c r="AU8" s="79"/>
      <c r="AV8" s="79"/>
      <c r="AW8" s="79"/>
      <c r="AX8" s="79"/>
      <c r="AY8" s="79"/>
      <c r="AZ8" s="79"/>
      <c r="BA8">
        <v>1</v>
      </c>
      <c r="BB8" s="78" t="str">
        <f>REPLACE(INDEX(GroupVertices[Group],MATCH(Edges24[[#This Row],[Vertex 1]],GroupVertices[Vertex],0)),1,1,"")</f>
        <v>8</v>
      </c>
      <c r="BC8" s="78" t="str">
        <f>REPLACE(INDEX(GroupVertices[Group],MATCH(Edges24[[#This Row],[Vertex 2]],GroupVertices[Vertex],0)),1,1,"")</f>
        <v>8</v>
      </c>
      <c r="BD8" s="48"/>
      <c r="BE8" s="49"/>
      <c r="BF8" s="48"/>
      <c r="BG8" s="49"/>
      <c r="BH8" s="48"/>
      <c r="BI8" s="49"/>
      <c r="BJ8" s="48"/>
      <c r="BK8" s="49"/>
      <c r="BL8" s="48"/>
    </row>
    <row r="9" spans="1:64" ht="15">
      <c r="A9" s="64" t="s">
        <v>218</v>
      </c>
      <c r="B9" s="64" t="s">
        <v>331</v>
      </c>
      <c r="C9" s="65"/>
      <c r="D9" s="66"/>
      <c r="E9" s="67"/>
      <c r="F9" s="68"/>
      <c r="G9" s="65"/>
      <c r="H9" s="69"/>
      <c r="I9" s="70"/>
      <c r="J9" s="70"/>
      <c r="K9" s="34" t="s">
        <v>65</v>
      </c>
      <c r="L9" s="77">
        <v>15</v>
      </c>
      <c r="M9" s="77"/>
      <c r="N9" s="72"/>
      <c r="O9" s="79" t="s">
        <v>430</v>
      </c>
      <c r="P9" s="81">
        <v>43498.617268518516</v>
      </c>
      <c r="Q9" s="79" t="s">
        <v>438</v>
      </c>
      <c r="R9" s="79"/>
      <c r="S9" s="79"/>
      <c r="T9" s="79"/>
      <c r="U9" s="79"/>
      <c r="V9" s="83" t="s">
        <v>900</v>
      </c>
      <c r="W9" s="81">
        <v>43498.617268518516</v>
      </c>
      <c r="X9" s="83" t="s">
        <v>1028</v>
      </c>
      <c r="Y9" s="79"/>
      <c r="Z9" s="79"/>
      <c r="AA9" s="85" t="s">
        <v>1322</v>
      </c>
      <c r="AB9" s="79"/>
      <c r="AC9" s="79" t="b">
        <v>0</v>
      </c>
      <c r="AD9" s="79">
        <v>0</v>
      </c>
      <c r="AE9" s="85" t="s">
        <v>1632</v>
      </c>
      <c r="AF9" s="79" t="b">
        <v>0</v>
      </c>
      <c r="AG9" s="79" t="s">
        <v>1701</v>
      </c>
      <c r="AH9" s="79"/>
      <c r="AI9" s="85" t="s">
        <v>1632</v>
      </c>
      <c r="AJ9" s="79" t="b">
        <v>0</v>
      </c>
      <c r="AK9" s="79">
        <v>0</v>
      </c>
      <c r="AL9" s="85" t="s">
        <v>1632</v>
      </c>
      <c r="AM9" s="79" t="s">
        <v>1709</v>
      </c>
      <c r="AN9" s="79" t="b">
        <v>0</v>
      </c>
      <c r="AO9" s="85" t="s">
        <v>1322</v>
      </c>
      <c r="AP9" s="79" t="s">
        <v>176</v>
      </c>
      <c r="AQ9" s="79">
        <v>0</v>
      </c>
      <c r="AR9" s="79">
        <v>0</v>
      </c>
      <c r="AS9" s="79"/>
      <c r="AT9" s="79"/>
      <c r="AU9" s="79"/>
      <c r="AV9" s="79"/>
      <c r="AW9" s="79"/>
      <c r="AX9" s="79"/>
      <c r="AY9" s="79"/>
      <c r="AZ9" s="79"/>
      <c r="BA9">
        <v>1</v>
      </c>
      <c r="BB9" s="78" t="str">
        <f>REPLACE(INDEX(GroupVertices[Group],MATCH(Edges24[[#This Row],[Vertex 1]],GroupVertices[Vertex],0)),1,1,"")</f>
        <v>1</v>
      </c>
      <c r="BC9" s="78" t="str">
        <f>REPLACE(INDEX(GroupVertices[Group],MATCH(Edges24[[#This Row],[Vertex 2]],GroupVertices[Vertex],0)),1,1,"")</f>
        <v>1</v>
      </c>
      <c r="BD9" s="48">
        <v>0</v>
      </c>
      <c r="BE9" s="49">
        <v>0</v>
      </c>
      <c r="BF9" s="48">
        <v>1</v>
      </c>
      <c r="BG9" s="49">
        <v>3.225806451612903</v>
      </c>
      <c r="BH9" s="48">
        <v>0</v>
      </c>
      <c r="BI9" s="49">
        <v>0</v>
      </c>
      <c r="BJ9" s="48">
        <v>30</v>
      </c>
      <c r="BK9" s="49">
        <v>96.7741935483871</v>
      </c>
      <c r="BL9" s="48">
        <v>31</v>
      </c>
    </row>
    <row r="10" spans="1:64" ht="15">
      <c r="A10" s="64" t="s">
        <v>219</v>
      </c>
      <c r="B10" s="64" t="s">
        <v>331</v>
      </c>
      <c r="C10" s="65"/>
      <c r="D10" s="66"/>
      <c r="E10" s="67"/>
      <c r="F10" s="68"/>
      <c r="G10" s="65"/>
      <c r="H10" s="69"/>
      <c r="I10" s="70"/>
      <c r="J10" s="70"/>
      <c r="K10" s="34" t="s">
        <v>65</v>
      </c>
      <c r="L10" s="77">
        <v>16</v>
      </c>
      <c r="M10" s="77"/>
      <c r="N10" s="72"/>
      <c r="O10" s="79" t="s">
        <v>430</v>
      </c>
      <c r="P10" s="81">
        <v>43498.720185185186</v>
      </c>
      <c r="Q10" s="79" t="s">
        <v>439</v>
      </c>
      <c r="R10" s="79"/>
      <c r="S10" s="79"/>
      <c r="T10" s="79"/>
      <c r="U10" s="79"/>
      <c r="V10" s="83" t="s">
        <v>901</v>
      </c>
      <c r="W10" s="81">
        <v>43498.720185185186</v>
      </c>
      <c r="X10" s="83" t="s">
        <v>1029</v>
      </c>
      <c r="Y10" s="79"/>
      <c r="Z10" s="79"/>
      <c r="AA10" s="85" t="s">
        <v>1323</v>
      </c>
      <c r="AB10" s="79"/>
      <c r="AC10" s="79" t="b">
        <v>0</v>
      </c>
      <c r="AD10" s="79">
        <v>0</v>
      </c>
      <c r="AE10" s="85" t="s">
        <v>1632</v>
      </c>
      <c r="AF10" s="79" t="b">
        <v>0</v>
      </c>
      <c r="AG10" s="79" t="s">
        <v>1701</v>
      </c>
      <c r="AH10" s="79"/>
      <c r="AI10" s="85" t="s">
        <v>1632</v>
      </c>
      <c r="AJ10" s="79" t="b">
        <v>0</v>
      </c>
      <c r="AK10" s="79">
        <v>1</v>
      </c>
      <c r="AL10" s="85" t="s">
        <v>1590</v>
      </c>
      <c r="AM10" s="79" t="s">
        <v>1709</v>
      </c>
      <c r="AN10" s="79" t="b">
        <v>0</v>
      </c>
      <c r="AO10" s="85" t="s">
        <v>1590</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4.166666666666667</v>
      </c>
      <c r="BF10" s="48">
        <v>0</v>
      </c>
      <c r="BG10" s="49">
        <v>0</v>
      </c>
      <c r="BH10" s="48">
        <v>0</v>
      </c>
      <c r="BI10" s="49">
        <v>0</v>
      </c>
      <c r="BJ10" s="48">
        <v>23</v>
      </c>
      <c r="BK10" s="49">
        <v>95.83333333333333</v>
      </c>
      <c r="BL10" s="48">
        <v>24</v>
      </c>
    </row>
    <row r="11" spans="1:64" ht="15">
      <c r="A11" s="64" t="s">
        <v>220</v>
      </c>
      <c r="B11" s="64" t="s">
        <v>364</v>
      </c>
      <c r="C11" s="65"/>
      <c r="D11" s="66"/>
      <c r="E11" s="67"/>
      <c r="F11" s="68"/>
      <c r="G11" s="65"/>
      <c r="H11" s="69"/>
      <c r="I11" s="70"/>
      <c r="J11" s="70"/>
      <c r="K11" s="34" t="s">
        <v>65</v>
      </c>
      <c r="L11" s="77">
        <v>17</v>
      </c>
      <c r="M11" s="77"/>
      <c r="N11" s="72"/>
      <c r="O11" s="79" t="s">
        <v>430</v>
      </c>
      <c r="P11" s="81">
        <v>43498.779502314814</v>
      </c>
      <c r="Q11" s="79" t="s">
        <v>440</v>
      </c>
      <c r="R11" s="79"/>
      <c r="S11" s="79"/>
      <c r="T11" s="79"/>
      <c r="U11" s="79"/>
      <c r="V11" s="83" t="s">
        <v>902</v>
      </c>
      <c r="W11" s="81">
        <v>43498.779502314814</v>
      </c>
      <c r="X11" s="83" t="s">
        <v>1030</v>
      </c>
      <c r="Y11" s="79"/>
      <c r="Z11" s="79"/>
      <c r="AA11" s="85" t="s">
        <v>1324</v>
      </c>
      <c r="AB11" s="85" t="s">
        <v>1610</v>
      </c>
      <c r="AC11" s="79" t="b">
        <v>0</v>
      </c>
      <c r="AD11" s="79">
        <v>0</v>
      </c>
      <c r="AE11" s="85" t="s">
        <v>1636</v>
      </c>
      <c r="AF11" s="79" t="b">
        <v>0</v>
      </c>
      <c r="AG11" s="79" t="s">
        <v>1701</v>
      </c>
      <c r="AH11" s="79"/>
      <c r="AI11" s="85" t="s">
        <v>1632</v>
      </c>
      <c r="AJ11" s="79" t="b">
        <v>0</v>
      </c>
      <c r="AK11" s="79">
        <v>0</v>
      </c>
      <c r="AL11" s="85" t="s">
        <v>1632</v>
      </c>
      <c r="AM11" s="79" t="s">
        <v>1708</v>
      </c>
      <c r="AN11" s="79" t="b">
        <v>0</v>
      </c>
      <c r="AO11" s="85" t="s">
        <v>1610</v>
      </c>
      <c r="AP11" s="79" t="s">
        <v>176</v>
      </c>
      <c r="AQ11" s="79">
        <v>0</v>
      </c>
      <c r="AR11" s="79">
        <v>0</v>
      </c>
      <c r="AS11" s="79"/>
      <c r="AT11" s="79"/>
      <c r="AU11" s="79"/>
      <c r="AV11" s="79"/>
      <c r="AW11" s="79"/>
      <c r="AX11" s="79"/>
      <c r="AY11" s="79"/>
      <c r="AZ11" s="79"/>
      <c r="BA11">
        <v>1</v>
      </c>
      <c r="BB11" s="78" t="str">
        <f>REPLACE(INDEX(GroupVertices[Group],MATCH(Edges24[[#This Row],[Vertex 1]],GroupVertices[Vertex],0)),1,1,"")</f>
        <v>5</v>
      </c>
      <c r="BC11" s="78" t="str">
        <f>REPLACE(INDEX(GroupVertices[Group],MATCH(Edges24[[#This Row],[Vertex 2]],GroupVertices[Vertex],0)),1,1,"")</f>
        <v>5</v>
      </c>
      <c r="BD11" s="48"/>
      <c r="BE11" s="49"/>
      <c r="BF11" s="48"/>
      <c r="BG11" s="49"/>
      <c r="BH11" s="48"/>
      <c r="BI11" s="49"/>
      <c r="BJ11" s="48"/>
      <c r="BK11" s="49"/>
      <c r="BL11" s="48"/>
    </row>
    <row r="12" spans="1:64" ht="15">
      <c r="A12" s="64" t="s">
        <v>221</v>
      </c>
      <c r="B12" s="64" t="s">
        <v>367</v>
      </c>
      <c r="C12" s="65"/>
      <c r="D12" s="66"/>
      <c r="E12" s="67"/>
      <c r="F12" s="68"/>
      <c r="G12" s="65"/>
      <c r="H12" s="69"/>
      <c r="I12" s="70"/>
      <c r="J12" s="70"/>
      <c r="K12" s="34" t="s">
        <v>65</v>
      </c>
      <c r="L12" s="77">
        <v>22</v>
      </c>
      <c r="M12" s="77"/>
      <c r="N12" s="72"/>
      <c r="O12" s="79" t="s">
        <v>430</v>
      </c>
      <c r="P12" s="81">
        <v>43498.80355324074</v>
      </c>
      <c r="Q12" s="79" t="s">
        <v>441</v>
      </c>
      <c r="R12" s="79"/>
      <c r="S12" s="79"/>
      <c r="T12" s="79"/>
      <c r="U12" s="83" t="s">
        <v>847</v>
      </c>
      <c r="V12" s="83" t="s">
        <v>847</v>
      </c>
      <c r="W12" s="81">
        <v>43498.80355324074</v>
      </c>
      <c r="X12" s="83" t="s">
        <v>1031</v>
      </c>
      <c r="Y12" s="79"/>
      <c r="Z12" s="79"/>
      <c r="AA12" s="85" t="s">
        <v>1325</v>
      </c>
      <c r="AB12" s="79"/>
      <c r="AC12" s="79" t="b">
        <v>0</v>
      </c>
      <c r="AD12" s="79">
        <v>1</v>
      </c>
      <c r="AE12" s="85" t="s">
        <v>1634</v>
      </c>
      <c r="AF12" s="79" t="b">
        <v>0</v>
      </c>
      <c r="AG12" s="79" t="s">
        <v>1701</v>
      </c>
      <c r="AH12" s="79"/>
      <c r="AI12" s="85" t="s">
        <v>1632</v>
      </c>
      <c r="AJ12" s="79" t="b">
        <v>0</v>
      </c>
      <c r="AK12" s="79">
        <v>0</v>
      </c>
      <c r="AL12" s="85" t="s">
        <v>1632</v>
      </c>
      <c r="AM12" s="79" t="s">
        <v>1711</v>
      </c>
      <c r="AN12" s="79" t="b">
        <v>0</v>
      </c>
      <c r="AO12" s="85" t="s">
        <v>1325</v>
      </c>
      <c r="AP12" s="79" t="s">
        <v>176</v>
      </c>
      <c r="AQ12" s="79">
        <v>0</v>
      </c>
      <c r="AR12" s="79">
        <v>0</v>
      </c>
      <c r="AS12" s="79"/>
      <c r="AT12" s="79"/>
      <c r="AU12" s="79"/>
      <c r="AV12" s="79"/>
      <c r="AW12" s="79"/>
      <c r="AX12" s="79"/>
      <c r="AY12" s="79"/>
      <c r="AZ12" s="79"/>
      <c r="BA12">
        <v>2</v>
      </c>
      <c r="BB12" s="78" t="str">
        <f>REPLACE(INDEX(GroupVertices[Group],MATCH(Edges24[[#This Row],[Vertex 1]],GroupVertices[Vertex],0)),1,1,"")</f>
        <v>5</v>
      </c>
      <c r="BC12" s="78" t="str">
        <f>REPLACE(INDEX(GroupVertices[Group],MATCH(Edges24[[#This Row],[Vertex 2]],GroupVertices[Vertex],0)),1,1,"")</f>
        <v>5</v>
      </c>
      <c r="BD12" s="48"/>
      <c r="BE12" s="49"/>
      <c r="BF12" s="48"/>
      <c r="BG12" s="49"/>
      <c r="BH12" s="48"/>
      <c r="BI12" s="49"/>
      <c r="BJ12" s="48"/>
      <c r="BK12" s="49"/>
      <c r="BL12" s="48"/>
    </row>
    <row r="13" spans="1:64" ht="15">
      <c r="A13" s="64" t="s">
        <v>221</v>
      </c>
      <c r="B13" s="64" t="s">
        <v>367</v>
      </c>
      <c r="C13" s="65"/>
      <c r="D13" s="66"/>
      <c r="E13" s="67"/>
      <c r="F13" s="68"/>
      <c r="G13" s="65"/>
      <c r="H13" s="69"/>
      <c r="I13" s="70"/>
      <c r="J13" s="70"/>
      <c r="K13" s="34" t="s">
        <v>65</v>
      </c>
      <c r="L13" s="77">
        <v>24</v>
      </c>
      <c r="M13" s="77"/>
      <c r="N13" s="72"/>
      <c r="O13" s="79" t="s">
        <v>430</v>
      </c>
      <c r="P13" s="81">
        <v>43498.80417824074</v>
      </c>
      <c r="Q13" s="79" t="s">
        <v>442</v>
      </c>
      <c r="R13" s="79"/>
      <c r="S13" s="79"/>
      <c r="T13" s="79" t="s">
        <v>804</v>
      </c>
      <c r="U13" s="79"/>
      <c r="V13" s="83" t="s">
        <v>903</v>
      </c>
      <c r="W13" s="81">
        <v>43498.80417824074</v>
      </c>
      <c r="X13" s="83" t="s">
        <v>1032</v>
      </c>
      <c r="Y13" s="79"/>
      <c r="Z13" s="79"/>
      <c r="AA13" s="85" t="s">
        <v>1326</v>
      </c>
      <c r="AB13" s="85" t="s">
        <v>1325</v>
      </c>
      <c r="AC13" s="79" t="b">
        <v>0</v>
      </c>
      <c r="AD13" s="79">
        <v>0</v>
      </c>
      <c r="AE13" s="85" t="s">
        <v>1637</v>
      </c>
      <c r="AF13" s="79" t="b">
        <v>0</v>
      </c>
      <c r="AG13" s="79" t="s">
        <v>1702</v>
      </c>
      <c r="AH13" s="79"/>
      <c r="AI13" s="85" t="s">
        <v>1632</v>
      </c>
      <c r="AJ13" s="79" t="b">
        <v>0</v>
      </c>
      <c r="AK13" s="79">
        <v>0</v>
      </c>
      <c r="AL13" s="85" t="s">
        <v>1632</v>
      </c>
      <c r="AM13" s="79" t="s">
        <v>1711</v>
      </c>
      <c r="AN13" s="79" t="b">
        <v>0</v>
      </c>
      <c r="AO13" s="85" t="s">
        <v>1325</v>
      </c>
      <c r="AP13" s="79" t="s">
        <v>176</v>
      </c>
      <c r="AQ13" s="79">
        <v>0</v>
      </c>
      <c r="AR13" s="79">
        <v>0</v>
      </c>
      <c r="AS13" s="79"/>
      <c r="AT13" s="79"/>
      <c r="AU13" s="79"/>
      <c r="AV13" s="79"/>
      <c r="AW13" s="79"/>
      <c r="AX13" s="79"/>
      <c r="AY13" s="79"/>
      <c r="AZ13" s="79"/>
      <c r="BA13">
        <v>2</v>
      </c>
      <c r="BB13" s="78" t="str">
        <f>REPLACE(INDEX(GroupVertices[Group],MATCH(Edges24[[#This Row],[Vertex 1]],GroupVertices[Vertex],0)),1,1,"")</f>
        <v>5</v>
      </c>
      <c r="BC13" s="78" t="str">
        <f>REPLACE(INDEX(GroupVertices[Group],MATCH(Edges24[[#This Row],[Vertex 2]],GroupVertices[Vertex],0)),1,1,"")</f>
        <v>5</v>
      </c>
      <c r="BD13" s="48"/>
      <c r="BE13" s="49"/>
      <c r="BF13" s="48"/>
      <c r="BG13" s="49"/>
      <c r="BH13" s="48"/>
      <c r="BI13" s="49"/>
      <c r="BJ13" s="48"/>
      <c r="BK13" s="49"/>
      <c r="BL13" s="48"/>
    </row>
    <row r="14" spans="1:64" ht="15">
      <c r="A14" s="64" t="s">
        <v>222</v>
      </c>
      <c r="B14" s="64" t="s">
        <v>331</v>
      </c>
      <c r="C14" s="65"/>
      <c r="D14" s="66"/>
      <c r="E14" s="67"/>
      <c r="F14" s="68"/>
      <c r="G14" s="65"/>
      <c r="H14" s="69"/>
      <c r="I14" s="70"/>
      <c r="J14" s="70"/>
      <c r="K14" s="34" t="s">
        <v>65</v>
      </c>
      <c r="L14" s="77">
        <v>26</v>
      </c>
      <c r="M14" s="77"/>
      <c r="N14" s="72"/>
      <c r="O14" s="79" t="s">
        <v>430</v>
      </c>
      <c r="P14" s="81">
        <v>43498.902546296296</v>
      </c>
      <c r="Q14" s="79" t="s">
        <v>443</v>
      </c>
      <c r="R14" s="83" t="s">
        <v>717</v>
      </c>
      <c r="S14" s="79" t="s">
        <v>796</v>
      </c>
      <c r="T14" s="79"/>
      <c r="U14" s="79"/>
      <c r="V14" s="83" t="s">
        <v>904</v>
      </c>
      <c r="W14" s="81">
        <v>43498.902546296296</v>
      </c>
      <c r="X14" s="83" t="s">
        <v>1033</v>
      </c>
      <c r="Y14" s="79"/>
      <c r="Z14" s="79"/>
      <c r="AA14" s="85" t="s">
        <v>1327</v>
      </c>
      <c r="AB14" s="79"/>
      <c r="AC14" s="79" t="b">
        <v>0</v>
      </c>
      <c r="AD14" s="79">
        <v>0</v>
      </c>
      <c r="AE14" s="85" t="s">
        <v>1632</v>
      </c>
      <c r="AF14" s="79" t="b">
        <v>1</v>
      </c>
      <c r="AG14" s="79" t="s">
        <v>1701</v>
      </c>
      <c r="AH14" s="79"/>
      <c r="AI14" s="85" t="s">
        <v>1707</v>
      </c>
      <c r="AJ14" s="79" t="b">
        <v>0</v>
      </c>
      <c r="AK14" s="79">
        <v>0</v>
      </c>
      <c r="AL14" s="85" t="s">
        <v>1632</v>
      </c>
      <c r="AM14" s="79" t="s">
        <v>1709</v>
      </c>
      <c r="AN14" s="79" t="b">
        <v>0</v>
      </c>
      <c r="AO14" s="85" t="s">
        <v>1327</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223</v>
      </c>
      <c r="B15" s="64" t="s">
        <v>368</v>
      </c>
      <c r="C15" s="65"/>
      <c r="D15" s="66"/>
      <c r="E15" s="67"/>
      <c r="F15" s="68"/>
      <c r="G15" s="65"/>
      <c r="H15" s="69"/>
      <c r="I15" s="70"/>
      <c r="J15" s="70"/>
      <c r="K15" s="34" t="s">
        <v>65</v>
      </c>
      <c r="L15" s="77">
        <v>27</v>
      </c>
      <c r="M15" s="77"/>
      <c r="N15" s="72"/>
      <c r="O15" s="79" t="s">
        <v>431</v>
      </c>
      <c r="P15" s="81">
        <v>43498.93415509259</v>
      </c>
      <c r="Q15" s="79" t="s">
        <v>444</v>
      </c>
      <c r="R15" s="79"/>
      <c r="S15" s="79"/>
      <c r="T15" s="79"/>
      <c r="U15" s="79"/>
      <c r="V15" s="83" t="s">
        <v>905</v>
      </c>
      <c r="W15" s="81">
        <v>43498.93415509259</v>
      </c>
      <c r="X15" s="83" t="s">
        <v>1034</v>
      </c>
      <c r="Y15" s="79"/>
      <c r="Z15" s="79"/>
      <c r="AA15" s="85" t="s">
        <v>1328</v>
      </c>
      <c r="AB15" s="85" t="s">
        <v>1611</v>
      </c>
      <c r="AC15" s="79" t="b">
        <v>0</v>
      </c>
      <c r="AD15" s="79">
        <v>0</v>
      </c>
      <c r="AE15" s="85" t="s">
        <v>1638</v>
      </c>
      <c r="AF15" s="79" t="b">
        <v>0</v>
      </c>
      <c r="AG15" s="79" t="s">
        <v>1701</v>
      </c>
      <c r="AH15" s="79"/>
      <c r="AI15" s="85" t="s">
        <v>1632</v>
      </c>
      <c r="AJ15" s="79" t="b">
        <v>0</v>
      </c>
      <c r="AK15" s="79">
        <v>0</v>
      </c>
      <c r="AL15" s="85" t="s">
        <v>1632</v>
      </c>
      <c r="AM15" s="79" t="s">
        <v>1709</v>
      </c>
      <c r="AN15" s="79" t="b">
        <v>0</v>
      </c>
      <c r="AO15" s="85" t="s">
        <v>1611</v>
      </c>
      <c r="AP15" s="79" t="s">
        <v>176</v>
      </c>
      <c r="AQ15" s="79">
        <v>0</v>
      </c>
      <c r="AR15" s="79">
        <v>0</v>
      </c>
      <c r="AS15" s="79"/>
      <c r="AT15" s="79"/>
      <c r="AU15" s="79"/>
      <c r="AV15" s="79"/>
      <c r="AW15" s="79"/>
      <c r="AX15" s="79"/>
      <c r="AY15" s="79"/>
      <c r="AZ15" s="79"/>
      <c r="BA15">
        <v>1</v>
      </c>
      <c r="BB15" s="78" t="str">
        <f>REPLACE(INDEX(GroupVertices[Group],MATCH(Edges24[[#This Row],[Vertex 1]],GroupVertices[Vertex],0)),1,1,"")</f>
        <v>21</v>
      </c>
      <c r="BC15" s="78" t="str">
        <f>REPLACE(INDEX(GroupVertices[Group],MATCH(Edges24[[#This Row],[Vertex 2]],GroupVertices[Vertex],0)),1,1,"")</f>
        <v>21</v>
      </c>
      <c r="BD15" s="48">
        <v>0</v>
      </c>
      <c r="BE15" s="49">
        <v>0</v>
      </c>
      <c r="BF15" s="48">
        <v>0</v>
      </c>
      <c r="BG15" s="49">
        <v>0</v>
      </c>
      <c r="BH15" s="48">
        <v>0</v>
      </c>
      <c r="BI15" s="49">
        <v>0</v>
      </c>
      <c r="BJ15" s="48">
        <v>11</v>
      </c>
      <c r="BK15" s="49">
        <v>100</v>
      </c>
      <c r="BL15" s="48">
        <v>11</v>
      </c>
    </row>
    <row r="16" spans="1:64" ht="15">
      <c r="A16" s="64" t="s">
        <v>224</v>
      </c>
      <c r="B16" s="64" t="s">
        <v>331</v>
      </c>
      <c r="C16" s="65"/>
      <c r="D16" s="66"/>
      <c r="E16" s="67"/>
      <c r="F16" s="68"/>
      <c r="G16" s="65"/>
      <c r="H16" s="69"/>
      <c r="I16" s="70"/>
      <c r="J16" s="70"/>
      <c r="K16" s="34" t="s">
        <v>65</v>
      </c>
      <c r="L16" s="77">
        <v>29</v>
      </c>
      <c r="M16" s="77"/>
      <c r="N16" s="72"/>
      <c r="O16" s="79" t="s">
        <v>430</v>
      </c>
      <c r="P16" s="81">
        <v>43499.56861111111</v>
      </c>
      <c r="Q16" s="79" t="s">
        <v>445</v>
      </c>
      <c r="R16" s="79"/>
      <c r="S16" s="79"/>
      <c r="T16" s="79"/>
      <c r="U16" s="83" t="s">
        <v>848</v>
      </c>
      <c r="V16" s="83" t="s">
        <v>848</v>
      </c>
      <c r="W16" s="81">
        <v>43499.56861111111</v>
      </c>
      <c r="X16" s="83" t="s">
        <v>1035</v>
      </c>
      <c r="Y16" s="79"/>
      <c r="Z16" s="79"/>
      <c r="AA16" s="85" t="s">
        <v>1329</v>
      </c>
      <c r="AB16" s="79"/>
      <c r="AC16" s="79" t="b">
        <v>0</v>
      </c>
      <c r="AD16" s="79">
        <v>0</v>
      </c>
      <c r="AE16" s="85" t="s">
        <v>1632</v>
      </c>
      <c r="AF16" s="79" t="b">
        <v>0</v>
      </c>
      <c r="AG16" s="79" t="s">
        <v>1701</v>
      </c>
      <c r="AH16" s="79"/>
      <c r="AI16" s="85" t="s">
        <v>1632</v>
      </c>
      <c r="AJ16" s="79" t="b">
        <v>0</v>
      </c>
      <c r="AK16" s="79">
        <v>0</v>
      </c>
      <c r="AL16" s="85" t="s">
        <v>1632</v>
      </c>
      <c r="AM16" s="79" t="s">
        <v>1709</v>
      </c>
      <c r="AN16" s="79" t="b">
        <v>0</v>
      </c>
      <c r="AO16" s="85" t="s">
        <v>1329</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10</v>
      </c>
      <c r="BK16" s="49">
        <v>100</v>
      </c>
      <c r="BL16" s="48">
        <v>10</v>
      </c>
    </row>
    <row r="17" spans="1:64" ht="15">
      <c r="A17" s="64" t="s">
        <v>225</v>
      </c>
      <c r="B17" s="64" t="s">
        <v>331</v>
      </c>
      <c r="C17" s="65"/>
      <c r="D17" s="66"/>
      <c r="E17" s="67"/>
      <c r="F17" s="68"/>
      <c r="G17" s="65"/>
      <c r="H17" s="69"/>
      <c r="I17" s="70"/>
      <c r="J17" s="70"/>
      <c r="K17" s="34" t="s">
        <v>65</v>
      </c>
      <c r="L17" s="77">
        <v>30</v>
      </c>
      <c r="M17" s="77"/>
      <c r="N17" s="72"/>
      <c r="O17" s="79" t="s">
        <v>430</v>
      </c>
      <c r="P17" s="81">
        <v>43499.715266203704</v>
      </c>
      <c r="Q17" s="79" t="s">
        <v>446</v>
      </c>
      <c r="R17" s="79"/>
      <c r="S17" s="79"/>
      <c r="T17" s="79"/>
      <c r="U17" s="79"/>
      <c r="V17" s="83" t="s">
        <v>906</v>
      </c>
      <c r="W17" s="81">
        <v>43499.715266203704</v>
      </c>
      <c r="X17" s="83" t="s">
        <v>1036</v>
      </c>
      <c r="Y17" s="79"/>
      <c r="Z17" s="79"/>
      <c r="AA17" s="85" t="s">
        <v>1330</v>
      </c>
      <c r="AB17" s="79"/>
      <c r="AC17" s="79" t="b">
        <v>0</v>
      </c>
      <c r="AD17" s="79">
        <v>0</v>
      </c>
      <c r="AE17" s="85" t="s">
        <v>1632</v>
      </c>
      <c r="AF17" s="79" t="b">
        <v>0</v>
      </c>
      <c r="AG17" s="79" t="s">
        <v>1701</v>
      </c>
      <c r="AH17" s="79"/>
      <c r="AI17" s="85" t="s">
        <v>1632</v>
      </c>
      <c r="AJ17" s="79" t="b">
        <v>0</v>
      </c>
      <c r="AK17" s="79">
        <v>2</v>
      </c>
      <c r="AL17" s="85" t="s">
        <v>1591</v>
      </c>
      <c r="AM17" s="79" t="s">
        <v>1709</v>
      </c>
      <c r="AN17" s="79" t="b">
        <v>0</v>
      </c>
      <c r="AO17" s="85" t="s">
        <v>1591</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4.3478260869565215</v>
      </c>
      <c r="BF17" s="48">
        <v>0</v>
      </c>
      <c r="BG17" s="49">
        <v>0</v>
      </c>
      <c r="BH17" s="48">
        <v>0</v>
      </c>
      <c r="BI17" s="49">
        <v>0</v>
      </c>
      <c r="BJ17" s="48">
        <v>22</v>
      </c>
      <c r="BK17" s="49">
        <v>95.65217391304348</v>
      </c>
      <c r="BL17" s="48">
        <v>23</v>
      </c>
    </row>
    <row r="18" spans="1:64" ht="15">
      <c r="A18" s="64" t="s">
        <v>226</v>
      </c>
      <c r="B18" s="64" t="s">
        <v>331</v>
      </c>
      <c r="C18" s="65"/>
      <c r="D18" s="66"/>
      <c r="E18" s="67"/>
      <c r="F18" s="68"/>
      <c r="G18" s="65"/>
      <c r="H18" s="69"/>
      <c r="I18" s="70"/>
      <c r="J18" s="70"/>
      <c r="K18" s="34" t="s">
        <v>65</v>
      </c>
      <c r="L18" s="77">
        <v>31</v>
      </c>
      <c r="M18" s="77"/>
      <c r="N18" s="72"/>
      <c r="O18" s="79" t="s">
        <v>431</v>
      </c>
      <c r="P18" s="81">
        <v>43500.02413194445</v>
      </c>
      <c r="Q18" s="79" t="s">
        <v>447</v>
      </c>
      <c r="R18" s="79"/>
      <c r="S18" s="79"/>
      <c r="T18" s="79"/>
      <c r="U18" s="79"/>
      <c r="V18" s="83" t="s">
        <v>907</v>
      </c>
      <c r="W18" s="81">
        <v>43500.02413194445</v>
      </c>
      <c r="X18" s="83" t="s">
        <v>1037</v>
      </c>
      <c r="Y18" s="79"/>
      <c r="Z18" s="79"/>
      <c r="AA18" s="85" t="s">
        <v>1331</v>
      </c>
      <c r="AB18" s="85" t="s">
        <v>1612</v>
      </c>
      <c r="AC18" s="79" t="b">
        <v>0</v>
      </c>
      <c r="AD18" s="79">
        <v>0</v>
      </c>
      <c r="AE18" s="85" t="s">
        <v>1634</v>
      </c>
      <c r="AF18" s="79" t="b">
        <v>0</v>
      </c>
      <c r="AG18" s="79" t="s">
        <v>1701</v>
      </c>
      <c r="AH18" s="79"/>
      <c r="AI18" s="85" t="s">
        <v>1632</v>
      </c>
      <c r="AJ18" s="79" t="b">
        <v>0</v>
      </c>
      <c r="AK18" s="79">
        <v>0</v>
      </c>
      <c r="AL18" s="85" t="s">
        <v>1632</v>
      </c>
      <c r="AM18" s="79" t="s">
        <v>1709</v>
      </c>
      <c r="AN18" s="79" t="b">
        <v>0</v>
      </c>
      <c r="AO18" s="85" t="s">
        <v>1612</v>
      </c>
      <c r="AP18" s="79" t="s">
        <v>176</v>
      </c>
      <c r="AQ18" s="79">
        <v>0</v>
      </c>
      <c r="AR18" s="79">
        <v>0</v>
      </c>
      <c r="AS18" s="79" t="s">
        <v>1723</v>
      </c>
      <c r="AT18" s="79" t="s">
        <v>1740</v>
      </c>
      <c r="AU18" s="79" t="s">
        <v>1741</v>
      </c>
      <c r="AV18" s="79" t="s">
        <v>1742</v>
      </c>
      <c r="AW18" s="79" t="s">
        <v>1756</v>
      </c>
      <c r="AX18" s="79" t="s">
        <v>1770</v>
      </c>
      <c r="AY18" s="79" t="s">
        <v>1784</v>
      </c>
      <c r="AZ18" s="83" t="s">
        <v>1785</v>
      </c>
      <c r="BA18">
        <v>1</v>
      </c>
      <c r="BB18" s="78" t="str">
        <f>REPLACE(INDEX(GroupVertices[Group],MATCH(Edges24[[#This Row],[Vertex 1]],GroupVertices[Vertex],0)),1,1,"")</f>
        <v>1</v>
      </c>
      <c r="BC18" s="78" t="str">
        <f>REPLACE(INDEX(GroupVertices[Group],MATCH(Edges24[[#This Row],[Vertex 2]],GroupVertices[Vertex],0)),1,1,"")</f>
        <v>1</v>
      </c>
      <c r="BD18" s="48">
        <v>1</v>
      </c>
      <c r="BE18" s="49">
        <v>33.333333333333336</v>
      </c>
      <c r="BF18" s="48">
        <v>0</v>
      </c>
      <c r="BG18" s="49">
        <v>0</v>
      </c>
      <c r="BH18" s="48">
        <v>0</v>
      </c>
      <c r="BI18" s="49">
        <v>0</v>
      </c>
      <c r="BJ18" s="48">
        <v>2</v>
      </c>
      <c r="BK18" s="49">
        <v>66.66666666666667</v>
      </c>
      <c r="BL18" s="48">
        <v>3</v>
      </c>
    </row>
    <row r="19" spans="1:64" ht="15">
      <c r="A19" s="64" t="s">
        <v>227</v>
      </c>
      <c r="B19" s="64" t="s">
        <v>331</v>
      </c>
      <c r="C19" s="65"/>
      <c r="D19" s="66"/>
      <c r="E19" s="67"/>
      <c r="F19" s="68"/>
      <c r="G19" s="65"/>
      <c r="H19" s="69"/>
      <c r="I19" s="70"/>
      <c r="J19" s="70"/>
      <c r="K19" s="34" t="s">
        <v>65</v>
      </c>
      <c r="L19" s="77">
        <v>32</v>
      </c>
      <c r="M19" s="77"/>
      <c r="N19" s="72"/>
      <c r="O19" s="79" t="s">
        <v>430</v>
      </c>
      <c r="P19" s="81">
        <v>43500.26935185185</v>
      </c>
      <c r="Q19" s="79" t="s">
        <v>448</v>
      </c>
      <c r="R19" s="83" t="s">
        <v>718</v>
      </c>
      <c r="S19" s="79" t="s">
        <v>797</v>
      </c>
      <c r="T19" s="79"/>
      <c r="U19" s="79"/>
      <c r="V19" s="83" t="s">
        <v>908</v>
      </c>
      <c r="W19" s="81">
        <v>43500.26935185185</v>
      </c>
      <c r="X19" s="83" t="s">
        <v>1038</v>
      </c>
      <c r="Y19" s="79">
        <v>41.6853843</v>
      </c>
      <c r="Z19" s="79">
        <v>-71.50620908</v>
      </c>
      <c r="AA19" s="85" t="s">
        <v>1332</v>
      </c>
      <c r="AB19" s="79"/>
      <c r="AC19" s="79" t="b">
        <v>0</v>
      </c>
      <c r="AD19" s="79">
        <v>0</v>
      </c>
      <c r="AE19" s="85" t="s">
        <v>1632</v>
      </c>
      <c r="AF19" s="79" t="b">
        <v>0</v>
      </c>
      <c r="AG19" s="79" t="s">
        <v>1701</v>
      </c>
      <c r="AH19" s="79"/>
      <c r="AI19" s="85" t="s">
        <v>1632</v>
      </c>
      <c r="AJ19" s="79" t="b">
        <v>0</v>
      </c>
      <c r="AK19" s="79">
        <v>0</v>
      </c>
      <c r="AL19" s="85" t="s">
        <v>1632</v>
      </c>
      <c r="AM19" s="79" t="s">
        <v>1712</v>
      </c>
      <c r="AN19" s="79" t="b">
        <v>0</v>
      </c>
      <c r="AO19" s="85" t="s">
        <v>1332</v>
      </c>
      <c r="AP19" s="79" t="s">
        <v>176</v>
      </c>
      <c r="AQ19" s="79">
        <v>0</v>
      </c>
      <c r="AR19" s="79">
        <v>0</v>
      </c>
      <c r="AS19" s="79" t="s">
        <v>1724</v>
      </c>
      <c r="AT19" s="79" t="s">
        <v>1740</v>
      </c>
      <c r="AU19" s="79" t="s">
        <v>1741</v>
      </c>
      <c r="AV19" s="79" t="s">
        <v>1743</v>
      </c>
      <c r="AW19" s="79" t="s">
        <v>1757</v>
      </c>
      <c r="AX19" s="79" t="s">
        <v>1771</v>
      </c>
      <c r="AY19" s="79" t="s">
        <v>1784</v>
      </c>
      <c r="AZ19" s="83" t="s">
        <v>1786</v>
      </c>
      <c r="BA19">
        <v>1</v>
      </c>
      <c r="BB19" s="78" t="str">
        <f>REPLACE(INDEX(GroupVertices[Group],MATCH(Edges24[[#This Row],[Vertex 1]],GroupVertices[Vertex],0)),1,1,"")</f>
        <v>1</v>
      </c>
      <c r="BC19" s="78" t="str">
        <f>REPLACE(INDEX(GroupVertices[Group],MATCH(Edges24[[#This Row],[Vertex 2]],GroupVertices[Vertex],0)),1,1,"")</f>
        <v>1</v>
      </c>
      <c r="BD19" s="48">
        <v>0</v>
      </c>
      <c r="BE19" s="49">
        <v>0</v>
      </c>
      <c r="BF19" s="48">
        <v>0</v>
      </c>
      <c r="BG19" s="49">
        <v>0</v>
      </c>
      <c r="BH19" s="48">
        <v>0</v>
      </c>
      <c r="BI19" s="49">
        <v>0</v>
      </c>
      <c r="BJ19" s="48">
        <v>7</v>
      </c>
      <c r="BK19" s="49">
        <v>100</v>
      </c>
      <c r="BL19" s="48">
        <v>7</v>
      </c>
    </row>
    <row r="20" spans="1:64" ht="15">
      <c r="A20" s="64" t="s">
        <v>228</v>
      </c>
      <c r="B20" s="64" t="s">
        <v>331</v>
      </c>
      <c r="C20" s="65"/>
      <c r="D20" s="66"/>
      <c r="E20" s="67"/>
      <c r="F20" s="68"/>
      <c r="G20" s="65"/>
      <c r="H20" s="69"/>
      <c r="I20" s="70"/>
      <c r="J20" s="70"/>
      <c r="K20" s="34" t="s">
        <v>65</v>
      </c>
      <c r="L20" s="77">
        <v>33</v>
      </c>
      <c r="M20" s="77"/>
      <c r="N20" s="72"/>
      <c r="O20" s="79" t="s">
        <v>430</v>
      </c>
      <c r="P20" s="81">
        <v>43500.61347222222</v>
      </c>
      <c r="Q20" s="79" t="s">
        <v>449</v>
      </c>
      <c r="R20" s="79"/>
      <c r="S20" s="79"/>
      <c r="T20" s="79"/>
      <c r="U20" s="79"/>
      <c r="V20" s="83" t="s">
        <v>909</v>
      </c>
      <c r="W20" s="81">
        <v>43500.61347222222</v>
      </c>
      <c r="X20" s="83" t="s">
        <v>1039</v>
      </c>
      <c r="Y20" s="79"/>
      <c r="Z20" s="79"/>
      <c r="AA20" s="85" t="s">
        <v>1333</v>
      </c>
      <c r="AB20" s="79"/>
      <c r="AC20" s="79" t="b">
        <v>0</v>
      </c>
      <c r="AD20" s="79">
        <v>0</v>
      </c>
      <c r="AE20" s="85" t="s">
        <v>1632</v>
      </c>
      <c r="AF20" s="79" t="b">
        <v>0</v>
      </c>
      <c r="AG20" s="79" t="s">
        <v>1701</v>
      </c>
      <c r="AH20" s="79"/>
      <c r="AI20" s="85" t="s">
        <v>1632</v>
      </c>
      <c r="AJ20" s="79" t="b">
        <v>0</v>
      </c>
      <c r="AK20" s="79">
        <v>3</v>
      </c>
      <c r="AL20" s="85" t="s">
        <v>1592</v>
      </c>
      <c r="AM20" s="79" t="s">
        <v>1710</v>
      </c>
      <c r="AN20" s="79" t="b">
        <v>0</v>
      </c>
      <c r="AO20" s="85" t="s">
        <v>1592</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0</v>
      </c>
      <c r="BG20" s="49">
        <v>0</v>
      </c>
      <c r="BH20" s="48">
        <v>0</v>
      </c>
      <c r="BI20" s="49">
        <v>0</v>
      </c>
      <c r="BJ20" s="48">
        <v>27</v>
      </c>
      <c r="BK20" s="49">
        <v>100</v>
      </c>
      <c r="BL20" s="48">
        <v>27</v>
      </c>
    </row>
    <row r="21" spans="1:64" ht="15">
      <c r="A21" s="64" t="s">
        <v>229</v>
      </c>
      <c r="B21" s="64" t="s">
        <v>331</v>
      </c>
      <c r="C21" s="65"/>
      <c r="D21" s="66"/>
      <c r="E21" s="67"/>
      <c r="F21" s="68"/>
      <c r="G21" s="65"/>
      <c r="H21" s="69"/>
      <c r="I21" s="70"/>
      <c r="J21" s="70"/>
      <c r="K21" s="34" t="s">
        <v>65</v>
      </c>
      <c r="L21" s="77">
        <v>34</v>
      </c>
      <c r="M21" s="77"/>
      <c r="N21" s="72"/>
      <c r="O21" s="79" t="s">
        <v>431</v>
      </c>
      <c r="P21" s="81">
        <v>43500.643217592595</v>
      </c>
      <c r="Q21" s="79" t="s">
        <v>450</v>
      </c>
      <c r="R21" s="79"/>
      <c r="S21" s="79"/>
      <c r="T21" s="79"/>
      <c r="U21" s="79"/>
      <c r="V21" s="83" t="s">
        <v>910</v>
      </c>
      <c r="W21" s="81">
        <v>43500.643217592595</v>
      </c>
      <c r="X21" s="83" t="s">
        <v>1040</v>
      </c>
      <c r="Y21" s="79"/>
      <c r="Z21" s="79"/>
      <c r="AA21" s="85" t="s">
        <v>1334</v>
      </c>
      <c r="AB21" s="85" t="s">
        <v>1593</v>
      </c>
      <c r="AC21" s="79" t="b">
        <v>0</v>
      </c>
      <c r="AD21" s="79">
        <v>0</v>
      </c>
      <c r="AE21" s="85" t="s">
        <v>1634</v>
      </c>
      <c r="AF21" s="79" t="b">
        <v>0</v>
      </c>
      <c r="AG21" s="79" t="s">
        <v>1701</v>
      </c>
      <c r="AH21" s="79"/>
      <c r="AI21" s="85" t="s">
        <v>1632</v>
      </c>
      <c r="AJ21" s="79" t="b">
        <v>0</v>
      </c>
      <c r="AK21" s="79">
        <v>0</v>
      </c>
      <c r="AL21" s="85" t="s">
        <v>1632</v>
      </c>
      <c r="AM21" s="79" t="s">
        <v>1708</v>
      </c>
      <c r="AN21" s="79" t="b">
        <v>0</v>
      </c>
      <c r="AO21" s="85" t="s">
        <v>1593</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0</v>
      </c>
      <c r="BG21" s="49">
        <v>0</v>
      </c>
      <c r="BH21" s="48">
        <v>0</v>
      </c>
      <c r="BI21" s="49">
        <v>0</v>
      </c>
      <c r="BJ21" s="48">
        <v>11</v>
      </c>
      <c r="BK21" s="49">
        <v>100</v>
      </c>
      <c r="BL21" s="48">
        <v>11</v>
      </c>
    </row>
    <row r="22" spans="1:64" ht="15">
      <c r="A22" s="64" t="s">
        <v>230</v>
      </c>
      <c r="B22" s="64" t="s">
        <v>369</v>
      </c>
      <c r="C22" s="65"/>
      <c r="D22" s="66"/>
      <c r="E22" s="67"/>
      <c r="F22" s="68"/>
      <c r="G22" s="65"/>
      <c r="H22" s="69"/>
      <c r="I22" s="70"/>
      <c r="J22" s="70"/>
      <c r="K22" s="34" t="s">
        <v>65</v>
      </c>
      <c r="L22" s="77">
        <v>35</v>
      </c>
      <c r="M22" s="77"/>
      <c r="N22" s="72"/>
      <c r="O22" s="79" t="s">
        <v>430</v>
      </c>
      <c r="P22" s="81">
        <v>43500.55521990741</v>
      </c>
      <c r="Q22" s="79" t="s">
        <v>451</v>
      </c>
      <c r="R22" s="79"/>
      <c r="S22" s="79"/>
      <c r="T22" s="79" t="s">
        <v>805</v>
      </c>
      <c r="U22" s="83" t="s">
        <v>849</v>
      </c>
      <c r="V22" s="83" t="s">
        <v>849</v>
      </c>
      <c r="W22" s="81">
        <v>43500.55521990741</v>
      </c>
      <c r="X22" s="83" t="s">
        <v>1041</v>
      </c>
      <c r="Y22" s="79"/>
      <c r="Z22" s="79"/>
      <c r="AA22" s="85" t="s">
        <v>1335</v>
      </c>
      <c r="AB22" s="79"/>
      <c r="AC22" s="79" t="b">
        <v>0</v>
      </c>
      <c r="AD22" s="79">
        <v>0</v>
      </c>
      <c r="AE22" s="85" t="s">
        <v>1632</v>
      </c>
      <c r="AF22" s="79" t="b">
        <v>0</v>
      </c>
      <c r="AG22" s="79" t="s">
        <v>1701</v>
      </c>
      <c r="AH22" s="79"/>
      <c r="AI22" s="85" t="s">
        <v>1632</v>
      </c>
      <c r="AJ22" s="79" t="b">
        <v>0</v>
      </c>
      <c r="AK22" s="79">
        <v>0</v>
      </c>
      <c r="AL22" s="85" t="s">
        <v>1632</v>
      </c>
      <c r="AM22" s="79" t="s">
        <v>1709</v>
      </c>
      <c r="AN22" s="79" t="b">
        <v>0</v>
      </c>
      <c r="AO22" s="85" t="s">
        <v>1335</v>
      </c>
      <c r="AP22" s="79" t="s">
        <v>176</v>
      </c>
      <c r="AQ22" s="79">
        <v>0</v>
      </c>
      <c r="AR22" s="79">
        <v>0</v>
      </c>
      <c r="AS22" s="79"/>
      <c r="AT22" s="79"/>
      <c r="AU22" s="79"/>
      <c r="AV22" s="79"/>
      <c r="AW22" s="79"/>
      <c r="AX22" s="79"/>
      <c r="AY22" s="79"/>
      <c r="AZ22" s="79"/>
      <c r="BA22">
        <v>1</v>
      </c>
      <c r="BB22" s="78" t="str">
        <f>REPLACE(INDEX(GroupVertices[Group],MATCH(Edges24[[#This Row],[Vertex 1]],GroupVertices[Vertex],0)),1,1,"")</f>
        <v>5</v>
      </c>
      <c r="BC22" s="78" t="str">
        <f>REPLACE(INDEX(GroupVertices[Group],MATCH(Edges24[[#This Row],[Vertex 2]],GroupVertices[Vertex],0)),1,1,"")</f>
        <v>5</v>
      </c>
      <c r="BD22" s="48">
        <v>0</v>
      </c>
      <c r="BE22" s="49">
        <v>0</v>
      </c>
      <c r="BF22" s="48">
        <v>0</v>
      </c>
      <c r="BG22" s="49">
        <v>0</v>
      </c>
      <c r="BH22" s="48">
        <v>0</v>
      </c>
      <c r="BI22" s="49">
        <v>0</v>
      </c>
      <c r="BJ22" s="48">
        <v>6</v>
      </c>
      <c r="BK22" s="49">
        <v>100</v>
      </c>
      <c r="BL22" s="48">
        <v>6</v>
      </c>
    </row>
    <row r="23" spans="1:64" ht="15">
      <c r="A23" s="64" t="s">
        <v>231</v>
      </c>
      <c r="B23" s="64" t="s">
        <v>369</v>
      </c>
      <c r="C23" s="65"/>
      <c r="D23" s="66"/>
      <c r="E23" s="67"/>
      <c r="F23" s="68"/>
      <c r="G23" s="65"/>
      <c r="H23" s="69"/>
      <c r="I23" s="70"/>
      <c r="J23" s="70"/>
      <c r="K23" s="34" t="s">
        <v>65</v>
      </c>
      <c r="L23" s="77">
        <v>36</v>
      </c>
      <c r="M23" s="77"/>
      <c r="N23" s="72"/>
      <c r="O23" s="79" t="s">
        <v>430</v>
      </c>
      <c r="P23" s="81">
        <v>43500.72770833333</v>
      </c>
      <c r="Q23" s="79" t="s">
        <v>452</v>
      </c>
      <c r="R23" s="79"/>
      <c r="S23" s="79"/>
      <c r="T23" s="79"/>
      <c r="U23" s="79"/>
      <c r="V23" s="83" t="s">
        <v>911</v>
      </c>
      <c r="W23" s="81">
        <v>43500.72770833333</v>
      </c>
      <c r="X23" s="83" t="s">
        <v>1042</v>
      </c>
      <c r="Y23" s="79"/>
      <c r="Z23" s="79"/>
      <c r="AA23" s="85" t="s">
        <v>1336</v>
      </c>
      <c r="AB23" s="79"/>
      <c r="AC23" s="79" t="b">
        <v>0</v>
      </c>
      <c r="AD23" s="79">
        <v>0</v>
      </c>
      <c r="AE23" s="85" t="s">
        <v>1632</v>
      </c>
      <c r="AF23" s="79" t="b">
        <v>0</v>
      </c>
      <c r="AG23" s="79" t="s">
        <v>1701</v>
      </c>
      <c r="AH23" s="79"/>
      <c r="AI23" s="85" t="s">
        <v>1632</v>
      </c>
      <c r="AJ23" s="79" t="b">
        <v>0</v>
      </c>
      <c r="AK23" s="79">
        <v>0</v>
      </c>
      <c r="AL23" s="85" t="s">
        <v>1632</v>
      </c>
      <c r="AM23" s="79" t="s">
        <v>1709</v>
      </c>
      <c r="AN23" s="79" t="b">
        <v>0</v>
      </c>
      <c r="AO23" s="85" t="s">
        <v>1336</v>
      </c>
      <c r="AP23" s="79" t="s">
        <v>176</v>
      </c>
      <c r="AQ23" s="79">
        <v>0</v>
      </c>
      <c r="AR23" s="79">
        <v>0</v>
      </c>
      <c r="AS23" s="79"/>
      <c r="AT23" s="79"/>
      <c r="AU23" s="79"/>
      <c r="AV23" s="79"/>
      <c r="AW23" s="79"/>
      <c r="AX23" s="79"/>
      <c r="AY23" s="79"/>
      <c r="AZ23" s="79"/>
      <c r="BA23">
        <v>1</v>
      </c>
      <c r="BB23" s="78" t="str">
        <f>REPLACE(INDEX(GroupVertices[Group],MATCH(Edges24[[#This Row],[Vertex 1]],GroupVertices[Vertex],0)),1,1,"")</f>
        <v>5</v>
      </c>
      <c r="BC23" s="78" t="str">
        <f>REPLACE(INDEX(GroupVertices[Group],MATCH(Edges24[[#This Row],[Vertex 2]],GroupVertices[Vertex],0)),1,1,"")</f>
        <v>5</v>
      </c>
      <c r="BD23" s="48"/>
      <c r="BE23" s="49"/>
      <c r="BF23" s="48"/>
      <c r="BG23" s="49"/>
      <c r="BH23" s="48"/>
      <c r="BI23" s="49"/>
      <c r="BJ23" s="48"/>
      <c r="BK23" s="49"/>
      <c r="BL23" s="48"/>
    </row>
    <row r="24" spans="1:64" ht="15">
      <c r="A24" s="64" t="s">
        <v>232</v>
      </c>
      <c r="B24" s="64" t="s">
        <v>331</v>
      </c>
      <c r="C24" s="65"/>
      <c r="D24" s="66"/>
      <c r="E24" s="67"/>
      <c r="F24" s="68"/>
      <c r="G24" s="65"/>
      <c r="H24" s="69"/>
      <c r="I24" s="70"/>
      <c r="J24" s="70"/>
      <c r="K24" s="34" t="s">
        <v>65</v>
      </c>
      <c r="L24" s="77">
        <v>39</v>
      </c>
      <c r="M24" s="77"/>
      <c r="N24" s="72"/>
      <c r="O24" s="79" t="s">
        <v>430</v>
      </c>
      <c r="P24" s="81">
        <v>43500.78631944444</v>
      </c>
      <c r="Q24" s="79" t="s">
        <v>453</v>
      </c>
      <c r="R24" s="79"/>
      <c r="S24" s="79"/>
      <c r="T24" s="79"/>
      <c r="U24" s="79"/>
      <c r="V24" s="83" t="s">
        <v>912</v>
      </c>
      <c r="W24" s="81">
        <v>43500.78631944444</v>
      </c>
      <c r="X24" s="83" t="s">
        <v>1043</v>
      </c>
      <c r="Y24" s="79"/>
      <c r="Z24" s="79"/>
      <c r="AA24" s="85" t="s">
        <v>1337</v>
      </c>
      <c r="AB24" s="79"/>
      <c r="AC24" s="79" t="b">
        <v>0</v>
      </c>
      <c r="AD24" s="79">
        <v>0</v>
      </c>
      <c r="AE24" s="85" t="s">
        <v>1632</v>
      </c>
      <c r="AF24" s="79" t="b">
        <v>0</v>
      </c>
      <c r="AG24" s="79" t="s">
        <v>1701</v>
      </c>
      <c r="AH24" s="79"/>
      <c r="AI24" s="85" t="s">
        <v>1632</v>
      </c>
      <c r="AJ24" s="79" t="b">
        <v>0</v>
      </c>
      <c r="AK24" s="79">
        <v>3</v>
      </c>
      <c r="AL24" s="85" t="s">
        <v>1593</v>
      </c>
      <c r="AM24" s="79" t="s">
        <v>1713</v>
      </c>
      <c r="AN24" s="79" t="b">
        <v>0</v>
      </c>
      <c r="AO24" s="85" t="s">
        <v>1593</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2</v>
      </c>
      <c r="BE24" s="49">
        <v>7.6923076923076925</v>
      </c>
      <c r="BF24" s="48">
        <v>1</v>
      </c>
      <c r="BG24" s="49">
        <v>3.8461538461538463</v>
      </c>
      <c r="BH24" s="48">
        <v>0</v>
      </c>
      <c r="BI24" s="49">
        <v>0</v>
      </c>
      <c r="BJ24" s="48">
        <v>23</v>
      </c>
      <c r="BK24" s="49">
        <v>88.46153846153847</v>
      </c>
      <c r="BL24" s="48">
        <v>26</v>
      </c>
    </row>
    <row r="25" spans="1:64" ht="15">
      <c r="A25" s="64" t="s">
        <v>233</v>
      </c>
      <c r="B25" s="64" t="s">
        <v>332</v>
      </c>
      <c r="C25" s="65"/>
      <c r="D25" s="66"/>
      <c r="E25" s="67"/>
      <c r="F25" s="68"/>
      <c r="G25" s="65"/>
      <c r="H25" s="69"/>
      <c r="I25" s="70"/>
      <c r="J25" s="70"/>
      <c r="K25" s="34" t="s">
        <v>65</v>
      </c>
      <c r="L25" s="77">
        <v>40</v>
      </c>
      <c r="M25" s="77"/>
      <c r="N25" s="72"/>
      <c r="O25" s="79" t="s">
        <v>430</v>
      </c>
      <c r="P25" s="81">
        <v>43500.9065162037</v>
      </c>
      <c r="Q25" s="79" t="s">
        <v>454</v>
      </c>
      <c r="R25" s="79"/>
      <c r="S25" s="79"/>
      <c r="T25" s="79" t="s">
        <v>806</v>
      </c>
      <c r="U25" s="79"/>
      <c r="V25" s="83" t="s">
        <v>913</v>
      </c>
      <c r="W25" s="81">
        <v>43500.9065162037</v>
      </c>
      <c r="X25" s="83" t="s">
        <v>1044</v>
      </c>
      <c r="Y25" s="79"/>
      <c r="Z25" s="79"/>
      <c r="AA25" s="85" t="s">
        <v>1338</v>
      </c>
      <c r="AB25" s="79"/>
      <c r="AC25" s="79" t="b">
        <v>0</v>
      </c>
      <c r="AD25" s="79">
        <v>0</v>
      </c>
      <c r="AE25" s="85" t="s">
        <v>1632</v>
      </c>
      <c r="AF25" s="79" t="b">
        <v>0</v>
      </c>
      <c r="AG25" s="79" t="s">
        <v>1701</v>
      </c>
      <c r="AH25" s="79"/>
      <c r="AI25" s="85" t="s">
        <v>1632</v>
      </c>
      <c r="AJ25" s="79" t="b">
        <v>0</v>
      </c>
      <c r="AK25" s="79">
        <v>2</v>
      </c>
      <c r="AL25" s="85" t="s">
        <v>1489</v>
      </c>
      <c r="AM25" s="79" t="s">
        <v>1709</v>
      </c>
      <c r="AN25" s="79" t="b">
        <v>0</v>
      </c>
      <c r="AO25" s="85" t="s">
        <v>1489</v>
      </c>
      <c r="AP25" s="79" t="s">
        <v>176</v>
      </c>
      <c r="AQ25" s="79">
        <v>0</v>
      </c>
      <c r="AR25" s="79">
        <v>0</v>
      </c>
      <c r="AS25" s="79"/>
      <c r="AT25" s="79"/>
      <c r="AU25" s="79"/>
      <c r="AV25" s="79"/>
      <c r="AW25" s="79"/>
      <c r="AX25" s="79"/>
      <c r="AY25" s="79"/>
      <c r="AZ25" s="79"/>
      <c r="BA25">
        <v>1</v>
      </c>
      <c r="BB25" s="78" t="str">
        <f>REPLACE(INDEX(GroupVertices[Group],MATCH(Edges24[[#This Row],[Vertex 1]],GroupVertices[Vertex],0)),1,1,"")</f>
        <v>20</v>
      </c>
      <c r="BC25" s="78" t="str">
        <f>REPLACE(INDEX(GroupVertices[Group],MATCH(Edges24[[#This Row],[Vertex 2]],GroupVertices[Vertex],0)),1,1,"")</f>
        <v>20</v>
      </c>
      <c r="BD25" s="48">
        <v>0</v>
      </c>
      <c r="BE25" s="49">
        <v>0</v>
      </c>
      <c r="BF25" s="48">
        <v>0</v>
      </c>
      <c r="BG25" s="49">
        <v>0</v>
      </c>
      <c r="BH25" s="48">
        <v>0</v>
      </c>
      <c r="BI25" s="49">
        <v>0</v>
      </c>
      <c r="BJ25" s="48">
        <v>24</v>
      </c>
      <c r="BK25" s="49">
        <v>100</v>
      </c>
      <c r="BL25" s="48">
        <v>24</v>
      </c>
    </row>
    <row r="26" spans="1:64" ht="15">
      <c r="A26" s="64" t="s">
        <v>234</v>
      </c>
      <c r="B26" s="64" t="s">
        <v>331</v>
      </c>
      <c r="C26" s="65"/>
      <c r="D26" s="66"/>
      <c r="E26" s="67"/>
      <c r="F26" s="68"/>
      <c r="G26" s="65"/>
      <c r="H26" s="69"/>
      <c r="I26" s="70"/>
      <c r="J26" s="70"/>
      <c r="K26" s="34" t="s">
        <v>65</v>
      </c>
      <c r="L26" s="77">
        <v>41</v>
      </c>
      <c r="M26" s="77"/>
      <c r="N26" s="72"/>
      <c r="O26" s="79" t="s">
        <v>430</v>
      </c>
      <c r="P26" s="81">
        <v>43501.074791666666</v>
      </c>
      <c r="Q26" s="79" t="s">
        <v>449</v>
      </c>
      <c r="R26" s="79"/>
      <c r="S26" s="79"/>
      <c r="T26" s="79"/>
      <c r="U26" s="79"/>
      <c r="V26" s="83" t="s">
        <v>914</v>
      </c>
      <c r="W26" s="81">
        <v>43501.074791666666</v>
      </c>
      <c r="X26" s="83" t="s">
        <v>1045</v>
      </c>
      <c r="Y26" s="79"/>
      <c r="Z26" s="79"/>
      <c r="AA26" s="85" t="s">
        <v>1339</v>
      </c>
      <c r="AB26" s="79"/>
      <c r="AC26" s="79" t="b">
        <v>0</v>
      </c>
      <c r="AD26" s="79">
        <v>0</v>
      </c>
      <c r="AE26" s="85" t="s">
        <v>1632</v>
      </c>
      <c r="AF26" s="79" t="b">
        <v>0</v>
      </c>
      <c r="AG26" s="79" t="s">
        <v>1701</v>
      </c>
      <c r="AH26" s="79"/>
      <c r="AI26" s="85" t="s">
        <v>1632</v>
      </c>
      <c r="AJ26" s="79" t="b">
        <v>0</v>
      </c>
      <c r="AK26" s="79">
        <v>3</v>
      </c>
      <c r="AL26" s="85" t="s">
        <v>1592</v>
      </c>
      <c r="AM26" s="79" t="s">
        <v>1709</v>
      </c>
      <c r="AN26" s="79" t="b">
        <v>0</v>
      </c>
      <c r="AO26" s="85" t="s">
        <v>1592</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27</v>
      </c>
      <c r="BK26" s="49">
        <v>100</v>
      </c>
      <c r="BL26" s="48">
        <v>27</v>
      </c>
    </row>
    <row r="27" spans="1:64" ht="15">
      <c r="A27" s="64" t="s">
        <v>235</v>
      </c>
      <c r="B27" s="64" t="s">
        <v>331</v>
      </c>
      <c r="C27" s="65"/>
      <c r="D27" s="66"/>
      <c r="E27" s="67"/>
      <c r="F27" s="68"/>
      <c r="G27" s="65"/>
      <c r="H27" s="69"/>
      <c r="I27" s="70"/>
      <c r="J27" s="70"/>
      <c r="K27" s="34" t="s">
        <v>65</v>
      </c>
      <c r="L27" s="77">
        <v>42</v>
      </c>
      <c r="M27" s="77"/>
      <c r="N27" s="72"/>
      <c r="O27" s="79" t="s">
        <v>430</v>
      </c>
      <c r="P27" s="81">
        <v>43501.17303240741</v>
      </c>
      <c r="Q27" s="79" t="s">
        <v>455</v>
      </c>
      <c r="R27" s="79"/>
      <c r="S27" s="79"/>
      <c r="T27" s="79"/>
      <c r="U27" s="79"/>
      <c r="V27" s="83" t="s">
        <v>915</v>
      </c>
      <c r="W27" s="81">
        <v>43501.17303240741</v>
      </c>
      <c r="X27" s="83" t="s">
        <v>1046</v>
      </c>
      <c r="Y27" s="79"/>
      <c r="Z27" s="79"/>
      <c r="AA27" s="85" t="s">
        <v>1340</v>
      </c>
      <c r="AB27" s="85" t="s">
        <v>1370</v>
      </c>
      <c r="AC27" s="79" t="b">
        <v>0</v>
      </c>
      <c r="AD27" s="79">
        <v>0</v>
      </c>
      <c r="AE27" s="85" t="s">
        <v>1639</v>
      </c>
      <c r="AF27" s="79" t="b">
        <v>0</v>
      </c>
      <c r="AG27" s="79" t="s">
        <v>1701</v>
      </c>
      <c r="AH27" s="79"/>
      <c r="AI27" s="85" t="s">
        <v>1632</v>
      </c>
      <c r="AJ27" s="79" t="b">
        <v>0</v>
      </c>
      <c r="AK27" s="79">
        <v>0</v>
      </c>
      <c r="AL27" s="85" t="s">
        <v>1632</v>
      </c>
      <c r="AM27" s="79" t="s">
        <v>1710</v>
      </c>
      <c r="AN27" s="79" t="b">
        <v>0</v>
      </c>
      <c r="AO27" s="85" t="s">
        <v>1370</v>
      </c>
      <c r="AP27" s="79" t="s">
        <v>176</v>
      </c>
      <c r="AQ27" s="79">
        <v>0</v>
      </c>
      <c r="AR27" s="79">
        <v>0</v>
      </c>
      <c r="AS27" s="79"/>
      <c r="AT27" s="79"/>
      <c r="AU27" s="79"/>
      <c r="AV27" s="79"/>
      <c r="AW27" s="79"/>
      <c r="AX27" s="79"/>
      <c r="AY27" s="79"/>
      <c r="AZ27" s="79"/>
      <c r="BA27">
        <v>1</v>
      </c>
      <c r="BB27" s="78" t="str">
        <f>REPLACE(INDEX(GroupVertices[Group],MATCH(Edges24[[#This Row],[Vertex 1]],GroupVertices[Vertex],0)),1,1,"")</f>
        <v>7</v>
      </c>
      <c r="BC27" s="78" t="str">
        <f>REPLACE(INDEX(GroupVertices[Group],MATCH(Edges24[[#This Row],[Vertex 2]],GroupVertices[Vertex],0)),1,1,"")</f>
        <v>1</v>
      </c>
      <c r="BD27" s="48"/>
      <c r="BE27" s="49"/>
      <c r="BF27" s="48"/>
      <c r="BG27" s="49"/>
      <c r="BH27" s="48"/>
      <c r="BI27" s="49"/>
      <c r="BJ27" s="48"/>
      <c r="BK27" s="49"/>
      <c r="BL27" s="48"/>
    </row>
    <row r="28" spans="1:64" ht="15">
      <c r="A28" s="64" t="s">
        <v>236</v>
      </c>
      <c r="B28" s="64" t="s">
        <v>235</v>
      </c>
      <c r="C28" s="65"/>
      <c r="D28" s="66"/>
      <c r="E28" s="67"/>
      <c r="F28" s="68"/>
      <c r="G28" s="65"/>
      <c r="H28" s="69"/>
      <c r="I28" s="70"/>
      <c r="J28" s="70"/>
      <c r="K28" s="34" t="s">
        <v>66</v>
      </c>
      <c r="L28" s="77">
        <v>47</v>
      </c>
      <c r="M28" s="77"/>
      <c r="N28" s="72"/>
      <c r="O28" s="79" t="s">
        <v>431</v>
      </c>
      <c r="P28" s="81">
        <v>43501.566608796296</v>
      </c>
      <c r="Q28" s="79" t="s">
        <v>456</v>
      </c>
      <c r="R28" s="79"/>
      <c r="S28" s="79"/>
      <c r="T28" s="79"/>
      <c r="U28" s="79"/>
      <c r="V28" s="83" t="s">
        <v>916</v>
      </c>
      <c r="W28" s="81">
        <v>43501.566608796296</v>
      </c>
      <c r="X28" s="83" t="s">
        <v>1047</v>
      </c>
      <c r="Y28" s="79"/>
      <c r="Z28" s="79"/>
      <c r="AA28" s="85" t="s">
        <v>1341</v>
      </c>
      <c r="AB28" s="85" t="s">
        <v>1340</v>
      </c>
      <c r="AC28" s="79" t="b">
        <v>0</v>
      </c>
      <c r="AD28" s="79">
        <v>0</v>
      </c>
      <c r="AE28" s="85" t="s">
        <v>1640</v>
      </c>
      <c r="AF28" s="79" t="b">
        <v>0</v>
      </c>
      <c r="AG28" s="79" t="s">
        <v>1701</v>
      </c>
      <c r="AH28" s="79"/>
      <c r="AI28" s="85" t="s">
        <v>1632</v>
      </c>
      <c r="AJ28" s="79" t="b">
        <v>0</v>
      </c>
      <c r="AK28" s="79">
        <v>0</v>
      </c>
      <c r="AL28" s="85" t="s">
        <v>1632</v>
      </c>
      <c r="AM28" s="79" t="s">
        <v>1708</v>
      </c>
      <c r="AN28" s="79" t="b">
        <v>0</v>
      </c>
      <c r="AO28" s="85" t="s">
        <v>1340</v>
      </c>
      <c r="AP28" s="79" t="s">
        <v>176</v>
      </c>
      <c r="AQ28" s="79">
        <v>0</v>
      </c>
      <c r="AR28" s="79">
        <v>0</v>
      </c>
      <c r="AS28" s="79"/>
      <c r="AT28" s="79"/>
      <c r="AU28" s="79"/>
      <c r="AV28" s="79"/>
      <c r="AW28" s="79"/>
      <c r="AX28" s="79"/>
      <c r="AY28" s="79"/>
      <c r="AZ28" s="79"/>
      <c r="BA28">
        <v>1</v>
      </c>
      <c r="BB28" s="78" t="str">
        <f>REPLACE(INDEX(GroupVertices[Group],MATCH(Edges24[[#This Row],[Vertex 1]],GroupVertices[Vertex],0)),1,1,"")</f>
        <v>7</v>
      </c>
      <c r="BC28" s="78" t="str">
        <f>REPLACE(INDEX(GroupVertices[Group],MATCH(Edges24[[#This Row],[Vertex 2]],GroupVertices[Vertex],0)),1,1,"")</f>
        <v>7</v>
      </c>
      <c r="BD28" s="48"/>
      <c r="BE28" s="49"/>
      <c r="BF28" s="48"/>
      <c r="BG28" s="49"/>
      <c r="BH28" s="48"/>
      <c r="BI28" s="49"/>
      <c r="BJ28" s="48"/>
      <c r="BK28" s="49"/>
      <c r="BL28" s="48"/>
    </row>
    <row r="29" spans="1:64" ht="15">
      <c r="A29" s="64" t="s">
        <v>237</v>
      </c>
      <c r="B29" s="64" t="s">
        <v>331</v>
      </c>
      <c r="C29" s="65"/>
      <c r="D29" s="66"/>
      <c r="E29" s="67"/>
      <c r="F29" s="68"/>
      <c r="G29" s="65"/>
      <c r="H29" s="69"/>
      <c r="I29" s="70"/>
      <c r="J29" s="70"/>
      <c r="K29" s="34" t="s">
        <v>65</v>
      </c>
      <c r="L29" s="77">
        <v>48</v>
      </c>
      <c r="M29" s="77"/>
      <c r="N29" s="72"/>
      <c r="O29" s="79" t="s">
        <v>431</v>
      </c>
      <c r="P29" s="81">
        <v>43501.71574074074</v>
      </c>
      <c r="Q29" s="79" t="s">
        <v>457</v>
      </c>
      <c r="R29" s="79"/>
      <c r="S29" s="79"/>
      <c r="T29" s="79"/>
      <c r="U29" s="79"/>
      <c r="V29" s="83" t="s">
        <v>917</v>
      </c>
      <c r="W29" s="81">
        <v>43501.71574074074</v>
      </c>
      <c r="X29" s="83" t="s">
        <v>1048</v>
      </c>
      <c r="Y29" s="79"/>
      <c r="Z29" s="79"/>
      <c r="AA29" s="85" t="s">
        <v>1342</v>
      </c>
      <c r="AB29" s="85" t="s">
        <v>1595</v>
      </c>
      <c r="AC29" s="79" t="b">
        <v>0</v>
      </c>
      <c r="AD29" s="79">
        <v>0</v>
      </c>
      <c r="AE29" s="85" t="s">
        <v>1634</v>
      </c>
      <c r="AF29" s="79" t="b">
        <v>0</v>
      </c>
      <c r="AG29" s="79" t="s">
        <v>1701</v>
      </c>
      <c r="AH29" s="79"/>
      <c r="AI29" s="85" t="s">
        <v>1632</v>
      </c>
      <c r="AJ29" s="79" t="b">
        <v>0</v>
      </c>
      <c r="AK29" s="79">
        <v>0</v>
      </c>
      <c r="AL29" s="85" t="s">
        <v>1632</v>
      </c>
      <c r="AM29" s="79" t="s">
        <v>1709</v>
      </c>
      <c r="AN29" s="79" t="b">
        <v>0</v>
      </c>
      <c r="AO29" s="85" t="s">
        <v>1595</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7.142857142857143</v>
      </c>
      <c r="BF29" s="48">
        <v>0</v>
      </c>
      <c r="BG29" s="49">
        <v>0</v>
      </c>
      <c r="BH29" s="48">
        <v>0</v>
      </c>
      <c r="BI29" s="49">
        <v>0</v>
      </c>
      <c r="BJ29" s="48">
        <v>13</v>
      </c>
      <c r="BK29" s="49">
        <v>92.85714285714286</v>
      </c>
      <c r="BL29" s="48">
        <v>14</v>
      </c>
    </row>
    <row r="30" spans="1:64" ht="15">
      <c r="A30" s="64" t="s">
        <v>238</v>
      </c>
      <c r="B30" s="64" t="s">
        <v>238</v>
      </c>
      <c r="C30" s="65"/>
      <c r="D30" s="66"/>
      <c r="E30" s="67"/>
      <c r="F30" s="68"/>
      <c r="G30" s="65"/>
      <c r="H30" s="69"/>
      <c r="I30" s="70"/>
      <c r="J30" s="70"/>
      <c r="K30" s="34" t="s">
        <v>65</v>
      </c>
      <c r="L30" s="77">
        <v>49</v>
      </c>
      <c r="M30" s="77"/>
      <c r="N30" s="72"/>
      <c r="O30" s="79" t="s">
        <v>176</v>
      </c>
      <c r="P30" s="81">
        <v>43501.73484953704</v>
      </c>
      <c r="Q30" s="79" t="s">
        <v>458</v>
      </c>
      <c r="R30" s="83" t="s">
        <v>719</v>
      </c>
      <c r="S30" s="79" t="s">
        <v>796</v>
      </c>
      <c r="T30" s="79"/>
      <c r="U30" s="79"/>
      <c r="V30" s="83" t="s">
        <v>918</v>
      </c>
      <c r="W30" s="81">
        <v>43501.73484953704</v>
      </c>
      <c r="X30" s="83" t="s">
        <v>1049</v>
      </c>
      <c r="Y30" s="79"/>
      <c r="Z30" s="79"/>
      <c r="AA30" s="85" t="s">
        <v>1343</v>
      </c>
      <c r="AB30" s="79"/>
      <c r="AC30" s="79" t="b">
        <v>0</v>
      </c>
      <c r="AD30" s="79">
        <v>0</v>
      </c>
      <c r="AE30" s="85" t="s">
        <v>1632</v>
      </c>
      <c r="AF30" s="79" t="b">
        <v>1</v>
      </c>
      <c r="AG30" s="79" t="s">
        <v>1701</v>
      </c>
      <c r="AH30" s="79"/>
      <c r="AI30" s="85" t="s">
        <v>1595</v>
      </c>
      <c r="AJ30" s="79" t="b">
        <v>0</v>
      </c>
      <c r="AK30" s="79">
        <v>0</v>
      </c>
      <c r="AL30" s="85" t="s">
        <v>1632</v>
      </c>
      <c r="AM30" s="79" t="s">
        <v>1710</v>
      </c>
      <c r="AN30" s="79" t="b">
        <v>0</v>
      </c>
      <c r="AO30" s="85" t="s">
        <v>1343</v>
      </c>
      <c r="AP30" s="79" t="s">
        <v>176</v>
      </c>
      <c r="AQ30" s="79">
        <v>0</v>
      </c>
      <c r="AR30" s="79">
        <v>0</v>
      </c>
      <c r="AS30" s="79"/>
      <c r="AT30" s="79"/>
      <c r="AU30" s="79"/>
      <c r="AV30" s="79"/>
      <c r="AW30" s="79"/>
      <c r="AX30" s="79"/>
      <c r="AY30" s="79"/>
      <c r="AZ30" s="79"/>
      <c r="BA30">
        <v>1</v>
      </c>
      <c r="BB30" s="78" t="str">
        <f>REPLACE(INDEX(GroupVertices[Group],MATCH(Edges24[[#This Row],[Vertex 1]],GroupVertices[Vertex],0)),1,1,"")</f>
        <v>10</v>
      </c>
      <c r="BC30" s="78" t="str">
        <f>REPLACE(INDEX(GroupVertices[Group],MATCH(Edges24[[#This Row],[Vertex 2]],GroupVertices[Vertex],0)),1,1,"")</f>
        <v>10</v>
      </c>
      <c r="BD30" s="48">
        <v>0</v>
      </c>
      <c r="BE30" s="49">
        <v>0</v>
      </c>
      <c r="BF30" s="48">
        <v>0</v>
      </c>
      <c r="BG30" s="49">
        <v>0</v>
      </c>
      <c r="BH30" s="48">
        <v>0</v>
      </c>
      <c r="BI30" s="49">
        <v>0</v>
      </c>
      <c r="BJ30" s="48">
        <v>7</v>
      </c>
      <c r="BK30" s="49">
        <v>100</v>
      </c>
      <c r="BL30" s="48">
        <v>7</v>
      </c>
    </row>
    <row r="31" spans="1:64" ht="15">
      <c r="A31" s="64" t="s">
        <v>239</v>
      </c>
      <c r="B31" s="64" t="s">
        <v>331</v>
      </c>
      <c r="C31" s="65"/>
      <c r="D31" s="66"/>
      <c r="E31" s="67"/>
      <c r="F31" s="68"/>
      <c r="G31" s="65"/>
      <c r="H31" s="69"/>
      <c r="I31" s="70"/>
      <c r="J31" s="70"/>
      <c r="K31" s="34" t="s">
        <v>65</v>
      </c>
      <c r="L31" s="77">
        <v>50</v>
      </c>
      <c r="M31" s="77"/>
      <c r="N31" s="72"/>
      <c r="O31" s="79" t="s">
        <v>430</v>
      </c>
      <c r="P31" s="81">
        <v>43501.99207175926</v>
      </c>
      <c r="Q31" s="79" t="s">
        <v>459</v>
      </c>
      <c r="R31" s="79"/>
      <c r="S31" s="79"/>
      <c r="T31" s="79"/>
      <c r="U31" s="79"/>
      <c r="V31" s="83" t="s">
        <v>919</v>
      </c>
      <c r="W31" s="81">
        <v>43501.99207175926</v>
      </c>
      <c r="X31" s="83" t="s">
        <v>1050</v>
      </c>
      <c r="Y31" s="79"/>
      <c r="Z31" s="79"/>
      <c r="AA31" s="85" t="s">
        <v>1344</v>
      </c>
      <c r="AB31" s="79"/>
      <c r="AC31" s="79" t="b">
        <v>0</v>
      </c>
      <c r="AD31" s="79">
        <v>0</v>
      </c>
      <c r="AE31" s="85" t="s">
        <v>1632</v>
      </c>
      <c r="AF31" s="79" t="b">
        <v>0</v>
      </c>
      <c r="AG31" s="79" t="s">
        <v>1701</v>
      </c>
      <c r="AH31" s="79"/>
      <c r="AI31" s="85" t="s">
        <v>1632</v>
      </c>
      <c r="AJ31" s="79" t="b">
        <v>0</v>
      </c>
      <c r="AK31" s="79">
        <v>1</v>
      </c>
      <c r="AL31" s="85" t="s">
        <v>1502</v>
      </c>
      <c r="AM31" s="79" t="s">
        <v>1708</v>
      </c>
      <c r="AN31" s="79" t="b">
        <v>0</v>
      </c>
      <c r="AO31" s="85" t="s">
        <v>1502</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1</v>
      </c>
      <c r="BD31" s="48"/>
      <c r="BE31" s="49"/>
      <c r="BF31" s="48"/>
      <c r="BG31" s="49"/>
      <c r="BH31" s="48"/>
      <c r="BI31" s="49"/>
      <c r="BJ31" s="48"/>
      <c r="BK31" s="49"/>
      <c r="BL31" s="48"/>
    </row>
    <row r="32" spans="1:64" ht="15">
      <c r="A32" s="64" t="s">
        <v>240</v>
      </c>
      <c r="B32" s="64" t="s">
        <v>331</v>
      </c>
      <c r="C32" s="65"/>
      <c r="D32" s="66"/>
      <c r="E32" s="67"/>
      <c r="F32" s="68"/>
      <c r="G32" s="65"/>
      <c r="H32" s="69"/>
      <c r="I32" s="70"/>
      <c r="J32" s="70"/>
      <c r="K32" s="34" t="s">
        <v>65</v>
      </c>
      <c r="L32" s="77">
        <v>53</v>
      </c>
      <c r="M32" s="77"/>
      <c r="N32" s="72"/>
      <c r="O32" s="79" t="s">
        <v>430</v>
      </c>
      <c r="P32" s="81">
        <v>43501.9959375</v>
      </c>
      <c r="Q32" s="79" t="s">
        <v>460</v>
      </c>
      <c r="R32" s="79"/>
      <c r="S32" s="79"/>
      <c r="T32" s="79"/>
      <c r="U32" s="79"/>
      <c r="V32" s="83" t="s">
        <v>920</v>
      </c>
      <c r="W32" s="81">
        <v>43501.9959375</v>
      </c>
      <c r="X32" s="83" t="s">
        <v>1051</v>
      </c>
      <c r="Y32" s="79"/>
      <c r="Z32" s="79"/>
      <c r="AA32" s="85" t="s">
        <v>1345</v>
      </c>
      <c r="AB32" s="85" t="s">
        <v>1502</v>
      </c>
      <c r="AC32" s="79" t="b">
        <v>0</v>
      </c>
      <c r="AD32" s="79">
        <v>0</v>
      </c>
      <c r="AE32" s="85" t="s">
        <v>1641</v>
      </c>
      <c r="AF32" s="79" t="b">
        <v>0</v>
      </c>
      <c r="AG32" s="79" t="s">
        <v>1701</v>
      </c>
      <c r="AH32" s="79"/>
      <c r="AI32" s="85" t="s">
        <v>1632</v>
      </c>
      <c r="AJ32" s="79" t="b">
        <v>0</v>
      </c>
      <c r="AK32" s="79">
        <v>0</v>
      </c>
      <c r="AL32" s="85" t="s">
        <v>1632</v>
      </c>
      <c r="AM32" s="79" t="s">
        <v>1708</v>
      </c>
      <c r="AN32" s="79" t="b">
        <v>0</v>
      </c>
      <c r="AO32" s="85" t="s">
        <v>1502</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1</v>
      </c>
      <c r="BD32" s="48"/>
      <c r="BE32" s="49"/>
      <c r="BF32" s="48"/>
      <c r="BG32" s="49"/>
      <c r="BH32" s="48"/>
      <c r="BI32" s="49"/>
      <c r="BJ32" s="48"/>
      <c r="BK32" s="49"/>
      <c r="BL32" s="48"/>
    </row>
    <row r="33" spans="1:64" ht="15">
      <c r="A33" s="64" t="s">
        <v>241</v>
      </c>
      <c r="B33" s="64" t="s">
        <v>373</v>
      </c>
      <c r="C33" s="65"/>
      <c r="D33" s="66"/>
      <c r="E33" s="67"/>
      <c r="F33" s="68"/>
      <c r="G33" s="65"/>
      <c r="H33" s="69"/>
      <c r="I33" s="70"/>
      <c r="J33" s="70"/>
      <c r="K33" s="34" t="s">
        <v>65</v>
      </c>
      <c r="L33" s="77">
        <v>56</v>
      </c>
      <c r="M33" s="77"/>
      <c r="N33" s="72"/>
      <c r="O33" s="79" t="s">
        <v>430</v>
      </c>
      <c r="P33" s="81">
        <v>43502.11423611111</v>
      </c>
      <c r="Q33" s="79" t="s">
        <v>461</v>
      </c>
      <c r="R33" s="79"/>
      <c r="S33" s="79"/>
      <c r="T33" s="79"/>
      <c r="U33" s="79"/>
      <c r="V33" s="83" t="s">
        <v>921</v>
      </c>
      <c r="W33" s="81">
        <v>43502.11423611111</v>
      </c>
      <c r="X33" s="83" t="s">
        <v>1052</v>
      </c>
      <c r="Y33" s="79"/>
      <c r="Z33" s="79"/>
      <c r="AA33" s="85" t="s">
        <v>1346</v>
      </c>
      <c r="AB33" s="85" t="s">
        <v>1613</v>
      </c>
      <c r="AC33" s="79" t="b">
        <v>0</v>
      </c>
      <c r="AD33" s="79">
        <v>0</v>
      </c>
      <c r="AE33" s="85" t="s">
        <v>1642</v>
      </c>
      <c r="AF33" s="79" t="b">
        <v>0</v>
      </c>
      <c r="AG33" s="79" t="s">
        <v>1701</v>
      </c>
      <c r="AH33" s="79"/>
      <c r="AI33" s="85" t="s">
        <v>1632</v>
      </c>
      <c r="AJ33" s="79" t="b">
        <v>0</v>
      </c>
      <c r="AK33" s="79">
        <v>0</v>
      </c>
      <c r="AL33" s="85" t="s">
        <v>1632</v>
      </c>
      <c r="AM33" s="79" t="s">
        <v>1710</v>
      </c>
      <c r="AN33" s="79" t="b">
        <v>0</v>
      </c>
      <c r="AO33" s="85" t="s">
        <v>1613</v>
      </c>
      <c r="AP33" s="79" t="s">
        <v>176</v>
      </c>
      <c r="AQ33" s="79">
        <v>0</v>
      </c>
      <c r="AR33" s="79">
        <v>0</v>
      </c>
      <c r="AS33" s="79" t="s">
        <v>1725</v>
      </c>
      <c r="AT33" s="79" t="s">
        <v>1740</v>
      </c>
      <c r="AU33" s="79" t="s">
        <v>1741</v>
      </c>
      <c r="AV33" s="79" t="s">
        <v>1744</v>
      </c>
      <c r="AW33" s="79" t="s">
        <v>1758</v>
      </c>
      <c r="AX33" s="79" t="s">
        <v>1772</v>
      </c>
      <c r="AY33" s="79" t="s">
        <v>1784</v>
      </c>
      <c r="AZ33" s="83" t="s">
        <v>1787</v>
      </c>
      <c r="BA33">
        <v>2</v>
      </c>
      <c r="BB33" s="78" t="str">
        <f>REPLACE(INDEX(GroupVertices[Group],MATCH(Edges24[[#This Row],[Vertex 1]],GroupVertices[Vertex],0)),1,1,"")</f>
        <v>13</v>
      </c>
      <c r="BC33" s="78" t="str">
        <f>REPLACE(INDEX(GroupVertices[Group],MATCH(Edges24[[#This Row],[Vertex 2]],GroupVertices[Vertex],0)),1,1,"")</f>
        <v>13</v>
      </c>
      <c r="BD33" s="48"/>
      <c r="BE33" s="49"/>
      <c r="BF33" s="48"/>
      <c r="BG33" s="49"/>
      <c r="BH33" s="48"/>
      <c r="BI33" s="49"/>
      <c r="BJ33" s="48"/>
      <c r="BK33" s="49"/>
      <c r="BL33" s="48"/>
    </row>
    <row r="34" spans="1:64" ht="15">
      <c r="A34" s="64" t="s">
        <v>241</v>
      </c>
      <c r="B34" s="64" t="s">
        <v>373</v>
      </c>
      <c r="C34" s="65"/>
      <c r="D34" s="66"/>
      <c r="E34" s="67"/>
      <c r="F34" s="68"/>
      <c r="G34" s="65"/>
      <c r="H34" s="69"/>
      <c r="I34" s="70"/>
      <c r="J34" s="70"/>
      <c r="K34" s="34" t="s">
        <v>65</v>
      </c>
      <c r="L34" s="77">
        <v>57</v>
      </c>
      <c r="M34" s="77"/>
      <c r="N34" s="72"/>
      <c r="O34" s="79" t="s">
        <v>430</v>
      </c>
      <c r="P34" s="81">
        <v>43502.11574074074</v>
      </c>
      <c r="Q34" s="79" t="s">
        <v>462</v>
      </c>
      <c r="R34" s="79"/>
      <c r="S34" s="79"/>
      <c r="T34" s="79"/>
      <c r="U34" s="79"/>
      <c r="V34" s="83" t="s">
        <v>921</v>
      </c>
      <c r="W34" s="81">
        <v>43502.11574074074</v>
      </c>
      <c r="X34" s="83" t="s">
        <v>1053</v>
      </c>
      <c r="Y34" s="79"/>
      <c r="Z34" s="79"/>
      <c r="AA34" s="85" t="s">
        <v>1347</v>
      </c>
      <c r="AB34" s="85" t="s">
        <v>1348</v>
      </c>
      <c r="AC34" s="79" t="b">
        <v>0</v>
      </c>
      <c r="AD34" s="79">
        <v>0</v>
      </c>
      <c r="AE34" s="85" t="s">
        <v>1642</v>
      </c>
      <c r="AF34" s="79" t="b">
        <v>0</v>
      </c>
      <c r="AG34" s="79" t="s">
        <v>1701</v>
      </c>
      <c r="AH34" s="79"/>
      <c r="AI34" s="85" t="s">
        <v>1632</v>
      </c>
      <c r="AJ34" s="79" t="b">
        <v>0</v>
      </c>
      <c r="AK34" s="79">
        <v>0</v>
      </c>
      <c r="AL34" s="85" t="s">
        <v>1632</v>
      </c>
      <c r="AM34" s="79" t="s">
        <v>1710</v>
      </c>
      <c r="AN34" s="79" t="b">
        <v>0</v>
      </c>
      <c r="AO34" s="85" t="s">
        <v>1348</v>
      </c>
      <c r="AP34" s="79" t="s">
        <v>176</v>
      </c>
      <c r="AQ34" s="79">
        <v>0</v>
      </c>
      <c r="AR34" s="79">
        <v>0</v>
      </c>
      <c r="AS34" s="79" t="s">
        <v>1725</v>
      </c>
      <c r="AT34" s="79" t="s">
        <v>1740</v>
      </c>
      <c r="AU34" s="79" t="s">
        <v>1741</v>
      </c>
      <c r="AV34" s="79" t="s">
        <v>1744</v>
      </c>
      <c r="AW34" s="79" t="s">
        <v>1758</v>
      </c>
      <c r="AX34" s="79" t="s">
        <v>1772</v>
      </c>
      <c r="AY34" s="79" t="s">
        <v>1784</v>
      </c>
      <c r="AZ34" s="83" t="s">
        <v>1787</v>
      </c>
      <c r="BA34">
        <v>2</v>
      </c>
      <c r="BB34" s="78" t="str">
        <f>REPLACE(INDEX(GroupVertices[Group],MATCH(Edges24[[#This Row],[Vertex 1]],GroupVertices[Vertex],0)),1,1,"")</f>
        <v>13</v>
      </c>
      <c r="BC34" s="78" t="str">
        <f>REPLACE(INDEX(GroupVertices[Group],MATCH(Edges24[[#This Row],[Vertex 2]],GroupVertices[Vertex],0)),1,1,"")</f>
        <v>13</v>
      </c>
      <c r="BD34" s="48"/>
      <c r="BE34" s="49"/>
      <c r="BF34" s="48"/>
      <c r="BG34" s="49"/>
      <c r="BH34" s="48"/>
      <c r="BI34" s="49"/>
      <c r="BJ34" s="48"/>
      <c r="BK34" s="49"/>
      <c r="BL34" s="48"/>
    </row>
    <row r="35" spans="1:64" ht="15">
      <c r="A35" s="64" t="s">
        <v>242</v>
      </c>
      <c r="B35" s="64" t="s">
        <v>373</v>
      </c>
      <c r="C35" s="65"/>
      <c r="D35" s="66"/>
      <c r="E35" s="67"/>
      <c r="F35" s="68"/>
      <c r="G35" s="65"/>
      <c r="H35" s="69"/>
      <c r="I35" s="70"/>
      <c r="J35" s="70"/>
      <c r="K35" s="34" t="s">
        <v>65</v>
      </c>
      <c r="L35" s="77">
        <v>58</v>
      </c>
      <c r="M35" s="77"/>
      <c r="N35" s="72"/>
      <c r="O35" s="79" t="s">
        <v>430</v>
      </c>
      <c r="P35" s="81">
        <v>43502.11502314815</v>
      </c>
      <c r="Q35" s="79" t="s">
        <v>463</v>
      </c>
      <c r="R35" s="79"/>
      <c r="S35" s="79"/>
      <c r="T35" s="79"/>
      <c r="U35" s="79"/>
      <c r="V35" s="83" t="s">
        <v>922</v>
      </c>
      <c r="W35" s="81">
        <v>43502.11502314815</v>
      </c>
      <c r="X35" s="83" t="s">
        <v>1054</v>
      </c>
      <c r="Y35" s="79"/>
      <c r="Z35" s="79"/>
      <c r="AA35" s="85" t="s">
        <v>1348</v>
      </c>
      <c r="AB35" s="85" t="s">
        <v>1346</v>
      </c>
      <c r="AC35" s="79" t="b">
        <v>0</v>
      </c>
      <c r="AD35" s="79">
        <v>1</v>
      </c>
      <c r="AE35" s="85" t="s">
        <v>1643</v>
      </c>
      <c r="AF35" s="79" t="b">
        <v>0</v>
      </c>
      <c r="AG35" s="79" t="s">
        <v>1701</v>
      </c>
      <c r="AH35" s="79"/>
      <c r="AI35" s="85" t="s">
        <v>1632</v>
      </c>
      <c r="AJ35" s="79" t="b">
        <v>0</v>
      </c>
      <c r="AK35" s="79">
        <v>0</v>
      </c>
      <c r="AL35" s="85" t="s">
        <v>1632</v>
      </c>
      <c r="AM35" s="79" t="s">
        <v>1708</v>
      </c>
      <c r="AN35" s="79" t="b">
        <v>0</v>
      </c>
      <c r="AO35" s="85" t="s">
        <v>1346</v>
      </c>
      <c r="AP35" s="79" t="s">
        <v>176</v>
      </c>
      <c r="AQ35" s="79">
        <v>0</v>
      </c>
      <c r="AR35" s="79">
        <v>0</v>
      </c>
      <c r="AS35" s="79"/>
      <c r="AT35" s="79"/>
      <c r="AU35" s="79"/>
      <c r="AV35" s="79"/>
      <c r="AW35" s="79"/>
      <c r="AX35" s="79"/>
      <c r="AY35" s="79"/>
      <c r="AZ35" s="79"/>
      <c r="BA35">
        <v>2</v>
      </c>
      <c r="BB35" s="78" t="str">
        <f>REPLACE(INDEX(GroupVertices[Group],MATCH(Edges24[[#This Row],[Vertex 1]],GroupVertices[Vertex],0)),1,1,"")</f>
        <v>13</v>
      </c>
      <c r="BC35" s="78" t="str">
        <f>REPLACE(INDEX(GroupVertices[Group],MATCH(Edges24[[#This Row],[Vertex 2]],GroupVertices[Vertex],0)),1,1,"")</f>
        <v>13</v>
      </c>
      <c r="BD35" s="48"/>
      <c r="BE35" s="49"/>
      <c r="BF35" s="48"/>
      <c r="BG35" s="49"/>
      <c r="BH35" s="48"/>
      <c r="BI35" s="49"/>
      <c r="BJ35" s="48"/>
      <c r="BK35" s="49"/>
      <c r="BL35" s="48"/>
    </row>
    <row r="36" spans="1:64" ht="15">
      <c r="A36" s="64" t="s">
        <v>242</v>
      </c>
      <c r="B36" s="64" t="s">
        <v>373</v>
      </c>
      <c r="C36" s="65"/>
      <c r="D36" s="66"/>
      <c r="E36" s="67"/>
      <c r="F36" s="68"/>
      <c r="G36" s="65"/>
      <c r="H36" s="69"/>
      <c r="I36" s="70"/>
      <c r="J36" s="70"/>
      <c r="K36" s="34" t="s">
        <v>65</v>
      </c>
      <c r="L36" s="77">
        <v>59</v>
      </c>
      <c r="M36" s="77"/>
      <c r="N36" s="72"/>
      <c r="O36" s="79" t="s">
        <v>430</v>
      </c>
      <c r="P36" s="81">
        <v>43502.11886574074</v>
      </c>
      <c r="Q36" s="79" t="s">
        <v>464</v>
      </c>
      <c r="R36" s="79"/>
      <c r="S36" s="79"/>
      <c r="T36" s="79"/>
      <c r="U36" s="79"/>
      <c r="V36" s="83" t="s">
        <v>922</v>
      </c>
      <c r="W36" s="81">
        <v>43502.11886574074</v>
      </c>
      <c r="X36" s="83" t="s">
        <v>1055</v>
      </c>
      <c r="Y36" s="79"/>
      <c r="Z36" s="79"/>
      <c r="AA36" s="85" t="s">
        <v>1349</v>
      </c>
      <c r="AB36" s="85" t="s">
        <v>1347</v>
      </c>
      <c r="AC36" s="79" t="b">
        <v>0</v>
      </c>
      <c r="AD36" s="79">
        <v>1</v>
      </c>
      <c r="AE36" s="85" t="s">
        <v>1643</v>
      </c>
      <c r="AF36" s="79" t="b">
        <v>0</v>
      </c>
      <c r="AG36" s="79" t="s">
        <v>1701</v>
      </c>
      <c r="AH36" s="79"/>
      <c r="AI36" s="85" t="s">
        <v>1632</v>
      </c>
      <c r="AJ36" s="79" t="b">
        <v>0</v>
      </c>
      <c r="AK36" s="79">
        <v>0</v>
      </c>
      <c r="AL36" s="85" t="s">
        <v>1632</v>
      </c>
      <c r="AM36" s="79" t="s">
        <v>1708</v>
      </c>
      <c r="AN36" s="79" t="b">
        <v>0</v>
      </c>
      <c r="AO36" s="85" t="s">
        <v>1347</v>
      </c>
      <c r="AP36" s="79" t="s">
        <v>176</v>
      </c>
      <c r="AQ36" s="79">
        <v>0</v>
      </c>
      <c r="AR36" s="79">
        <v>0</v>
      </c>
      <c r="AS36" s="79"/>
      <c r="AT36" s="79"/>
      <c r="AU36" s="79"/>
      <c r="AV36" s="79"/>
      <c r="AW36" s="79"/>
      <c r="AX36" s="79"/>
      <c r="AY36" s="79"/>
      <c r="AZ36" s="79"/>
      <c r="BA36">
        <v>2</v>
      </c>
      <c r="BB36" s="78" t="str">
        <f>REPLACE(INDEX(GroupVertices[Group],MATCH(Edges24[[#This Row],[Vertex 1]],GroupVertices[Vertex],0)),1,1,"")</f>
        <v>13</v>
      </c>
      <c r="BC36" s="78" t="str">
        <f>REPLACE(INDEX(GroupVertices[Group],MATCH(Edges24[[#This Row],[Vertex 2]],GroupVertices[Vertex],0)),1,1,"")</f>
        <v>13</v>
      </c>
      <c r="BD36" s="48"/>
      <c r="BE36" s="49"/>
      <c r="BF36" s="48"/>
      <c r="BG36" s="49"/>
      <c r="BH36" s="48"/>
      <c r="BI36" s="49"/>
      <c r="BJ36" s="48"/>
      <c r="BK36" s="49"/>
      <c r="BL36" s="48"/>
    </row>
    <row r="37" spans="1:64" ht="15">
      <c r="A37" s="64" t="s">
        <v>243</v>
      </c>
      <c r="B37" s="64" t="s">
        <v>331</v>
      </c>
      <c r="C37" s="65"/>
      <c r="D37" s="66"/>
      <c r="E37" s="67"/>
      <c r="F37" s="68"/>
      <c r="G37" s="65"/>
      <c r="H37" s="69"/>
      <c r="I37" s="70"/>
      <c r="J37" s="70"/>
      <c r="K37" s="34" t="s">
        <v>65</v>
      </c>
      <c r="L37" s="77">
        <v>76</v>
      </c>
      <c r="M37" s="77"/>
      <c r="N37" s="72"/>
      <c r="O37" s="79" t="s">
        <v>430</v>
      </c>
      <c r="P37" s="81">
        <v>43502.126539351855</v>
      </c>
      <c r="Q37" s="79" t="s">
        <v>465</v>
      </c>
      <c r="R37" s="79"/>
      <c r="S37" s="79"/>
      <c r="T37" s="79"/>
      <c r="U37" s="79"/>
      <c r="V37" s="83" t="s">
        <v>923</v>
      </c>
      <c r="W37" s="81">
        <v>43502.126539351855</v>
      </c>
      <c r="X37" s="83" t="s">
        <v>1056</v>
      </c>
      <c r="Y37" s="79"/>
      <c r="Z37" s="79"/>
      <c r="AA37" s="85" t="s">
        <v>1350</v>
      </c>
      <c r="AB37" s="85" t="s">
        <v>1495</v>
      </c>
      <c r="AC37" s="79" t="b">
        <v>0</v>
      </c>
      <c r="AD37" s="79">
        <v>1</v>
      </c>
      <c r="AE37" s="85" t="s">
        <v>1644</v>
      </c>
      <c r="AF37" s="79" t="b">
        <v>0</v>
      </c>
      <c r="AG37" s="79" t="s">
        <v>1701</v>
      </c>
      <c r="AH37" s="79"/>
      <c r="AI37" s="85" t="s">
        <v>1632</v>
      </c>
      <c r="AJ37" s="79" t="b">
        <v>0</v>
      </c>
      <c r="AK37" s="79">
        <v>0</v>
      </c>
      <c r="AL37" s="85" t="s">
        <v>1632</v>
      </c>
      <c r="AM37" s="79" t="s">
        <v>1708</v>
      </c>
      <c r="AN37" s="79" t="b">
        <v>0</v>
      </c>
      <c r="AO37" s="85" t="s">
        <v>1495</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244</v>
      </c>
      <c r="B38" s="64" t="s">
        <v>331</v>
      </c>
      <c r="C38" s="65"/>
      <c r="D38" s="66"/>
      <c r="E38" s="67"/>
      <c r="F38" s="68"/>
      <c r="G38" s="65"/>
      <c r="H38" s="69"/>
      <c r="I38" s="70"/>
      <c r="J38" s="70"/>
      <c r="K38" s="34" t="s">
        <v>65</v>
      </c>
      <c r="L38" s="77">
        <v>78</v>
      </c>
      <c r="M38" s="77"/>
      <c r="N38" s="72"/>
      <c r="O38" s="79" t="s">
        <v>430</v>
      </c>
      <c r="P38" s="81">
        <v>43502.0312962963</v>
      </c>
      <c r="Q38" s="79" t="s">
        <v>466</v>
      </c>
      <c r="R38" s="79"/>
      <c r="S38" s="79"/>
      <c r="T38" s="79"/>
      <c r="U38" s="79"/>
      <c r="V38" s="83" t="s">
        <v>924</v>
      </c>
      <c r="W38" s="81">
        <v>43502.0312962963</v>
      </c>
      <c r="X38" s="83" t="s">
        <v>1057</v>
      </c>
      <c r="Y38" s="79"/>
      <c r="Z38" s="79"/>
      <c r="AA38" s="85" t="s">
        <v>1351</v>
      </c>
      <c r="AB38" s="85" t="s">
        <v>1502</v>
      </c>
      <c r="AC38" s="79" t="b">
        <v>0</v>
      </c>
      <c r="AD38" s="79">
        <v>0</v>
      </c>
      <c r="AE38" s="85" t="s">
        <v>1641</v>
      </c>
      <c r="AF38" s="79" t="b">
        <v>0</v>
      </c>
      <c r="AG38" s="79" t="s">
        <v>1701</v>
      </c>
      <c r="AH38" s="79"/>
      <c r="AI38" s="85" t="s">
        <v>1632</v>
      </c>
      <c r="AJ38" s="79" t="b">
        <v>0</v>
      </c>
      <c r="AK38" s="79">
        <v>0</v>
      </c>
      <c r="AL38" s="85" t="s">
        <v>1632</v>
      </c>
      <c r="AM38" s="79" t="s">
        <v>1709</v>
      </c>
      <c r="AN38" s="79" t="b">
        <v>0</v>
      </c>
      <c r="AO38" s="85" t="s">
        <v>1502</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1</v>
      </c>
      <c r="BD38" s="48"/>
      <c r="BE38" s="49"/>
      <c r="BF38" s="48"/>
      <c r="BG38" s="49"/>
      <c r="BH38" s="48"/>
      <c r="BI38" s="49"/>
      <c r="BJ38" s="48"/>
      <c r="BK38" s="49"/>
      <c r="BL38" s="48"/>
    </row>
    <row r="39" spans="1:64" ht="15">
      <c r="A39" s="64" t="s">
        <v>245</v>
      </c>
      <c r="B39" s="64" t="s">
        <v>244</v>
      </c>
      <c r="C39" s="65"/>
      <c r="D39" s="66"/>
      <c r="E39" s="67"/>
      <c r="F39" s="68"/>
      <c r="G39" s="65"/>
      <c r="H39" s="69"/>
      <c r="I39" s="70"/>
      <c r="J39" s="70"/>
      <c r="K39" s="34" t="s">
        <v>65</v>
      </c>
      <c r="L39" s="77">
        <v>81</v>
      </c>
      <c r="M39" s="77"/>
      <c r="N39" s="72"/>
      <c r="O39" s="79" t="s">
        <v>431</v>
      </c>
      <c r="P39" s="81">
        <v>43502.12988425926</v>
      </c>
      <c r="Q39" s="79" t="s">
        <v>467</v>
      </c>
      <c r="R39" s="79"/>
      <c r="S39" s="79"/>
      <c r="T39" s="79"/>
      <c r="U39" s="79"/>
      <c r="V39" s="83" t="s">
        <v>925</v>
      </c>
      <c r="W39" s="81">
        <v>43502.12988425926</v>
      </c>
      <c r="X39" s="83" t="s">
        <v>1058</v>
      </c>
      <c r="Y39" s="79"/>
      <c r="Z39" s="79"/>
      <c r="AA39" s="85" t="s">
        <v>1352</v>
      </c>
      <c r="AB39" s="85" t="s">
        <v>1351</v>
      </c>
      <c r="AC39" s="79" t="b">
        <v>0</v>
      </c>
      <c r="AD39" s="79">
        <v>0</v>
      </c>
      <c r="AE39" s="85" t="s">
        <v>1645</v>
      </c>
      <c r="AF39" s="79" t="b">
        <v>0</v>
      </c>
      <c r="AG39" s="79" t="s">
        <v>1701</v>
      </c>
      <c r="AH39" s="79"/>
      <c r="AI39" s="85" t="s">
        <v>1632</v>
      </c>
      <c r="AJ39" s="79" t="b">
        <v>0</v>
      </c>
      <c r="AK39" s="79">
        <v>0</v>
      </c>
      <c r="AL39" s="85" t="s">
        <v>1632</v>
      </c>
      <c r="AM39" s="79" t="s">
        <v>1710</v>
      </c>
      <c r="AN39" s="79" t="b">
        <v>0</v>
      </c>
      <c r="AO39" s="85" t="s">
        <v>1351</v>
      </c>
      <c r="AP39" s="79" t="s">
        <v>176</v>
      </c>
      <c r="AQ39" s="79">
        <v>0</v>
      </c>
      <c r="AR39" s="79">
        <v>0</v>
      </c>
      <c r="AS39" s="79"/>
      <c r="AT39" s="79"/>
      <c r="AU39" s="79"/>
      <c r="AV39" s="79"/>
      <c r="AW39" s="79"/>
      <c r="AX39" s="79"/>
      <c r="AY39" s="79"/>
      <c r="AZ39" s="79"/>
      <c r="BA39">
        <v>1</v>
      </c>
      <c r="BB39" s="78" t="str">
        <f>REPLACE(INDEX(GroupVertices[Group],MATCH(Edges24[[#This Row],[Vertex 1]],GroupVertices[Vertex],0)),1,1,"")</f>
        <v>2</v>
      </c>
      <c r="BC39" s="78" t="str">
        <f>REPLACE(INDEX(GroupVertices[Group],MATCH(Edges24[[#This Row],[Vertex 2]],GroupVertices[Vertex],0)),1,1,"")</f>
        <v>2</v>
      </c>
      <c r="BD39" s="48"/>
      <c r="BE39" s="49"/>
      <c r="BF39" s="48"/>
      <c r="BG39" s="49"/>
      <c r="BH39" s="48"/>
      <c r="BI39" s="49"/>
      <c r="BJ39" s="48"/>
      <c r="BK39" s="49"/>
      <c r="BL39" s="48"/>
    </row>
    <row r="40" spans="1:64" ht="15">
      <c r="A40" s="64" t="s">
        <v>246</v>
      </c>
      <c r="B40" s="64" t="s">
        <v>331</v>
      </c>
      <c r="C40" s="65"/>
      <c r="D40" s="66"/>
      <c r="E40" s="67"/>
      <c r="F40" s="68"/>
      <c r="G40" s="65"/>
      <c r="H40" s="69"/>
      <c r="I40" s="70"/>
      <c r="J40" s="70"/>
      <c r="K40" s="34" t="s">
        <v>65</v>
      </c>
      <c r="L40" s="77">
        <v>85</v>
      </c>
      <c r="M40" s="77"/>
      <c r="N40" s="72"/>
      <c r="O40" s="79" t="s">
        <v>430</v>
      </c>
      <c r="P40" s="81">
        <v>43502.45688657407</v>
      </c>
      <c r="Q40" s="79" t="s">
        <v>468</v>
      </c>
      <c r="R40" s="79"/>
      <c r="S40" s="79"/>
      <c r="T40" s="79"/>
      <c r="U40" s="79"/>
      <c r="V40" s="83" t="s">
        <v>926</v>
      </c>
      <c r="W40" s="81">
        <v>43502.45688657407</v>
      </c>
      <c r="X40" s="83" t="s">
        <v>1059</v>
      </c>
      <c r="Y40" s="79"/>
      <c r="Z40" s="79"/>
      <c r="AA40" s="85" t="s">
        <v>1353</v>
      </c>
      <c r="AB40" s="85" t="s">
        <v>1502</v>
      </c>
      <c r="AC40" s="79" t="b">
        <v>0</v>
      </c>
      <c r="AD40" s="79">
        <v>0</v>
      </c>
      <c r="AE40" s="85" t="s">
        <v>1641</v>
      </c>
      <c r="AF40" s="79" t="b">
        <v>0</v>
      </c>
      <c r="AG40" s="79" t="s">
        <v>1701</v>
      </c>
      <c r="AH40" s="79"/>
      <c r="AI40" s="85" t="s">
        <v>1632</v>
      </c>
      <c r="AJ40" s="79" t="b">
        <v>0</v>
      </c>
      <c r="AK40" s="79">
        <v>0</v>
      </c>
      <c r="AL40" s="85" t="s">
        <v>1632</v>
      </c>
      <c r="AM40" s="79" t="s">
        <v>1709</v>
      </c>
      <c r="AN40" s="79" t="b">
        <v>0</v>
      </c>
      <c r="AO40" s="85" t="s">
        <v>1502</v>
      </c>
      <c r="AP40" s="79" t="s">
        <v>176</v>
      </c>
      <c r="AQ40" s="79">
        <v>0</v>
      </c>
      <c r="AR40" s="79">
        <v>0</v>
      </c>
      <c r="AS40" s="79"/>
      <c r="AT40" s="79"/>
      <c r="AU40" s="79"/>
      <c r="AV40" s="79"/>
      <c r="AW40" s="79"/>
      <c r="AX40" s="79"/>
      <c r="AY40" s="79"/>
      <c r="AZ40" s="79"/>
      <c r="BA40">
        <v>1</v>
      </c>
      <c r="BB40" s="78" t="str">
        <f>REPLACE(INDEX(GroupVertices[Group],MATCH(Edges24[[#This Row],[Vertex 1]],GroupVertices[Vertex],0)),1,1,"")</f>
        <v>2</v>
      </c>
      <c r="BC40" s="78" t="str">
        <f>REPLACE(INDEX(GroupVertices[Group],MATCH(Edges24[[#This Row],[Vertex 2]],GroupVertices[Vertex],0)),1,1,"")</f>
        <v>1</v>
      </c>
      <c r="BD40" s="48"/>
      <c r="BE40" s="49"/>
      <c r="BF40" s="48"/>
      <c r="BG40" s="49"/>
      <c r="BH40" s="48"/>
      <c r="BI40" s="49"/>
      <c r="BJ40" s="48"/>
      <c r="BK40" s="49"/>
      <c r="BL40" s="48"/>
    </row>
    <row r="41" spans="1:64" ht="15">
      <c r="A41" s="64" t="s">
        <v>247</v>
      </c>
      <c r="B41" s="64" t="s">
        <v>247</v>
      </c>
      <c r="C41" s="65"/>
      <c r="D41" s="66"/>
      <c r="E41" s="67"/>
      <c r="F41" s="68"/>
      <c r="G41" s="65"/>
      <c r="H41" s="69"/>
      <c r="I41" s="70"/>
      <c r="J41" s="70"/>
      <c r="K41" s="34" t="s">
        <v>65</v>
      </c>
      <c r="L41" s="77">
        <v>88</v>
      </c>
      <c r="M41" s="77"/>
      <c r="N41" s="72"/>
      <c r="O41" s="79" t="s">
        <v>176</v>
      </c>
      <c r="P41" s="81">
        <v>43502.57582175926</v>
      </c>
      <c r="Q41" s="79" t="s">
        <v>469</v>
      </c>
      <c r="R41" s="83" t="s">
        <v>720</v>
      </c>
      <c r="S41" s="79" t="s">
        <v>796</v>
      </c>
      <c r="T41" s="79"/>
      <c r="U41" s="79"/>
      <c r="V41" s="83" t="s">
        <v>927</v>
      </c>
      <c r="W41" s="81">
        <v>43502.57582175926</v>
      </c>
      <c r="X41" s="83" t="s">
        <v>1060</v>
      </c>
      <c r="Y41" s="79"/>
      <c r="Z41" s="79"/>
      <c r="AA41" s="85" t="s">
        <v>1354</v>
      </c>
      <c r="AB41" s="79"/>
      <c r="AC41" s="79" t="b">
        <v>0</v>
      </c>
      <c r="AD41" s="79">
        <v>0</v>
      </c>
      <c r="AE41" s="85" t="s">
        <v>1632</v>
      </c>
      <c r="AF41" s="79" t="b">
        <v>1</v>
      </c>
      <c r="AG41" s="79" t="s">
        <v>1701</v>
      </c>
      <c r="AH41" s="79"/>
      <c r="AI41" s="85" t="s">
        <v>1596</v>
      </c>
      <c r="AJ41" s="79" t="b">
        <v>0</v>
      </c>
      <c r="AK41" s="79">
        <v>0</v>
      </c>
      <c r="AL41" s="85" t="s">
        <v>1632</v>
      </c>
      <c r="AM41" s="79" t="s">
        <v>1710</v>
      </c>
      <c r="AN41" s="79" t="b">
        <v>0</v>
      </c>
      <c r="AO41" s="85" t="s">
        <v>1354</v>
      </c>
      <c r="AP41" s="79" t="s">
        <v>176</v>
      </c>
      <c r="AQ41" s="79">
        <v>0</v>
      </c>
      <c r="AR41" s="79">
        <v>0</v>
      </c>
      <c r="AS41" s="79"/>
      <c r="AT41" s="79"/>
      <c r="AU41" s="79"/>
      <c r="AV41" s="79"/>
      <c r="AW41" s="79"/>
      <c r="AX41" s="79"/>
      <c r="AY41" s="79"/>
      <c r="AZ41" s="79"/>
      <c r="BA41">
        <v>1</v>
      </c>
      <c r="BB41" s="78" t="str">
        <f>REPLACE(INDEX(GroupVertices[Group],MATCH(Edges24[[#This Row],[Vertex 1]],GroupVertices[Vertex],0)),1,1,"")</f>
        <v>10</v>
      </c>
      <c r="BC41" s="78" t="str">
        <f>REPLACE(INDEX(GroupVertices[Group],MATCH(Edges24[[#This Row],[Vertex 2]],GroupVertices[Vertex],0)),1,1,"")</f>
        <v>10</v>
      </c>
      <c r="BD41" s="48">
        <v>1</v>
      </c>
      <c r="BE41" s="49">
        <v>14.285714285714286</v>
      </c>
      <c r="BF41" s="48">
        <v>0</v>
      </c>
      <c r="BG41" s="49">
        <v>0</v>
      </c>
      <c r="BH41" s="48">
        <v>0</v>
      </c>
      <c r="BI41" s="49">
        <v>0</v>
      </c>
      <c r="BJ41" s="48">
        <v>6</v>
      </c>
      <c r="BK41" s="49">
        <v>85.71428571428571</v>
      </c>
      <c r="BL41" s="48">
        <v>7</v>
      </c>
    </row>
    <row r="42" spans="1:64" ht="15">
      <c r="A42" s="64" t="s">
        <v>248</v>
      </c>
      <c r="B42" s="64" t="s">
        <v>331</v>
      </c>
      <c r="C42" s="65"/>
      <c r="D42" s="66"/>
      <c r="E42" s="67"/>
      <c r="F42" s="68"/>
      <c r="G42" s="65"/>
      <c r="H42" s="69"/>
      <c r="I42" s="70"/>
      <c r="J42" s="70"/>
      <c r="K42" s="34" t="s">
        <v>65</v>
      </c>
      <c r="L42" s="77">
        <v>89</v>
      </c>
      <c r="M42" s="77"/>
      <c r="N42" s="72"/>
      <c r="O42" s="79" t="s">
        <v>431</v>
      </c>
      <c r="P42" s="81">
        <v>43502.6094212963</v>
      </c>
      <c r="Q42" s="79" t="s">
        <v>470</v>
      </c>
      <c r="R42" s="79"/>
      <c r="S42" s="79"/>
      <c r="T42" s="79"/>
      <c r="U42" s="79"/>
      <c r="V42" s="83" t="s">
        <v>928</v>
      </c>
      <c r="W42" s="81">
        <v>43502.6094212963</v>
      </c>
      <c r="X42" s="83" t="s">
        <v>1061</v>
      </c>
      <c r="Y42" s="79"/>
      <c r="Z42" s="79"/>
      <c r="AA42" s="85" t="s">
        <v>1355</v>
      </c>
      <c r="AB42" s="85" t="s">
        <v>1596</v>
      </c>
      <c r="AC42" s="79" t="b">
        <v>0</v>
      </c>
      <c r="AD42" s="79">
        <v>0</v>
      </c>
      <c r="AE42" s="85" t="s">
        <v>1634</v>
      </c>
      <c r="AF42" s="79" t="b">
        <v>0</v>
      </c>
      <c r="AG42" s="79" t="s">
        <v>1701</v>
      </c>
      <c r="AH42" s="79"/>
      <c r="AI42" s="85" t="s">
        <v>1632</v>
      </c>
      <c r="AJ42" s="79" t="b">
        <v>0</v>
      </c>
      <c r="AK42" s="79">
        <v>0</v>
      </c>
      <c r="AL42" s="85" t="s">
        <v>1632</v>
      </c>
      <c r="AM42" s="79" t="s">
        <v>1714</v>
      </c>
      <c r="AN42" s="79" t="b">
        <v>0</v>
      </c>
      <c r="AO42" s="85" t="s">
        <v>1596</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v>0</v>
      </c>
      <c r="BE42" s="49">
        <v>0</v>
      </c>
      <c r="BF42" s="48">
        <v>1</v>
      </c>
      <c r="BG42" s="49">
        <v>7.6923076923076925</v>
      </c>
      <c r="BH42" s="48">
        <v>0</v>
      </c>
      <c r="BI42" s="49">
        <v>0</v>
      </c>
      <c r="BJ42" s="48">
        <v>12</v>
      </c>
      <c r="BK42" s="49">
        <v>92.3076923076923</v>
      </c>
      <c r="BL42" s="48">
        <v>13</v>
      </c>
    </row>
    <row r="43" spans="1:64" ht="15">
      <c r="A43" s="64" t="s">
        <v>249</v>
      </c>
      <c r="B43" s="64" t="s">
        <v>376</v>
      </c>
      <c r="C43" s="65"/>
      <c r="D43" s="66"/>
      <c r="E43" s="67"/>
      <c r="F43" s="68"/>
      <c r="G43" s="65"/>
      <c r="H43" s="69"/>
      <c r="I43" s="70"/>
      <c r="J43" s="70"/>
      <c r="K43" s="34" t="s">
        <v>65</v>
      </c>
      <c r="L43" s="77">
        <v>90</v>
      </c>
      <c r="M43" s="77"/>
      <c r="N43" s="72"/>
      <c r="O43" s="79" t="s">
        <v>430</v>
      </c>
      <c r="P43" s="81">
        <v>43502.6925462963</v>
      </c>
      <c r="Q43" s="79" t="s">
        <v>471</v>
      </c>
      <c r="R43" s="79"/>
      <c r="S43" s="79"/>
      <c r="T43" s="79"/>
      <c r="U43" s="83" t="s">
        <v>850</v>
      </c>
      <c r="V43" s="83" t="s">
        <v>850</v>
      </c>
      <c r="W43" s="81">
        <v>43502.6925462963</v>
      </c>
      <c r="X43" s="83" t="s">
        <v>1062</v>
      </c>
      <c r="Y43" s="79"/>
      <c r="Z43" s="79"/>
      <c r="AA43" s="85" t="s">
        <v>1356</v>
      </c>
      <c r="AB43" s="85" t="s">
        <v>1614</v>
      </c>
      <c r="AC43" s="79" t="b">
        <v>0</v>
      </c>
      <c r="AD43" s="79">
        <v>0</v>
      </c>
      <c r="AE43" s="85" t="s">
        <v>1646</v>
      </c>
      <c r="AF43" s="79" t="b">
        <v>0</v>
      </c>
      <c r="AG43" s="79" t="s">
        <v>1702</v>
      </c>
      <c r="AH43" s="79"/>
      <c r="AI43" s="85" t="s">
        <v>1632</v>
      </c>
      <c r="AJ43" s="79" t="b">
        <v>0</v>
      </c>
      <c r="AK43" s="79">
        <v>0</v>
      </c>
      <c r="AL43" s="85" t="s">
        <v>1632</v>
      </c>
      <c r="AM43" s="79" t="s">
        <v>1709</v>
      </c>
      <c r="AN43" s="79" t="b">
        <v>0</v>
      </c>
      <c r="AO43" s="85" t="s">
        <v>1614</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c r="BE43" s="49"/>
      <c r="BF43" s="48"/>
      <c r="BG43" s="49"/>
      <c r="BH43" s="48"/>
      <c r="BI43" s="49"/>
      <c r="BJ43" s="48"/>
      <c r="BK43" s="49"/>
      <c r="BL43" s="48"/>
    </row>
    <row r="44" spans="1:64" ht="15">
      <c r="A44" s="64" t="s">
        <v>250</v>
      </c>
      <c r="B44" s="64" t="s">
        <v>331</v>
      </c>
      <c r="C44" s="65"/>
      <c r="D44" s="66"/>
      <c r="E44" s="67"/>
      <c r="F44" s="68"/>
      <c r="G44" s="65"/>
      <c r="H44" s="69"/>
      <c r="I44" s="70"/>
      <c r="J44" s="70"/>
      <c r="K44" s="34" t="s">
        <v>65</v>
      </c>
      <c r="L44" s="77">
        <v>102</v>
      </c>
      <c r="M44" s="77"/>
      <c r="N44" s="72"/>
      <c r="O44" s="79" t="s">
        <v>430</v>
      </c>
      <c r="P44" s="81">
        <v>43502.71744212963</v>
      </c>
      <c r="Q44" s="79" t="s">
        <v>472</v>
      </c>
      <c r="R44" s="79"/>
      <c r="S44" s="79"/>
      <c r="T44" s="79"/>
      <c r="U44" s="79"/>
      <c r="V44" s="83" t="s">
        <v>929</v>
      </c>
      <c r="W44" s="81">
        <v>43502.71744212963</v>
      </c>
      <c r="X44" s="83" t="s">
        <v>1063</v>
      </c>
      <c r="Y44" s="79"/>
      <c r="Z44" s="79"/>
      <c r="AA44" s="85" t="s">
        <v>1357</v>
      </c>
      <c r="AB44" s="85" t="s">
        <v>1508</v>
      </c>
      <c r="AC44" s="79" t="b">
        <v>0</v>
      </c>
      <c r="AD44" s="79">
        <v>1</v>
      </c>
      <c r="AE44" s="85" t="s">
        <v>1647</v>
      </c>
      <c r="AF44" s="79" t="b">
        <v>0</v>
      </c>
      <c r="AG44" s="79" t="s">
        <v>1701</v>
      </c>
      <c r="AH44" s="79"/>
      <c r="AI44" s="85" t="s">
        <v>1632</v>
      </c>
      <c r="AJ44" s="79" t="b">
        <v>0</v>
      </c>
      <c r="AK44" s="79">
        <v>0</v>
      </c>
      <c r="AL44" s="85" t="s">
        <v>1632</v>
      </c>
      <c r="AM44" s="79" t="s">
        <v>1709</v>
      </c>
      <c r="AN44" s="79" t="b">
        <v>0</v>
      </c>
      <c r="AO44" s="85" t="s">
        <v>1508</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251</v>
      </c>
      <c r="B45" s="64" t="s">
        <v>331</v>
      </c>
      <c r="C45" s="65"/>
      <c r="D45" s="66"/>
      <c r="E45" s="67"/>
      <c r="F45" s="68"/>
      <c r="G45" s="65"/>
      <c r="H45" s="69"/>
      <c r="I45" s="70"/>
      <c r="J45" s="70"/>
      <c r="K45" s="34" t="s">
        <v>65</v>
      </c>
      <c r="L45" s="77">
        <v>104</v>
      </c>
      <c r="M45" s="77"/>
      <c r="N45" s="72"/>
      <c r="O45" s="79" t="s">
        <v>430</v>
      </c>
      <c r="P45" s="81">
        <v>43502.82618055555</v>
      </c>
      <c r="Q45" s="79" t="s">
        <v>473</v>
      </c>
      <c r="R45" s="83" t="s">
        <v>721</v>
      </c>
      <c r="S45" s="79" t="s">
        <v>797</v>
      </c>
      <c r="T45" s="79"/>
      <c r="U45" s="79"/>
      <c r="V45" s="83" t="s">
        <v>930</v>
      </c>
      <c r="W45" s="81">
        <v>43502.82618055555</v>
      </c>
      <c r="X45" s="83" t="s">
        <v>1064</v>
      </c>
      <c r="Y45" s="79"/>
      <c r="Z45" s="79"/>
      <c r="AA45" s="85" t="s">
        <v>1358</v>
      </c>
      <c r="AB45" s="79"/>
      <c r="AC45" s="79" t="b">
        <v>0</v>
      </c>
      <c r="AD45" s="79">
        <v>0</v>
      </c>
      <c r="AE45" s="85" t="s">
        <v>1632</v>
      </c>
      <c r="AF45" s="79" t="b">
        <v>0</v>
      </c>
      <c r="AG45" s="79" t="s">
        <v>1701</v>
      </c>
      <c r="AH45" s="79"/>
      <c r="AI45" s="85" t="s">
        <v>1632</v>
      </c>
      <c r="AJ45" s="79" t="b">
        <v>0</v>
      </c>
      <c r="AK45" s="79">
        <v>0</v>
      </c>
      <c r="AL45" s="85" t="s">
        <v>1632</v>
      </c>
      <c r="AM45" s="79" t="s">
        <v>1712</v>
      </c>
      <c r="AN45" s="79" t="b">
        <v>0</v>
      </c>
      <c r="AO45" s="85" t="s">
        <v>1358</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10</v>
      </c>
      <c r="BK45" s="49">
        <v>100</v>
      </c>
      <c r="BL45" s="48">
        <v>10</v>
      </c>
    </row>
    <row r="46" spans="1:64" ht="15">
      <c r="A46" s="64" t="s">
        <v>252</v>
      </c>
      <c r="B46" s="64" t="s">
        <v>387</v>
      </c>
      <c r="C46" s="65"/>
      <c r="D46" s="66"/>
      <c r="E46" s="67"/>
      <c r="F46" s="68"/>
      <c r="G46" s="65"/>
      <c r="H46" s="69"/>
      <c r="I46" s="70"/>
      <c r="J46" s="70"/>
      <c r="K46" s="34" t="s">
        <v>65</v>
      </c>
      <c r="L46" s="77">
        <v>105</v>
      </c>
      <c r="M46" s="77"/>
      <c r="N46" s="72"/>
      <c r="O46" s="79" t="s">
        <v>430</v>
      </c>
      <c r="P46" s="81">
        <v>43503.10800925926</v>
      </c>
      <c r="Q46" s="79" t="s">
        <v>474</v>
      </c>
      <c r="R46" s="79"/>
      <c r="S46" s="79"/>
      <c r="T46" s="79"/>
      <c r="U46" s="79"/>
      <c r="V46" s="83" t="s">
        <v>931</v>
      </c>
      <c r="W46" s="81">
        <v>43503.10800925926</v>
      </c>
      <c r="X46" s="83" t="s">
        <v>1065</v>
      </c>
      <c r="Y46" s="79"/>
      <c r="Z46" s="79"/>
      <c r="AA46" s="85" t="s">
        <v>1359</v>
      </c>
      <c r="AB46" s="79"/>
      <c r="AC46" s="79" t="b">
        <v>0</v>
      </c>
      <c r="AD46" s="79">
        <v>7</v>
      </c>
      <c r="AE46" s="85" t="s">
        <v>1632</v>
      </c>
      <c r="AF46" s="79" t="b">
        <v>0</v>
      </c>
      <c r="AG46" s="79" t="s">
        <v>1701</v>
      </c>
      <c r="AH46" s="79"/>
      <c r="AI46" s="85" t="s">
        <v>1632</v>
      </c>
      <c r="AJ46" s="79" t="b">
        <v>0</v>
      </c>
      <c r="AK46" s="79">
        <v>1</v>
      </c>
      <c r="AL46" s="85" t="s">
        <v>1632</v>
      </c>
      <c r="AM46" s="79" t="s">
        <v>1709</v>
      </c>
      <c r="AN46" s="79" t="b">
        <v>0</v>
      </c>
      <c r="AO46" s="85" t="s">
        <v>1359</v>
      </c>
      <c r="AP46" s="79" t="s">
        <v>176</v>
      </c>
      <c r="AQ46" s="79">
        <v>0</v>
      </c>
      <c r="AR46" s="79">
        <v>0</v>
      </c>
      <c r="AS46" s="79"/>
      <c r="AT46" s="79"/>
      <c r="AU46" s="79"/>
      <c r="AV46" s="79"/>
      <c r="AW46" s="79"/>
      <c r="AX46" s="79"/>
      <c r="AY46" s="79"/>
      <c r="AZ46" s="79"/>
      <c r="BA46">
        <v>1</v>
      </c>
      <c r="BB46" s="78" t="str">
        <f>REPLACE(INDEX(GroupVertices[Group],MATCH(Edges24[[#This Row],[Vertex 1]],GroupVertices[Vertex],0)),1,1,"")</f>
        <v>6</v>
      </c>
      <c r="BC46" s="78" t="str">
        <f>REPLACE(INDEX(GroupVertices[Group],MATCH(Edges24[[#This Row],[Vertex 2]],GroupVertices[Vertex],0)),1,1,"")</f>
        <v>6</v>
      </c>
      <c r="BD46" s="48"/>
      <c r="BE46" s="49"/>
      <c r="BF46" s="48"/>
      <c r="BG46" s="49"/>
      <c r="BH46" s="48"/>
      <c r="BI46" s="49"/>
      <c r="BJ46" s="48"/>
      <c r="BK46" s="49"/>
      <c r="BL46" s="48"/>
    </row>
    <row r="47" spans="1:64" ht="15">
      <c r="A47" s="64" t="s">
        <v>253</v>
      </c>
      <c r="B47" s="64" t="s">
        <v>388</v>
      </c>
      <c r="C47" s="65"/>
      <c r="D47" s="66"/>
      <c r="E47" s="67"/>
      <c r="F47" s="68"/>
      <c r="G47" s="65"/>
      <c r="H47" s="69"/>
      <c r="I47" s="70"/>
      <c r="J47" s="70"/>
      <c r="K47" s="34" t="s">
        <v>65</v>
      </c>
      <c r="L47" s="77">
        <v>106</v>
      </c>
      <c r="M47" s="77"/>
      <c r="N47" s="72"/>
      <c r="O47" s="79" t="s">
        <v>430</v>
      </c>
      <c r="P47" s="81">
        <v>43503.17427083333</v>
      </c>
      <c r="Q47" s="79" t="s">
        <v>475</v>
      </c>
      <c r="R47" s="79"/>
      <c r="S47" s="79"/>
      <c r="T47" s="79" t="s">
        <v>807</v>
      </c>
      <c r="U47" s="79"/>
      <c r="V47" s="83" t="s">
        <v>932</v>
      </c>
      <c r="W47" s="81">
        <v>43503.17427083333</v>
      </c>
      <c r="X47" s="83" t="s">
        <v>1066</v>
      </c>
      <c r="Y47" s="79"/>
      <c r="Z47" s="79"/>
      <c r="AA47" s="85" t="s">
        <v>1360</v>
      </c>
      <c r="AB47" s="85" t="s">
        <v>1551</v>
      </c>
      <c r="AC47" s="79" t="b">
        <v>0</v>
      </c>
      <c r="AD47" s="79">
        <v>2</v>
      </c>
      <c r="AE47" s="85" t="s">
        <v>1641</v>
      </c>
      <c r="AF47" s="79" t="b">
        <v>0</v>
      </c>
      <c r="AG47" s="79" t="s">
        <v>1701</v>
      </c>
      <c r="AH47" s="79"/>
      <c r="AI47" s="85" t="s">
        <v>1632</v>
      </c>
      <c r="AJ47" s="79" t="b">
        <v>0</v>
      </c>
      <c r="AK47" s="79">
        <v>0</v>
      </c>
      <c r="AL47" s="85" t="s">
        <v>1632</v>
      </c>
      <c r="AM47" s="79" t="s">
        <v>1708</v>
      </c>
      <c r="AN47" s="79" t="b">
        <v>0</v>
      </c>
      <c r="AO47" s="85" t="s">
        <v>1551</v>
      </c>
      <c r="AP47" s="79" t="s">
        <v>176</v>
      </c>
      <c r="AQ47" s="79">
        <v>0</v>
      </c>
      <c r="AR47" s="79">
        <v>0</v>
      </c>
      <c r="AS47" s="79"/>
      <c r="AT47" s="79"/>
      <c r="AU47" s="79"/>
      <c r="AV47" s="79"/>
      <c r="AW47" s="79"/>
      <c r="AX47" s="79"/>
      <c r="AY47" s="79"/>
      <c r="AZ47" s="79"/>
      <c r="BA47">
        <v>1</v>
      </c>
      <c r="BB47" s="78" t="str">
        <f>REPLACE(INDEX(GroupVertices[Group],MATCH(Edges24[[#This Row],[Vertex 1]],GroupVertices[Vertex],0)),1,1,"")</f>
        <v>2</v>
      </c>
      <c r="BC47" s="78" t="str">
        <f>REPLACE(INDEX(GroupVertices[Group],MATCH(Edges24[[#This Row],[Vertex 2]],GroupVertices[Vertex],0)),1,1,"")</f>
        <v>2</v>
      </c>
      <c r="BD47" s="48">
        <v>0</v>
      </c>
      <c r="BE47" s="49">
        <v>0</v>
      </c>
      <c r="BF47" s="48">
        <v>0</v>
      </c>
      <c r="BG47" s="49">
        <v>0</v>
      </c>
      <c r="BH47" s="48">
        <v>0</v>
      </c>
      <c r="BI47" s="49">
        <v>0</v>
      </c>
      <c r="BJ47" s="48">
        <v>14</v>
      </c>
      <c r="BK47" s="49">
        <v>100</v>
      </c>
      <c r="BL47" s="48">
        <v>14</v>
      </c>
    </row>
    <row r="48" spans="1:64" ht="15">
      <c r="A48" s="64" t="s">
        <v>254</v>
      </c>
      <c r="B48" s="64" t="s">
        <v>389</v>
      </c>
      <c r="C48" s="65"/>
      <c r="D48" s="66"/>
      <c r="E48" s="67"/>
      <c r="F48" s="68"/>
      <c r="G48" s="65"/>
      <c r="H48" s="69"/>
      <c r="I48" s="70"/>
      <c r="J48" s="70"/>
      <c r="K48" s="34" t="s">
        <v>65</v>
      </c>
      <c r="L48" s="77">
        <v>109</v>
      </c>
      <c r="M48" s="77"/>
      <c r="N48" s="72"/>
      <c r="O48" s="79" t="s">
        <v>430</v>
      </c>
      <c r="P48" s="81">
        <v>43503.19280092593</v>
      </c>
      <c r="Q48" s="79" t="s">
        <v>476</v>
      </c>
      <c r="R48" s="79"/>
      <c r="S48" s="79"/>
      <c r="T48" s="79"/>
      <c r="U48" s="79"/>
      <c r="V48" s="83" t="s">
        <v>933</v>
      </c>
      <c r="W48" s="81">
        <v>43503.19280092593</v>
      </c>
      <c r="X48" s="83" t="s">
        <v>1067</v>
      </c>
      <c r="Y48" s="79"/>
      <c r="Z48" s="79"/>
      <c r="AA48" s="85" t="s">
        <v>1361</v>
      </c>
      <c r="AB48" s="85" t="s">
        <v>1551</v>
      </c>
      <c r="AC48" s="79" t="b">
        <v>0</v>
      </c>
      <c r="AD48" s="79">
        <v>0</v>
      </c>
      <c r="AE48" s="85" t="s">
        <v>1641</v>
      </c>
      <c r="AF48" s="79" t="b">
        <v>0</v>
      </c>
      <c r="AG48" s="79" t="s">
        <v>1701</v>
      </c>
      <c r="AH48" s="79"/>
      <c r="AI48" s="85" t="s">
        <v>1632</v>
      </c>
      <c r="AJ48" s="79" t="b">
        <v>0</v>
      </c>
      <c r="AK48" s="79">
        <v>0</v>
      </c>
      <c r="AL48" s="85" t="s">
        <v>1632</v>
      </c>
      <c r="AM48" s="79" t="s">
        <v>1709</v>
      </c>
      <c r="AN48" s="79" t="b">
        <v>0</v>
      </c>
      <c r="AO48" s="85" t="s">
        <v>1551</v>
      </c>
      <c r="AP48" s="79" t="s">
        <v>176</v>
      </c>
      <c r="AQ48" s="79">
        <v>0</v>
      </c>
      <c r="AR48" s="79">
        <v>0</v>
      </c>
      <c r="AS48" s="79"/>
      <c r="AT48" s="79"/>
      <c r="AU48" s="79"/>
      <c r="AV48" s="79"/>
      <c r="AW48" s="79"/>
      <c r="AX48" s="79"/>
      <c r="AY48" s="79"/>
      <c r="AZ48" s="79"/>
      <c r="BA48">
        <v>1</v>
      </c>
      <c r="BB48" s="78" t="str">
        <f>REPLACE(INDEX(GroupVertices[Group],MATCH(Edges24[[#This Row],[Vertex 1]],GroupVertices[Vertex],0)),1,1,"")</f>
        <v>2</v>
      </c>
      <c r="BC48" s="78" t="str">
        <f>REPLACE(INDEX(GroupVertices[Group],MATCH(Edges24[[#This Row],[Vertex 2]],GroupVertices[Vertex],0)),1,1,"")</f>
        <v>2</v>
      </c>
      <c r="BD48" s="48">
        <v>0</v>
      </c>
      <c r="BE48" s="49">
        <v>0</v>
      </c>
      <c r="BF48" s="48">
        <v>1</v>
      </c>
      <c r="BG48" s="49">
        <v>10</v>
      </c>
      <c r="BH48" s="48">
        <v>0</v>
      </c>
      <c r="BI48" s="49">
        <v>0</v>
      </c>
      <c r="BJ48" s="48">
        <v>9</v>
      </c>
      <c r="BK48" s="49">
        <v>90</v>
      </c>
      <c r="BL48" s="48">
        <v>10</v>
      </c>
    </row>
    <row r="49" spans="1:64" ht="15">
      <c r="A49" s="64" t="s">
        <v>255</v>
      </c>
      <c r="B49" s="64" t="s">
        <v>331</v>
      </c>
      <c r="C49" s="65"/>
      <c r="D49" s="66"/>
      <c r="E49" s="67"/>
      <c r="F49" s="68"/>
      <c r="G49" s="65"/>
      <c r="H49" s="69"/>
      <c r="I49" s="70"/>
      <c r="J49" s="70"/>
      <c r="K49" s="34" t="s">
        <v>65</v>
      </c>
      <c r="L49" s="77">
        <v>112</v>
      </c>
      <c r="M49" s="77"/>
      <c r="N49" s="72"/>
      <c r="O49" s="79" t="s">
        <v>430</v>
      </c>
      <c r="P49" s="81">
        <v>43503.53975694445</v>
      </c>
      <c r="Q49" s="79" t="s">
        <v>477</v>
      </c>
      <c r="R49" s="79"/>
      <c r="S49" s="79"/>
      <c r="T49" s="79"/>
      <c r="U49" s="79"/>
      <c r="V49" s="83" t="s">
        <v>915</v>
      </c>
      <c r="W49" s="81">
        <v>43503.53975694445</v>
      </c>
      <c r="X49" s="83" t="s">
        <v>1068</v>
      </c>
      <c r="Y49" s="79"/>
      <c r="Z49" s="79"/>
      <c r="AA49" s="85" t="s">
        <v>1362</v>
      </c>
      <c r="AB49" s="85" t="s">
        <v>1551</v>
      </c>
      <c r="AC49" s="79" t="b">
        <v>0</v>
      </c>
      <c r="AD49" s="79">
        <v>0</v>
      </c>
      <c r="AE49" s="85" t="s">
        <v>1641</v>
      </c>
      <c r="AF49" s="79" t="b">
        <v>0</v>
      </c>
      <c r="AG49" s="79" t="s">
        <v>1701</v>
      </c>
      <c r="AH49" s="79"/>
      <c r="AI49" s="85" t="s">
        <v>1632</v>
      </c>
      <c r="AJ49" s="79" t="b">
        <v>0</v>
      </c>
      <c r="AK49" s="79">
        <v>0</v>
      </c>
      <c r="AL49" s="85" t="s">
        <v>1632</v>
      </c>
      <c r="AM49" s="79" t="s">
        <v>1709</v>
      </c>
      <c r="AN49" s="79" t="b">
        <v>0</v>
      </c>
      <c r="AO49" s="85" t="s">
        <v>1551</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1</v>
      </c>
      <c r="BD49" s="48"/>
      <c r="BE49" s="49"/>
      <c r="BF49" s="48"/>
      <c r="BG49" s="49"/>
      <c r="BH49" s="48"/>
      <c r="BI49" s="49"/>
      <c r="BJ49" s="48"/>
      <c r="BK49" s="49"/>
      <c r="BL49" s="48"/>
    </row>
    <row r="50" spans="1:64" ht="15">
      <c r="A50" s="64" t="s">
        <v>256</v>
      </c>
      <c r="B50" s="64" t="s">
        <v>331</v>
      </c>
      <c r="C50" s="65"/>
      <c r="D50" s="66"/>
      <c r="E50" s="67"/>
      <c r="F50" s="68"/>
      <c r="G50" s="65"/>
      <c r="H50" s="69"/>
      <c r="I50" s="70"/>
      <c r="J50" s="70"/>
      <c r="K50" s="34" t="s">
        <v>65</v>
      </c>
      <c r="L50" s="77">
        <v>114</v>
      </c>
      <c r="M50" s="77"/>
      <c r="N50" s="72"/>
      <c r="O50" s="79" t="s">
        <v>430</v>
      </c>
      <c r="P50" s="81">
        <v>43503.61456018518</v>
      </c>
      <c r="Q50" s="79" t="s">
        <v>478</v>
      </c>
      <c r="R50" s="79"/>
      <c r="S50" s="79"/>
      <c r="T50" s="79"/>
      <c r="U50" s="79"/>
      <c r="V50" s="83" t="s">
        <v>934</v>
      </c>
      <c r="W50" s="81">
        <v>43503.61456018518</v>
      </c>
      <c r="X50" s="83" t="s">
        <v>1069</v>
      </c>
      <c r="Y50" s="79"/>
      <c r="Z50" s="79"/>
      <c r="AA50" s="85" t="s">
        <v>1363</v>
      </c>
      <c r="AB50" s="85" t="s">
        <v>1551</v>
      </c>
      <c r="AC50" s="79" t="b">
        <v>0</v>
      </c>
      <c r="AD50" s="79">
        <v>0</v>
      </c>
      <c r="AE50" s="85" t="s">
        <v>1641</v>
      </c>
      <c r="AF50" s="79" t="b">
        <v>0</v>
      </c>
      <c r="AG50" s="79" t="s">
        <v>1701</v>
      </c>
      <c r="AH50" s="79"/>
      <c r="AI50" s="85" t="s">
        <v>1632</v>
      </c>
      <c r="AJ50" s="79" t="b">
        <v>0</v>
      </c>
      <c r="AK50" s="79">
        <v>0</v>
      </c>
      <c r="AL50" s="85" t="s">
        <v>1632</v>
      </c>
      <c r="AM50" s="79" t="s">
        <v>1711</v>
      </c>
      <c r="AN50" s="79" t="b">
        <v>0</v>
      </c>
      <c r="AO50" s="85" t="s">
        <v>1551</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1</v>
      </c>
      <c r="BD50" s="48"/>
      <c r="BE50" s="49"/>
      <c r="BF50" s="48"/>
      <c r="BG50" s="49"/>
      <c r="BH50" s="48"/>
      <c r="BI50" s="49"/>
      <c r="BJ50" s="48"/>
      <c r="BK50" s="49"/>
      <c r="BL50" s="48"/>
    </row>
    <row r="51" spans="1:64" ht="15">
      <c r="A51" s="64" t="s">
        <v>257</v>
      </c>
      <c r="B51" s="64" t="s">
        <v>390</v>
      </c>
      <c r="C51" s="65"/>
      <c r="D51" s="66"/>
      <c r="E51" s="67"/>
      <c r="F51" s="68"/>
      <c r="G51" s="65"/>
      <c r="H51" s="69"/>
      <c r="I51" s="70"/>
      <c r="J51" s="70"/>
      <c r="K51" s="34" t="s">
        <v>65</v>
      </c>
      <c r="L51" s="77">
        <v>116</v>
      </c>
      <c r="M51" s="77"/>
      <c r="N51" s="72"/>
      <c r="O51" s="79" t="s">
        <v>430</v>
      </c>
      <c r="P51" s="81">
        <v>43503.68892361111</v>
      </c>
      <c r="Q51" s="79" t="s">
        <v>479</v>
      </c>
      <c r="R51" s="79"/>
      <c r="S51" s="79"/>
      <c r="T51" s="79"/>
      <c r="U51" s="79"/>
      <c r="V51" s="83" t="s">
        <v>935</v>
      </c>
      <c r="W51" s="81">
        <v>43503.68892361111</v>
      </c>
      <c r="X51" s="83" t="s">
        <v>1070</v>
      </c>
      <c r="Y51" s="79"/>
      <c r="Z51" s="79"/>
      <c r="AA51" s="85" t="s">
        <v>1364</v>
      </c>
      <c r="AB51" s="79"/>
      <c r="AC51" s="79" t="b">
        <v>0</v>
      </c>
      <c r="AD51" s="79">
        <v>0</v>
      </c>
      <c r="AE51" s="85" t="s">
        <v>1632</v>
      </c>
      <c r="AF51" s="79" t="b">
        <v>0</v>
      </c>
      <c r="AG51" s="79" t="s">
        <v>1701</v>
      </c>
      <c r="AH51" s="79"/>
      <c r="AI51" s="85" t="s">
        <v>1632</v>
      </c>
      <c r="AJ51" s="79" t="b">
        <v>0</v>
      </c>
      <c r="AK51" s="79">
        <v>0</v>
      </c>
      <c r="AL51" s="85" t="s">
        <v>1359</v>
      </c>
      <c r="AM51" s="79" t="s">
        <v>1709</v>
      </c>
      <c r="AN51" s="79" t="b">
        <v>0</v>
      </c>
      <c r="AO51" s="85" t="s">
        <v>1359</v>
      </c>
      <c r="AP51" s="79" t="s">
        <v>176</v>
      </c>
      <c r="AQ51" s="79">
        <v>0</v>
      </c>
      <c r="AR51" s="79">
        <v>0</v>
      </c>
      <c r="AS51" s="79"/>
      <c r="AT51" s="79"/>
      <c r="AU51" s="79"/>
      <c r="AV51" s="79"/>
      <c r="AW51" s="79"/>
      <c r="AX51" s="79"/>
      <c r="AY51" s="79"/>
      <c r="AZ51" s="79"/>
      <c r="BA51">
        <v>1</v>
      </c>
      <c r="BB51" s="78" t="str">
        <f>REPLACE(INDEX(GroupVertices[Group],MATCH(Edges24[[#This Row],[Vertex 1]],GroupVertices[Vertex],0)),1,1,"")</f>
        <v>6</v>
      </c>
      <c r="BC51" s="78" t="str">
        <f>REPLACE(INDEX(GroupVertices[Group],MATCH(Edges24[[#This Row],[Vertex 2]],GroupVertices[Vertex],0)),1,1,"")</f>
        <v>6</v>
      </c>
      <c r="BD51" s="48"/>
      <c r="BE51" s="49"/>
      <c r="BF51" s="48"/>
      <c r="BG51" s="49"/>
      <c r="BH51" s="48"/>
      <c r="BI51" s="49"/>
      <c r="BJ51" s="48"/>
      <c r="BK51" s="49"/>
      <c r="BL51" s="48"/>
    </row>
    <row r="52" spans="1:64" ht="15">
      <c r="A52" s="64" t="s">
        <v>258</v>
      </c>
      <c r="B52" s="64" t="s">
        <v>258</v>
      </c>
      <c r="C52" s="65"/>
      <c r="D52" s="66"/>
      <c r="E52" s="67"/>
      <c r="F52" s="68"/>
      <c r="G52" s="65"/>
      <c r="H52" s="69"/>
      <c r="I52" s="70"/>
      <c r="J52" s="70"/>
      <c r="K52" s="34" t="s">
        <v>65</v>
      </c>
      <c r="L52" s="77">
        <v>121</v>
      </c>
      <c r="M52" s="77"/>
      <c r="N52" s="72"/>
      <c r="O52" s="79" t="s">
        <v>176</v>
      </c>
      <c r="P52" s="81">
        <v>43503.71084490741</v>
      </c>
      <c r="Q52" s="79" t="s">
        <v>480</v>
      </c>
      <c r="R52" s="83" t="s">
        <v>722</v>
      </c>
      <c r="S52" s="79" t="s">
        <v>796</v>
      </c>
      <c r="T52" s="79"/>
      <c r="U52" s="79"/>
      <c r="V52" s="83" t="s">
        <v>936</v>
      </c>
      <c r="W52" s="81">
        <v>43503.71084490741</v>
      </c>
      <c r="X52" s="83" t="s">
        <v>1071</v>
      </c>
      <c r="Y52" s="79"/>
      <c r="Z52" s="79"/>
      <c r="AA52" s="85" t="s">
        <v>1365</v>
      </c>
      <c r="AB52" s="79"/>
      <c r="AC52" s="79" t="b">
        <v>0</v>
      </c>
      <c r="AD52" s="79">
        <v>0</v>
      </c>
      <c r="AE52" s="85" t="s">
        <v>1632</v>
      </c>
      <c r="AF52" s="79" t="b">
        <v>0</v>
      </c>
      <c r="AG52" s="79" t="s">
        <v>1701</v>
      </c>
      <c r="AH52" s="79"/>
      <c r="AI52" s="85" t="s">
        <v>1632</v>
      </c>
      <c r="AJ52" s="79" t="b">
        <v>0</v>
      </c>
      <c r="AK52" s="79">
        <v>0</v>
      </c>
      <c r="AL52" s="85" t="s">
        <v>1632</v>
      </c>
      <c r="AM52" s="79" t="s">
        <v>1709</v>
      </c>
      <c r="AN52" s="79" t="b">
        <v>1</v>
      </c>
      <c r="AO52" s="85" t="s">
        <v>1365</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v>1</v>
      </c>
      <c r="BE52" s="49">
        <v>5</v>
      </c>
      <c r="BF52" s="48">
        <v>0</v>
      </c>
      <c r="BG52" s="49">
        <v>0</v>
      </c>
      <c r="BH52" s="48">
        <v>0</v>
      </c>
      <c r="BI52" s="49">
        <v>0</v>
      </c>
      <c r="BJ52" s="48">
        <v>19</v>
      </c>
      <c r="BK52" s="49">
        <v>95</v>
      </c>
      <c r="BL52" s="48">
        <v>20</v>
      </c>
    </row>
    <row r="53" spans="1:64" ht="15">
      <c r="A53" s="64" t="s">
        <v>258</v>
      </c>
      <c r="B53" s="64" t="s">
        <v>331</v>
      </c>
      <c r="C53" s="65"/>
      <c r="D53" s="66"/>
      <c r="E53" s="67"/>
      <c r="F53" s="68"/>
      <c r="G53" s="65"/>
      <c r="H53" s="69"/>
      <c r="I53" s="70"/>
      <c r="J53" s="70"/>
      <c r="K53" s="34" t="s">
        <v>65</v>
      </c>
      <c r="L53" s="77">
        <v>122</v>
      </c>
      <c r="M53" s="77"/>
      <c r="N53" s="72"/>
      <c r="O53" s="79" t="s">
        <v>430</v>
      </c>
      <c r="P53" s="81">
        <v>43503.72412037037</v>
      </c>
      <c r="Q53" s="79" t="s">
        <v>481</v>
      </c>
      <c r="R53" s="83" t="s">
        <v>723</v>
      </c>
      <c r="S53" s="79" t="s">
        <v>796</v>
      </c>
      <c r="T53" s="79"/>
      <c r="U53" s="79"/>
      <c r="V53" s="83" t="s">
        <v>936</v>
      </c>
      <c r="W53" s="81">
        <v>43503.72412037037</v>
      </c>
      <c r="X53" s="83" t="s">
        <v>1072</v>
      </c>
      <c r="Y53" s="79"/>
      <c r="Z53" s="79"/>
      <c r="AA53" s="85" t="s">
        <v>1366</v>
      </c>
      <c r="AB53" s="85" t="s">
        <v>1615</v>
      </c>
      <c r="AC53" s="79" t="b">
        <v>0</v>
      </c>
      <c r="AD53" s="79">
        <v>0</v>
      </c>
      <c r="AE53" s="85" t="s">
        <v>1648</v>
      </c>
      <c r="AF53" s="79" t="b">
        <v>0</v>
      </c>
      <c r="AG53" s="79" t="s">
        <v>1701</v>
      </c>
      <c r="AH53" s="79"/>
      <c r="AI53" s="85" t="s">
        <v>1632</v>
      </c>
      <c r="AJ53" s="79" t="b">
        <v>0</v>
      </c>
      <c r="AK53" s="79">
        <v>0</v>
      </c>
      <c r="AL53" s="85" t="s">
        <v>1632</v>
      </c>
      <c r="AM53" s="79" t="s">
        <v>1709</v>
      </c>
      <c r="AN53" s="79" t="b">
        <v>1</v>
      </c>
      <c r="AO53" s="85" t="s">
        <v>1615</v>
      </c>
      <c r="AP53" s="79" t="s">
        <v>176</v>
      </c>
      <c r="AQ53" s="79">
        <v>0</v>
      </c>
      <c r="AR53" s="79">
        <v>0</v>
      </c>
      <c r="AS53" s="79"/>
      <c r="AT53" s="79"/>
      <c r="AU53" s="79"/>
      <c r="AV53" s="79"/>
      <c r="AW53" s="79"/>
      <c r="AX53" s="79"/>
      <c r="AY53" s="79"/>
      <c r="AZ53" s="79"/>
      <c r="BA53">
        <v>2</v>
      </c>
      <c r="BB53" s="78" t="str">
        <f>REPLACE(INDEX(GroupVertices[Group],MATCH(Edges24[[#This Row],[Vertex 1]],GroupVertices[Vertex],0)),1,1,"")</f>
        <v>3</v>
      </c>
      <c r="BC53" s="78" t="str">
        <f>REPLACE(INDEX(GroupVertices[Group],MATCH(Edges24[[#This Row],[Vertex 2]],GroupVertices[Vertex],0)),1,1,"")</f>
        <v>1</v>
      </c>
      <c r="BD53" s="48">
        <v>0</v>
      </c>
      <c r="BE53" s="49">
        <v>0</v>
      </c>
      <c r="BF53" s="48">
        <v>0</v>
      </c>
      <c r="BG53" s="49">
        <v>0</v>
      </c>
      <c r="BH53" s="48">
        <v>0</v>
      </c>
      <c r="BI53" s="49">
        <v>0</v>
      </c>
      <c r="BJ53" s="48">
        <v>16</v>
      </c>
      <c r="BK53" s="49">
        <v>100</v>
      </c>
      <c r="BL53" s="48">
        <v>16</v>
      </c>
    </row>
    <row r="54" spans="1:64" ht="15">
      <c r="A54" s="64" t="s">
        <v>258</v>
      </c>
      <c r="B54" s="64" t="s">
        <v>331</v>
      </c>
      <c r="C54" s="65"/>
      <c r="D54" s="66"/>
      <c r="E54" s="67"/>
      <c r="F54" s="68"/>
      <c r="G54" s="65"/>
      <c r="H54" s="69"/>
      <c r="I54" s="70"/>
      <c r="J54" s="70"/>
      <c r="K54" s="34" t="s">
        <v>65</v>
      </c>
      <c r="L54" s="77">
        <v>123</v>
      </c>
      <c r="M54" s="77"/>
      <c r="N54" s="72"/>
      <c r="O54" s="79" t="s">
        <v>430</v>
      </c>
      <c r="P54" s="81">
        <v>43503.74930555555</v>
      </c>
      <c r="Q54" s="79" t="s">
        <v>482</v>
      </c>
      <c r="R54" s="79"/>
      <c r="S54" s="79"/>
      <c r="T54" s="79" t="s">
        <v>808</v>
      </c>
      <c r="U54" s="83" t="s">
        <v>851</v>
      </c>
      <c r="V54" s="83" t="s">
        <v>851</v>
      </c>
      <c r="W54" s="81">
        <v>43503.74930555555</v>
      </c>
      <c r="X54" s="83" t="s">
        <v>1073</v>
      </c>
      <c r="Y54" s="79"/>
      <c r="Z54" s="79"/>
      <c r="AA54" s="85" t="s">
        <v>1367</v>
      </c>
      <c r="AB54" s="85" t="s">
        <v>1616</v>
      </c>
      <c r="AC54" s="79" t="b">
        <v>0</v>
      </c>
      <c r="AD54" s="79">
        <v>5</v>
      </c>
      <c r="AE54" s="85" t="s">
        <v>1648</v>
      </c>
      <c r="AF54" s="79" t="b">
        <v>0</v>
      </c>
      <c r="AG54" s="79" t="s">
        <v>1701</v>
      </c>
      <c r="AH54" s="79"/>
      <c r="AI54" s="85" t="s">
        <v>1632</v>
      </c>
      <c r="AJ54" s="79" t="b">
        <v>0</v>
      </c>
      <c r="AK54" s="79">
        <v>1</v>
      </c>
      <c r="AL54" s="85" t="s">
        <v>1632</v>
      </c>
      <c r="AM54" s="79" t="s">
        <v>1710</v>
      </c>
      <c r="AN54" s="79" t="b">
        <v>0</v>
      </c>
      <c r="AO54" s="85" t="s">
        <v>1616</v>
      </c>
      <c r="AP54" s="79" t="s">
        <v>176</v>
      </c>
      <c r="AQ54" s="79">
        <v>0</v>
      </c>
      <c r="AR54" s="79">
        <v>0</v>
      </c>
      <c r="AS54" s="79"/>
      <c r="AT54" s="79"/>
      <c r="AU54" s="79"/>
      <c r="AV54" s="79"/>
      <c r="AW54" s="79"/>
      <c r="AX54" s="79"/>
      <c r="AY54" s="79"/>
      <c r="AZ54" s="79"/>
      <c r="BA54">
        <v>2</v>
      </c>
      <c r="BB54" s="78" t="str">
        <f>REPLACE(INDEX(GroupVertices[Group],MATCH(Edges24[[#This Row],[Vertex 1]],GroupVertices[Vertex],0)),1,1,"")</f>
        <v>3</v>
      </c>
      <c r="BC54" s="78" t="str">
        <f>REPLACE(INDEX(GroupVertices[Group],MATCH(Edges24[[#This Row],[Vertex 2]],GroupVertices[Vertex],0)),1,1,"")</f>
        <v>1</v>
      </c>
      <c r="BD54" s="48"/>
      <c r="BE54" s="49"/>
      <c r="BF54" s="48"/>
      <c r="BG54" s="49"/>
      <c r="BH54" s="48"/>
      <c r="BI54" s="49"/>
      <c r="BJ54" s="48"/>
      <c r="BK54" s="49"/>
      <c r="BL54" s="48"/>
    </row>
    <row r="55" spans="1:64" ht="15">
      <c r="A55" s="64" t="s">
        <v>259</v>
      </c>
      <c r="B55" s="64" t="s">
        <v>258</v>
      </c>
      <c r="C55" s="65"/>
      <c r="D55" s="66"/>
      <c r="E55" s="67"/>
      <c r="F55" s="68"/>
      <c r="G55" s="65"/>
      <c r="H55" s="69"/>
      <c r="I55" s="70"/>
      <c r="J55" s="70"/>
      <c r="K55" s="34" t="s">
        <v>65</v>
      </c>
      <c r="L55" s="77">
        <v>125</v>
      </c>
      <c r="M55" s="77"/>
      <c r="N55" s="72"/>
      <c r="O55" s="79" t="s">
        <v>430</v>
      </c>
      <c r="P55" s="81">
        <v>43503.749918981484</v>
      </c>
      <c r="Q55" s="79" t="s">
        <v>483</v>
      </c>
      <c r="R55" s="79"/>
      <c r="S55" s="79"/>
      <c r="T55" s="79" t="s">
        <v>808</v>
      </c>
      <c r="U55" s="79"/>
      <c r="V55" s="83" t="s">
        <v>937</v>
      </c>
      <c r="W55" s="81">
        <v>43503.749918981484</v>
      </c>
      <c r="X55" s="83" t="s">
        <v>1074</v>
      </c>
      <c r="Y55" s="79"/>
      <c r="Z55" s="79"/>
      <c r="AA55" s="85" t="s">
        <v>1368</v>
      </c>
      <c r="AB55" s="79"/>
      <c r="AC55" s="79" t="b">
        <v>0</v>
      </c>
      <c r="AD55" s="79">
        <v>0</v>
      </c>
      <c r="AE55" s="85" t="s">
        <v>1632</v>
      </c>
      <c r="AF55" s="79" t="b">
        <v>0</v>
      </c>
      <c r="AG55" s="79" t="s">
        <v>1701</v>
      </c>
      <c r="AH55" s="79"/>
      <c r="AI55" s="85" t="s">
        <v>1632</v>
      </c>
      <c r="AJ55" s="79" t="b">
        <v>0</v>
      </c>
      <c r="AK55" s="79">
        <v>1</v>
      </c>
      <c r="AL55" s="85" t="s">
        <v>1367</v>
      </c>
      <c r="AM55" s="79" t="s">
        <v>1709</v>
      </c>
      <c r="AN55" s="79" t="b">
        <v>0</v>
      </c>
      <c r="AO55" s="85" t="s">
        <v>1367</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2</v>
      </c>
      <c r="BE55" s="49">
        <v>8.695652173913043</v>
      </c>
      <c r="BF55" s="48">
        <v>0</v>
      </c>
      <c r="BG55" s="49">
        <v>0</v>
      </c>
      <c r="BH55" s="48">
        <v>0</v>
      </c>
      <c r="BI55" s="49">
        <v>0</v>
      </c>
      <c r="BJ55" s="48">
        <v>21</v>
      </c>
      <c r="BK55" s="49">
        <v>91.30434782608695</v>
      </c>
      <c r="BL55" s="48">
        <v>23</v>
      </c>
    </row>
    <row r="56" spans="1:64" ht="15">
      <c r="A56" s="64" t="s">
        <v>260</v>
      </c>
      <c r="B56" s="64" t="s">
        <v>394</v>
      </c>
      <c r="C56" s="65"/>
      <c r="D56" s="66"/>
      <c r="E56" s="67"/>
      <c r="F56" s="68"/>
      <c r="G56" s="65"/>
      <c r="H56" s="69"/>
      <c r="I56" s="70"/>
      <c r="J56" s="70"/>
      <c r="K56" s="34" t="s">
        <v>65</v>
      </c>
      <c r="L56" s="77">
        <v>126</v>
      </c>
      <c r="M56" s="77"/>
      <c r="N56" s="72"/>
      <c r="O56" s="79" t="s">
        <v>431</v>
      </c>
      <c r="P56" s="81">
        <v>43500.557488425926</v>
      </c>
      <c r="Q56" s="79" t="s">
        <v>484</v>
      </c>
      <c r="R56" s="79"/>
      <c r="S56" s="79"/>
      <c r="T56" s="79"/>
      <c r="U56" s="79"/>
      <c r="V56" s="83" t="s">
        <v>938</v>
      </c>
      <c r="W56" s="81">
        <v>43500.557488425926</v>
      </c>
      <c r="X56" s="83" t="s">
        <v>1075</v>
      </c>
      <c r="Y56" s="79"/>
      <c r="Z56" s="79"/>
      <c r="AA56" s="85" t="s">
        <v>1369</v>
      </c>
      <c r="AB56" s="85" t="s">
        <v>1617</v>
      </c>
      <c r="AC56" s="79" t="b">
        <v>0</v>
      </c>
      <c r="AD56" s="79">
        <v>2</v>
      </c>
      <c r="AE56" s="85" t="s">
        <v>1649</v>
      </c>
      <c r="AF56" s="79" t="b">
        <v>0</v>
      </c>
      <c r="AG56" s="79" t="s">
        <v>1701</v>
      </c>
      <c r="AH56" s="79"/>
      <c r="AI56" s="85" t="s">
        <v>1632</v>
      </c>
      <c r="AJ56" s="79" t="b">
        <v>0</v>
      </c>
      <c r="AK56" s="79">
        <v>0</v>
      </c>
      <c r="AL56" s="85" t="s">
        <v>1632</v>
      </c>
      <c r="AM56" s="79" t="s">
        <v>1709</v>
      </c>
      <c r="AN56" s="79" t="b">
        <v>0</v>
      </c>
      <c r="AO56" s="85" t="s">
        <v>1617</v>
      </c>
      <c r="AP56" s="79" t="s">
        <v>176</v>
      </c>
      <c r="AQ56" s="79">
        <v>0</v>
      </c>
      <c r="AR56" s="79">
        <v>0</v>
      </c>
      <c r="AS56" s="79"/>
      <c r="AT56" s="79"/>
      <c r="AU56" s="79"/>
      <c r="AV56" s="79"/>
      <c r="AW56" s="79"/>
      <c r="AX56" s="79"/>
      <c r="AY56" s="79"/>
      <c r="AZ56" s="79"/>
      <c r="BA56">
        <v>1</v>
      </c>
      <c r="BB56" s="78" t="str">
        <f>REPLACE(INDEX(GroupVertices[Group],MATCH(Edges24[[#This Row],[Vertex 1]],GroupVertices[Vertex],0)),1,1,"")</f>
        <v>7</v>
      </c>
      <c r="BC56" s="78" t="str">
        <f>REPLACE(INDEX(GroupVertices[Group],MATCH(Edges24[[#This Row],[Vertex 2]],GroupVertices[Vertex],0)),1,1,"")</f>
        <v>7</v>
      </c>
      <c r="BD56" s="48">
        <v>0</v>
      </c>
      <c r="BE56" s="49">
        <v>0</v>
      </c>
      <c r="BF56" s="48">
        <v>0</v>
      </c>
      <c r="BG56" s="49">
        <v>0</v>
      </c>
      <c r="BH56" s="48">
        <v>0</v>
      </c>
      <c r="BI56" s="49">
        <v>0</v>
      </c>
      <c r="BJ56" s="48">
        <v>10</v>
      </c>
      <c r="BK56" s="49">
        <v>100</v>
      </c>
      <c r="BL56" s="48">
        <v>10</v>
      </c>
    </row>
    <row r="57" spans="1:64" ht="15">
      <c r="A57" s="64" t="s">
        <v>260</v>
      </c>
      <c r="B57" s="64" t="s">
        <v>370</v>
      </c>
      <c r="C57" s="65"/>
      <c r="D57" s="66"/>
      <c r="E57" s="67"/>
      <c r="F57" s="68"/>
      <c r="G57" s="65"/>
      <c r="H57" s="69"/>
      <c r="I57" s="70"/>
      <c r="J57" s="70"/>
      <c r="K57" s="34" t="s">
        <v>65</v>
      </c>
      <c r="L57" s="77">
        <v>129</v>
      </c>
      <c r="M57" s="77"/>
      <c r="N57" s="72"/>
      <c r="O57" s="79" t="s">
        <v>430</v>
      </c>
      <c r="P57" s="81">
        <v>43500.97324074074</v>
      </c>
      <c r="Q57" s="79" t="s">
        <v>485</v>
      </c>
      <c r="R57" s="79"/>
      <c r="S57" s="79"/>
      <c r="T57" s="79"/>
      <c r="U57" s="83" t="s">
        <v>852</v>
      </c>
      <c r="V57" s="83" t="s">
        <v>852</v>
      </c>
      <c r="W57" s="81">
        <v>43500.97324074074</v>
      </c>
      <c r="X57" s="83" t="s">
        <v>1076</v>
      </c>
      <c r="Y57" s="79"/>
      <c r="Z57" s="79"/>
      <c r="AA57" s="85" t="s">
        <v>1370</v>
      </c>
      <c r="AB57" s="85" t="s">
        <v>1618</v>
      </c>
      <c r="AC57" s="79" t="b">
        <v>0</v>
      </c>
      <c r="AD57" s="79">
        <v>0</v>
      </c>
      <c r="AE57" s="85" t="s">
        <v>1650</v>
      </c>
      <c r="AF57" s="79" t="b">
        <v>0</v>
      </c>
      <c r="AG57" s="79" t="s">
        <v>1701</v>
      </c>
      <c r="AH57" s="79"/>
      <c r="AI57" s="85" t="s">
        <v>1632</v>
      </c>
      <c r="AJ57" s="79" t="b">
        <v>0</v>
      </c>
      <c r="AK57" s="79">
        <v>0</v>
      </c>
      <c r="AL57" s="85" t="s">
        <v>1632</v>
      </c>
      <c r="AM57" s="79" t="s">
        <v>1709</v>
      </c>
      <c r="AN57" s="79" t="b">
        <v>0</v>
      </c>
      <c r="AO57" s="85" t="s">
        <v>1618</v>
      </c>
      <c r="AP57" s="79" t="s">
        <v>176</v>
      </c>
      <c r="AQ57" s="79">
        <v>0</v>
      </c>
      <c r="AR57" s="79">
        <v>0</v>
      </c>
      <c r="AS57" s="79"/>
      <c r="AT57" s="79"/>
      <c r="AU57" s="79"/>
      <c r="AV57" s="79"/>
      <c r="AW57" s="79"/>
      <c r="AX57" s="79"/>
      <c r="AY57" s="79"/>
      <c r="AZ57" s="79"/>
      <c r="BA57">
        <v>2</v>
      </c>
      <c r="BB57" s="78" t="str">
        <f>REPLACE(INDEX(GroupVertices[Group],MATCH(Edges24[[#This Row],[Vertex 1]],GroupVertices[Vertex],0)),1,1,"")</f>
        <v>7</v>
      </c>
      <c r="BC57" s="78" t="str">
        <f>REPLACE(INDEX(GroupVertices[Group],MATCH(Edges24[[#This Row],[Vertex 2]],GroupVertices[Vertex],0)),1,1,"")</f>
        <v>7</v>
      </c>
      <c r="BD57" s="48"/>
      <c r="BE57" s="49"/>
      <c r="BF57" s="48"/>
      <c r="BG57" s="49"/>
      <c r="BH57" s="48"/>
      <c r="BI57" s="49"/>
      <c r="BJ57" s="48"/>
      <c r="BK57" s="49"/>
      <c r="BL57" s="48"/>
    </row>
    <row r="58" spans="1:64" ht="15">
      <c r="A58" s="64" t="s">
        <v>261</v>
      </c>
      <c r="B58" s="64" t="s">
        <v>331</v>
      </c>
      <c r="C58" s="65"/>
      <c r="D58" s="66"/>
      <c r="E58" s="67"/>
      <c r="F58" s="68"/>
      <c r="G58" s="65"/>
      <c r="H58" s="69"/>
      <c r="I58" s="70"/>
      <c r="J58" s="70"/>
      <c r="K58" s="34" t="s">
        <v>65</v>
      </c>
      <c r="L58" s="77">
        <v>135</v>
      </c>
      <c r="M58" s="77"/>
      <c r="N58" s="72"/>
      <c r="O58" s="79" t="s">
        <v>430</v>
      </c>
      <c r="P58" s="81">
        <v>43504.50386574074</v>
      </c>
      <c r="Q58" s="79" t="s">
        <v>486</v>
      </c>
      <c r="R58" s="79"/>
      <c r="S58" s="79"/>
      <c r="T58" s="79"/>
      <c r="U58" s="83" t="s">
        <v>853</v>
      </c>
      <c r="V58" s="83" t="s">
        <v>853</v>
      </c>
      <c r="W58" s="81">
        <v>43504.50386574074</v>
      </c>
      <c r="X58" s="83" t="s">
        <v>1077</v>
      </c>
      <c r="Y58" s="79"/>
      <c r="Z58" s="79"/>
      <c r="AA58" s="85" t="s">
        <v>1371</v>
      </c>
      <c r="AB58" s="79"/>
      <c r="AC58" s="79" t="b">
        <v>0</v>
      </c>
      <c r="AD58" s="79">
        <v>1</v>
      </c>
      <c r="AE58" s="85" t="s">
        <v>1639</v>
      </c>
      <c r="AF58" s="79" t="b">
        <v>0</v>
      </c>
      <c r="AG58" s="79" t="s">
        <v>1701</v>
      </c>
      <c r="AH58" s="79"/>
      <c r="AI58" s="85" t="s">
        <v>1632</v>
      </c>
      <c r="AJ58" s="79" t="b">
        <v>0</v>
      </c>
      <c r="AK58" s="79">
        <v>0</v>
      </c>
      <c r="AL58" s="85" t="s">
        <v>1632</v>
      </c>
      <c r="AM58" s="79" t="s">
        <v>1708</v>
      </c>
      <c r="AN58" s="79" t="b">
        <v>0</v>
      </c>
      <c r="AO58" s="85" t="s">
        <v>1371</v>
      </c>
      <c r="AP58" s="79" t="s">
        <v>176</v>
      </c>
      <c r="AQ58" s="79">
        <v>0</v>
      </c>
      <c r="AR58" s="79">
        <v>0</v>
      </c>
      <c r="AS58" s="79"/>
      <c r="AT58" s="79"/>
      <c r="AU58" s="79"/>
      <c r="AV58" s="79"/>
      <c r="AW58" s="79"/>
      <c r="AX58" s="79"/>
      <c r="AY58" s="79"/>
      <c r="AZ58" s="79"/>
      <c r="BA58">
        <v>1</v>
      </c>
      <c r="BB58" s="78" t="str">
        <f>REPLACE(INDEX(GroupVertices[Group],MATCH(Edges24[[#This Row],[Vertex 1]],GroupVertices[Vertex],0)),1,1,"")</f>
        <v>7</v>
      </c>
      <c r="BC58" s="78" t="str">
        <f>REPLACE(INDEX(GroupVertices[Group],MATCH(Edges24[[#This Row],[Vertex 2]],GroupVertices[Vertex],0)),1,1,"")</f>
        <v>1</v>
      </c>
      <c r="BD58" s="48"/>
      <c r="BE58" s="49"/>
      <c r="BF58" s="48"/>
      <c r="BG58" s="49"/>
      <c r="BH58" s="48"/>
      <c r="BI58" s="49"/>
      <c r="BJ58" s="48"/>
      <c r="BK58" s="49"/>
      <c r="BL58" s="48"/>
    </row>
    <row r="59" spans="1:64" ht="15">
      <c r="A59" s="64" t="s">
        <v>260</v>
      </c>
      <c r="B59" s="64" t="s">
        <v>261</v>
      </c>
      <c r="C59" s="65"/>
      <c r="D59" s="66"/>
      <c r="E59" s="67"/>
      <c r="F59" s="68"/>
      <c r="G59" s="65"/>
      <c r="H59" s="69"/>
      <c r="I59" s="70"/>
      <c r="J59" s="70"/>
      <c r="K59" s="34" t="s">
        <v>66</v>
      </c>
      <c r="L59" s="77">
        <v>137</v>
      </c>
      <c r="M59" s="77"/>
      <c r="N59" s="72"/>
      <c r="O59" s="79" t="s">
        <v>431</v>
      </c>
      <c r="P59" s="81">
        <v>43504.58148148148</v>
      </c>
      <c r="Q59" s="79" t="s">
        <v>487</v>
      </c>
      <c r="R59" s="79"/>
      <c r="S59" s="79"/>
      <c r="T59" s="79" t="s">
        <v>809</v>
      </c>
      <c r="U59" s="83" t="s">
        <v>854</v>
      </c>
      <c r="V59" s="83" t="s">
        <v>854</v>
      </c>
      <c r="W59" s="81">
        <v>43504.58148148148</v>
      </c>
      <c r="X59" s="83" t="s">
        <v>1078</v>
      </c>
      <c r="Y59" s="79"/>
      <c r="Z59" s="79"/>
      <c r="AA59" s="85" t="s">
        <v>1372</v>
      </c>
      <c r="AB59" s="85" t="s">
        <v>1371</v>
      </c>
      <c r="AC59" s="79" t="b">
        <v>0</v>
      </c>
      <c r="AD59" s="79">
        <v>1</v>
      </c>
      <c r="AE59" s="85" t="s">
        <v>1651</v>
      </c>
      <c r="AF59" s="79" t="b">
        <v>0</v>
      </c>
      <c r="AG59" s="79" t="s">
        <v>1701</v>
      </c>
      <c r="AH59" s="79"/>
      <c r="AI59" s="85" t="s">
        <v>1632</v>
      </c>
      <c r="AJ59" s="79" t="b">
        <v>0</v>
      </c>
      <c r="AK59" s="79">
        <v>0</v>
      </c>
      <c r="AL59" s="85" t="s">
        <v>1632</v>
      </c>
      <c r="AM59" s="79" t="s">
        <v>1709</v>
      </c>
      <c r="AN59" s="79" t="b">
        <v>0</v>
      </c>
      <c r="AO59" s="85" t="s">
        <v>1371</v>
      </c>
      <c r="AP59" s="79" t="s">
        <v>176</v>
      </c>
      <c r="AQ59" s="79">
        <v>0</v>
      </c>
      <c r="AR59" s="79">
        <v>0</v>
      </c>
      <c r="AS59" s="79"/>
      <c r="AT59" s="79"/>
      <c r="AU59" s="79"/>
      <c r="AV59" s="79"/>
      <c r="AW59" s="79"/>
      <c r="AX59" s="79"/>
      <c r="AY59" s="79"/>
      <c r="AZ59" s="79"/>
      <c r="BA59">
        <v>1</v>
      </c>
      <c r="BB59" s="78" t="str">
        <f>REPLACE(INDEX(GroupVertices[Group],MATCH(Edges24[[#This Row],[Vertex 1]],GroupVertices[Vertex],0)),1,1,"")</f>
        <v>7</v>
      </c>
      <c r="BC59" s="78" t="str">
        <f>REPLACE(INDEX(GroupVertices[Group],MATCH(Edges24[[#This Row],[Vertex 2]],GroupVertices[Vertex],0)),1,1,"")</f>
        <v>7</v>
      </c>
      <c r="BD59" s="48">
        <v>2</v>
      </c>
      <c r="BE59" s="49">
        <v>10</v>
      </c>
      <c r="BF59" s="48">
        <v>0</v>
      </c>
      <c r="BG59" s="49">
        <v>0</v>
      </c>
      <c r="BH59" s="48">
        <v>0</v>
      </c>
      <c r="BI59" s="49">
        <v>0</v>
      </c>
      <c r="BJ59" s="48">
        <v>18</v>
      </c>
      <c r="BK59" s="49">
        <v>90</v>
      </c>
      <c r="BL59" s="48">
        <v>20</v>
      </c>
    </row>
    <row r="60" spans="1:64" ht="15">
      <c r="A60" s="64" t="s">
        <v>262</v>
      </c>
      <c r="B60" s="64" t="s">
        <v>395</v>
      </c>
      <c r="C60" s="65"/>
      <c r="D60" s="66"/>
      <c r="E60" s="67"/>
      <c r="F60" s="68"/>
      <c r="G60" s="65"/>
      <c r="H60" s="69"/>
      <c r="I60" s="70"/>
      <c r="J60" s="70"/>
      <c r="K60" s="34" t="s">
        <v>65</v>
      </c>
      <c r="L60" s="77">
        <v>138</v>
      </c>
      <c r="M60" s="77"/>
      <c r="N60" s="72"/>
      <c r="O60" s="79" t="s">
        <v>430</v>
      </c>
      <c r="P60" s="81">
        <v>43504.58628472222</v>
      </c>
      <c r="Q60" s="79" t="s">
        <v>488</v>
      </c>
      <c r="R60" s="79"/>
      <c r="S60" s="79"/>
      <c r="T60" s="79"/>
      <c r="U60" s="79"/>
      <c r="V60" s="83" t="s">
        <v>939</v>
      </c>
      <c r="W60" s="81">
        <v>43504.58628472222</v>
      </c>
      <c r="X60" s="83" t="s">
        <v>1079</v>
      </c>
      <c r="Y60" s="79"/>
      <c r="Z60" s="79"/>
      <c r="AA60" s="85" t="s">
        <v>1373</v>
      </c>
      <c r="AB60" s="85" t="s">
        <v>1619</v>
      </c>
      <c r="AC60" s="79" t="b">
        <v>0</v>
      </c>
      <c r="AD60" s="79">
        <v>1</v>
      </c>
      <c r="AE60" s="85" t="s">
        <v>1652</v>
      </c>
      <c r="AF60" s="79" t="b">
        <v>0</v>
      </c>
      <c r="AG60" s="79" t="s">
        <v>1701</v>
      </c>
      <c r="AH60" s="79"/>
      <c r="AI60" s="85" t="s">
        <v>1632</v>
      </c>
      <c r="AJ60" s="79" t="b">
        <v>0</v>
      </c>
      <c r="AK60" s="79">
        <v>2</v>
      </c>
      <c r="AL60" s="85" t="s">
        <v>1632</v>
      </c>
      <c r="AM60" s="79" t="s">
        <v>1708</v>
      </c>
      <c r="AN60" s="79" t="b">
        <v>0</v>
      </c>
      <c r="AO60" s="85" t="s">
        <v>1619</v>
      </c>
      <c r="AP60" s="79" t="s">
        <v>176</v>
      </c>
      <c r="AQ60" s="79">
        <v>0</v>
      </c>
      <c r="AR60" s="79">
        <v>0</v>
      </c>
      <c r="AS60" s="79"/>
      <c r="AT60" s="79"/>
      <c r="AU60" s="79"/>
      <c r="AV60" s="79"/>
      <c r="AW60" s="79"/>
      <c r="AX60" s="79"/>
      <c r="AY60" s="79"/>
      <c r="AZ60" s="79"/>
      <c r="BA60">
        <v>1</v>
      </c>
      <c r="BB60" s="78" t="str">
        <f>REPLACE(INDEX(GroupVertices[Group],MATCH(Edges24[[#This Row],[Vertex 1]],GroupVertices[Vertex],0)),1,1,"")</f>
        <v>14</v>
      </c>
      <c r="BC60" s="78" t="str">
        <f>REPLACE(INDEX(GroupVertices[Group],MATCH(Edges24[[#This Row],[Vertex 2]],GroupVertices[Vertex],0)),1,1,"")</f>
        <v>14</v>
      </c>
      <c r="BD60" s="48"/>
      <c r="BE60" s="49"/>
      <c r="BF60" s="48"/>
      <c r="BG60" s="49"/>
      <c r="BH60" s="48"/>
      <c r="BI60" s="49"/>
      <c r="BJ60" s="48"/>
      <c r="BK60" s="49"/>
      <c r="BL60" s="48"/>
    </row>
    <row r="61" spans="1:64" ht="15">
      <c r="A61" s="64" t="s">
        <v>263</v>
      </c>
      <c r="B61" s="64" t="s">
        <v>395</v>
      </c>
      <c r="C61" s="65"/>
      <c r="D61" s="66"/>
      <c r="E61" s="67"/>
      <c r="F61" s="68"/>
      <c r="G61" s="65"/>
      <c r="H61" s="69"/>
      <c r="I61" s="70"/>
      <c r="J61" s="70"/>
      <c r="K61" s="34" t="s">
        <v>65</v>
      </c>
      <c r="L61" s="77">
        <v>139</v>
      </c>
      <c r="M61" s="77"/>
      <c r="N61" s="72"/>
      <c r="O61" s="79" t="s">
        <v>430</v>
      </c>
      <c r="P61" s="81">
        <v>43504.58697916667</v>
      </c>
      <c r="Q61" s="79" t="s">
        <v>489</v>
      </c>
      <c r="R61" s="79"/>
      <c r="S61" s="79"/>
      <c r="T61" s="79"/>
      <c r="U61" s="79"/>
      <c r="V61" s="83" t="s">
        <v>940</v>
      </c>
      <c r="W61" s="81">
        <v>43504.58697916667</v>
      </c>
      <c r="X61" s="83" t="s">
        <v>1080</v>
      </c>
      <c r="Y61" s="79"/>
      <c r="Z61" s="79"/>
      <c r="AA61" s="85" t="s">
        <v>1374</v>
      </c>
      <c r="AB61" s="79"/>
      <c r="AC61" s="79" t="b">
        <v>0</v>
      </c>
      <c r="AD61" s="79">
        <v>0</v>
      </c>
      <c r="AE61" s="85" t="s">
        <v>1632</v>
      </c>
      <c r="AF61" s="79" t="b">
        <v>0</v>
      </c>
      <c r="AG61" s="79" t="s">
        <v>1701</v>
      </c>
      <c r="AH61" s="79"/>
      <c r="AI61" s="85" t="s">
        <v>1632</v>
      </c>
      <c r="AJ61" s="79" t="b">
        <v>0</v>
      </c>
      <c r="AK61" s="79">
        <v>2</v>
      </c>
      <c r="AL61" s="85" t="s">
        <v>1373</v>
      </c>
      <c r="AM61" s="79" t="s">
        <v>1709</v>
      </c>
      <c r="AN61" s="79" t="b">
        <v>0</v>
      </c>
      <c r="AO61" s="85" t="s">
        <v>1373</v>
      </c>
      <c r="AP61" s="79" t="s">
        <v>176</v>
      </c>
      <c r="AQ61" s="79">
        <v>0</v>
      </c>
      <c r="AR61" s="79">
        <v>0</v>
      </c>
      <c r="AS61" s="79"/>
      <c r="AT61" s="79"/>
      <c r="AU61" s="79"/>
      <c r="AV61" s="79"/>
      <c r="AW61" s="79"/>
      <c r="AX61" s="79"/>
      <c r="AY61" s="79"/>
      <c r="AZ61" s="79"/>
      <c r="BA61">
        <v>1</v>
      </c>
      <c r="BB61" s="78" t="str">
        <f>REPLACE(INDEX(GroupVertices[Group],MATCH(Edges24[[#This Row],[Vertex 1]],GroupVertices[Vertex],0)),1,1,"")</f>
        <v>14</v>
      </c>
      <c r="BC61" s="78" t="str">
        <f>REPLACE(INDEX(GroupVertices[Group],MATCH(Edges24[[#This Row],[Vertex 2]],GroupVertices[Vertex],0)),1,1,"")</f>
        <v>14</v>
      </c>
      <c r="BD61" s="48"/>
      <c r="BE61" s="49"/>
      <c r="BF61" s="48"/>
      <c r="BG61" s="49"/>
      <c r="BH61" s="48"/>
      <c r="BI61" s="49"/>
      <c r="BJ61" s="48"/>
      <c r="BK61" s="49"/>
      <c r="BL61" s="48"/>
    </row>
    <row r="62" spans="1:64" ht="15">
      <c r="A62" s="64" t="s">
        <v>264</v>
      </c>
      <c r="B62" s="64" t="s">
        <v>331</v>
      </c>
      <c r="C62" s="65"/>
      <c r="D62" s="66"/>
      <c r="E62" s="67"/>
      <c r="F62" s="68"/>
      <c r="G62" s="65"/>
      <c r="H62" s="69"/>
      <c r="I62" s="70"/>
      <c r="J62" s="70"/>
      <c r="K62" s="34" t="s">
        <v>65</v>
      </c>
      <c r="L62" s="77">
        <v>145</v>
      </c>
      <c r="M62" s="77"/>
      <c r="N62" s="72"/>
      <c r="O62" s="79" t="s">
        <v>430</v>
      </c>
      <c r="P62" s="81">
        <v>43504.60774305555</v>
      </c>
      <c r="Q62" s="79" t="s">
        <v>490</v>
      </c>
      <c r="R62" s="79"/>
      <c r="S62" s="79"/>
      <c r="T62" s="79"/>
      <c r="U62" s="79"/>
      <c r="V62" s="83" t="s">
        <v>941</v>
      </c>
      <c r="W62" s="81">
        <v>43504.60774305555</v>
      </c>
      <c r="X62" s="83" t="s">
        <v>1081</v>
      </c>
      <c r="Y62" s="79"/>
      <c r="Z62" s="79"/>
      <c r="AA62" s="85" t="s">
        <v>1375</v>
      </c>
      <c r="AB62" s="85" t="s">
        <v>1526</v>
      </c>
      <c r="AC62" s="79" t="b">
        <v>0</v>
      </c>
      <c r="AD62" s="79">
        <v>0</v>
      </c>
      <c r="AE62" s="85" t="s">
        <v>1653</v>
      </c>
      <c r="AF62" s="79" t="b">
        <v>0</v>
      </c>
      <c r="AG62" s="79" t="s">
        <v>1701</v>
      </c>
      <c r="AH62" s="79"/>
      <c r="AI62" s="85" t="s">
        <v>1632</v>
      </c>
      <c r="AJ62" s="79" t="b">
        <v>0</v>
      </c>
      <c r="AK62" s="79">
        <v>0</v>
      </c>
      <c r="AL62" s="85" t="s">
        <v>1632</v>
      </c>
      <c r="AM62" s="79" t="s">
        <v>1709</v>
      </c>
      <c r="AN62" s="79" t="b">
        <v>0</v>
      </c>
      <c r="AO62" s="85" t="s">
        <v>1526</v>
      </c>
      <c r="AP62" s="79" t="s">
        <v>176</v>
      </c>
      <c r="AQ62" s="79">
        <v>0</v>
      </c>
      <c r="AR62" s="79">
        <v>0</v>
      </c>
      <c r="AS62" s="79"/>
      <c r="AT62" s="79"/>
      <c r="AU62" s="79"/>
      <c r="AV62" s="79"/>
      <c r="AW62" s="79"/>
      <c r="AX62" s="79"/>
      <c r="AY62" s="79"/>
      <c r="AZ62" s="79"/>
      <c r="BA62">
        <v>1</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265</v>
      </c>
      <c r="B63" s="64" t="s">
        <v>390</v>
      </c>
      <c r="C63" s="65"/>
      <c r="D63" s="66"/>
      <c r="E63" s="67"/>
      <c r="F63" s="68"/>
      <c r="G63" s="65"/>
      <c r="H63" s="69"/>
      <c r="I63" s="70"/>
      <c r="J63" s="70"/>
      <c r="K63" s="34" t="s">
        <v>65</v>
      </c>
      <c r="L63" s="77">
        <v>148</v>
      </c>
      <c r="M63" s="77"/>
      <c r="N63" s="72"/>
      <c r="O63" s="79" t="s">
        <v>430</v>
      </c>
      <c r="P63" s="81">
        <v>43504.71619212963</v>
      </c>
      <c r="Q63" s="79" t="s">
        <v>479</v>
      </c>
      <c r="R63" s="79"/>
      <c r="S63" s="79"/>
      <c r="T63" s="79"/>
      <c r="U63" s="79"/>
      <c r="V63" s="83" t="s">
        <v>942</v>
      </c>
      <c r="W63" s="81">
        <v>43504.71619212963</v>
      </c>
      <c r="X63" s="83" t="s">
        <v>1082</v>
      </c>
      <c r="Y63" s="79"/>
      <c r="Z63" s="79"/>
      <c r="AA63" s="85" t="s">
        <v>1376</v>
      </c>
      <c r="AB63" s="79"/>
      <c r="AC63" s="79" t="b">
        <v>0</v>
      </c>
      <c r="AD63" s="79">
        <v>0</v>
      </c>
      <c r="AE63" s="85" t="s">
        <v>1632</v>
      </c>
      <c r="AF63" s="79" t="b">
        <v>0</v>
      </c>
      <c r="AG63" s="79" t="s">
        <v>1701</v>
      </c>
      <c r="AH63" s="79"/>
      <c r="AI63" s="85" t="s">
        <v>1632</v>
      </c>
      <c r="AJ63" s="79" t="b">
        <v>0</v>
      </c>
      <c r="AK63" s="79">
        <v>0</v>
      </c>
      <c r="AL63" s="85" t="s">
        <v>1359</v>
      </c>
      <c r="AM63" s="79" t="s">
        <v>1708</v>
      </c>
      <c r="AN63" s="79" t="b">
        <v>0</v>
      </c>
      <c r="AO63" s="85" t="s">
        <v>1359</v>
      </c>
      <c r="AP63" s="79" t="s">
        <v>176</v>
      </c>
      <c r="AQ63" s="79">
        <v>0</v>
      </c>
      <c r="AR63" s="79">
        <v>0</v>
      </c>
      <c r="AS63" s="79"/>
      <c r="AT63" s="79"/>
      <c r="AU63" s="79"/>
      <c r="AV63" s="79"/>
      <c r="AW63" s="79"/>
      <c r="AX63" s="79"/>
      <c r="AY63" s="79"/>
      <c r="AZ63" s="79"/>
      <c r="BA63">
        <v>1</v>
      </c>
      <c r="BB63" s="78" t="str">
        <f>REPLACE(INDEX(GroupVertices[Group],MATCH(Edges24[[#This Row],[Vertex 1]],GroupVertices[Vertex],0)),1,1,"")</f>
        <v>6</v>
      </c>
      <c r="BC63" s="78" t="str">
        <f>REPLACE(INDEX(GroupVertices[Group],MATCH(Edges24[[#This Row],[Vertex 2]],GroupVertices[Vertex],0)),1,1,"")</f>
        <v>6</v>
      </c>
      <c r="BD63" s="48"/>
      <c r="BE63" s="49"/>
      <c r="BF63" s="48"/>
      <c r="BG63" s="49"/>
      <c r="BH63" s="48"/>
      <c r="BI63" s="49"/>
      <c r="BJ63" s="48"/>
      <c r="BK63" s="49"/>
      <c r="BL63" s="48"/>
    </row>
    <row r="64" spans="1:64" ht="15">
      <c r="A64" s="64" t="s">
        <v>266</v>
      </c>
      <c r="B64" s="64" t="s">
        <v>331</v>
      </c>
      <c r="C64" s="65"/>
      <c r="D64" s="66"/>
      <c r="E64" s="67"/>
      <c r="F64" s="68"/>
      <c r="G64" s="65"/>
      <c r="H64" s="69"/>
      <c r="I64" s="70"/>
      <c r="J64" s="70"/>
      <c r="K64" s="34" t="s">
        <v>65</v>
      </c>
      <c r="L64" s="77">
        <v>156</v>
      </c>
      <c r="M64" s="77"/>
      <c r="N64" s="72"/>
      <c r="O64" s="79" t="s">
        <v>430</v>
      </c>
      <c r="P64" s="81">
        <v>43504.87914351852</v>
      </c>
      <c r="Q64" s="79" t="s">
        <v>491</v>
      </c>
      <c r="R64" s="83" t="s">
        <v>724</v>
      </c>
      <c r="S64" s="79" t="s">
        <v>797</v>
      </c>
      <c r="T64" s="79"/>
      <c r="U64" s="79"/>
      <c r="V64" s="83" t="s">
        <v>943</v>
      </c>
      <c r="W64" s="81">
        <v>43504.87914351852</v>
      </c>
      <c r="X64" s="83" t="s">
        <v>1083</v>
      </c>
      <c r="Y64" s="79"/>
      <c r="Z64" s="79"/>
      <c r="AA64" s="85" t="s">
        <v>1377</v>
      </c>
      <c r="AB64" s="79"/>
      <c r="AC64" s="79" t="b">
        <v>0</v>
      </c>
      <c r="AD64" s="79">
        <v>0</v>
      </c>
      <c r="AE64" s="85" t="s">
        <v>1632</v>
      </c>
      <c r="AF64" s="79" t="b">
        <v>0</v>
      </c>
      <c r="AG64" s="79" t="s">
        <v>1701</v>
      </c>
      <c r="AH64" s="79"/>
      <c r="AI64" s="85" t="s">
        <v>1632</v>
      </c>
      <c r="AJ64" s="79" t="b">
        <v>0</v>
      </c>
      <c r="AK64" s="79">
        <v>0</v>
      </c>
      <c r="AL64" s="85" t="s">
        <v>1632</v>
      </c>
      <c r="AM64" s="79" t="s">
        <v>1712</v>
      </c>
      <c r="AN64" s="79" t="b">
        <v>0</v>
      </c>
      <c r="AO64" s="85" t="s">
        <v>1377</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6</v>
      </c>
      <c r="BK64" s="49">
        <v>100</v>
      </c>
      <c r="BL64" s="48">
        <v>6</v>
      </c>
    </row>
    <row r="65" spans="1:64" ht="15">
      <c r="A65" s="64" t="s">
        <v>267</v>
      </c>
      <c r="B65" s="64" t="s">
        <v>331</v>
      </c>
      <c r="C65" s="65"/>
      <c r="D65" s="66"/>
      <c r="E65" s="67"/>
      <c r="F65" s="68"/>
      <c r="G65" s="65"/>
      <c r="H65" s="69"/>
      <c r="I65" s="70"/>
      <c r="J65" s="70"/>
      <c r="K65" s="34" t="s">
        <v>65</v>
      </c>
      <c r="L65" s="77">
        <v>157</v>
      </c>
      <c r="M65" s="77"/>
      <c r="N65" s="72"/>
      <c r="O65" s="79" t="s">
        <v>430</v>
      </c>
      <c r="P65" s="81">
        <v>43505.05814814815</v>
      </c>
      <c r="Q65" s="79" t="s">
        <v>492</v>
      </c>
      <c r="R65" s="79"/>
      <c r="S65" s="79"/>
      <c r="T65" s="79"/>
      <c r="U65" s="79"/>
      <c r="V65" s="83" t="s">
        <v>944</v>
      </c>
      <c r="W65" s="81">
        <v>43505.05814814815</v>
      </c>
      <c r="X65" s="83" t="s">
        <v>1084</v>
      </c>
      <c r="Y65" s="79"/>
      <c r="Z65" s="79"/>
      <c r="AA65" s="85" t="s">
        <v>1378</v>
      </c>
      <c r="AB65" s="79"/>
      <c r="AC65" s="79" t="b">
        <v>0</v>
      </c>
      <c r="AD65" s="79">
        <v>0</v>
      </c>
      <c r="AE65" s="85" t="s">
        <v>1632</v>
      </c>
      <c r="AF65" s="79" t="b">
        <v>0</v>
      </c>
      <c r="AG65" s="79" t="s">
        <v>1701</v>
      </c>
      <c r="AH65" s="79"/>
      <c r="AI65" s="85" t="s">
        <v>1632</v>
      </c>
      <c r="AJ65" s="79" t="b">
        <v>0</v>
      </c>
      <c r="AK65" s="79">
        <v>0</v>
      </c>
      <c r="AL65" s="85" t="s">
        <v>1632</v>
      </c>
      <c r="AM65" s="79" t="s">
        <v>1713</v>
      </c>
      <c r="AN65" s="79" t="b">
        <v>0</v>
      </c>
      <c r="AO65" s="85" t="s">
        <v>1378</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1</v>
      </c>
      <c r="BE65" s="49">
        <v>16.666666666666668</v>
      </c>
      <c r="BF65" s="48">
        <v>0</v>
      </c>
      <c r="BG65" s="49">
        <v>0</v>
      </c>
      <c r="BH65" s="48">
        <v>0</v>
      </c>
      <c r="BI65" s="49">
        <v>0</v>
      </c>
      <c r="BJ65" s="48">
        <v>5</v>
      </c>
      <c r="BK65" s="49">
        <v>83.33333333333333</v>
      </c>
      <c r="BL65" s="48">
        <v>6</v>
      </c>
    </row>
    <row r="66" spans="1:64" ht="15">
      <c r="A66" s="64" t="s">
        <v>268</v>
      </c>
      <c r="B66" s="64" t="s">
        <v>331</v>
      </c>
      <c r="C66" s="65"/>
      <c r="D66" s="66"/>
      <c r="E66" s="67"/>
      <c r="F66" s="68"/>
      <c r="G66" s="65"/>
      <c r="H66" s="69"/>
      <c r="I66" s="70"/>
      <c r="J66" s="70"/>
      <c r="K66" s="34" t="s">
        <v>65</v>
      </c>
      <c r="L66" s="77">
        <v>158</v>
      </c>
      <c r="M66" s="77"/>
      <c r="N66" s="72"/>
      <c r="O66" s="79" t="s">
        <v>430</v>
      </c>
      <c r="P66" s="81">
        <v>43499.67055555555</v>
      </c>
      <c r="Q66" s="79" t="s">
        <v>493</v>
      </c>
      <c r="R66" s="83" t="s">
        <v>725</v>
      </c>
      <c r="S66" s="79" t="s">
        <v>797</v>
      </c>
      <c r="T66" s="79"/>
      <c r="U66" s="79"/>
      <c r="V66" s="83" t="s">
        <v>945</v>
      </c>
      <c r="W66" s="81">
        <v>43499.67055555555</v>
      </c>
      <c r="X66" s="83" t="s">
        <v>1085</v>
      </c>
      <c r="Y66" s="79"/>
      <c r="Z66" s="79"/>
      <c r="AA66" s="85" t="s">
        <v>1379</v>
      </c>
      <c r="AB66" s="79"/>
      <c r="AC66" s="79" t="b">
        <v>0</v>
      </c>
      <c r="AD66" s="79">
        <v>0</v>
      </c>
      <c r="AE66" s="85" t="s">
        <v>1632</v>
      </c>
      <c r="AF66" s="79" t="b">
        <v>0</v>
      </c>
      <c r="AG66" s="79" t="s">
        <v>1701</v>
      </c>
      <c r="AH66" s="79"/>
      <c r="AI66" s="85" t="s">
        <v>1632</v>
      </c>
      <c r="AJ66" s="79" t="b">
        <v>0</v>
      </c>
      <c r="AK66" s="79">
        <v>0</v>
      </c>
      <c r="AL66" s="85" t="s">
        <v>1632</v>
      </c>
      <c r="AM66" s="79" t="s">
        <v>1712</v>
      </c>
      <c r="AN66" s="79" t="b">
        <v>0</v>
      </c>
      <c r="AO66" s="85" t="s">
        <v>1379</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6</v>
      </c>
      <c r="BK66" s="49">
        <v>100</v>
      </c>
      <c r="BL66" s="48">
        <v>6</v>
      </c>
    </row>
    <row r="67" spans="1:64" ht="15">
      <c r="A67" s="64" t="s">
        <v>268</v>
      </c>
      <c r="B67" s="64" t="s">
        <v>331</v>
      </c>
      <c r="C67" s="65"/>
      <c r="D67" s="66"/>
      <c r="E67" s="67"/>
      <c r="F67" s="68"/>
      <c r="G67" s="65"/>
      <c r="H67" s="69"/>
      <c r="I67" s="70"/>
      <c r="J67" s="70"/>
      <c r="K67" s="34" t="s">
        <v>65</v>
      </c>
      <c r="L67" s="77">
        <v>159</v>
      </c>
      <c r="M67" s="77"/>
      <c r="N67" s="72"/>
      <c r="O67" s="79" t="s">
        <v>430</v>
      </c>
      <c r="P67" s="81">
        <v>43505.53109953704</v>
      </c>
      <c r="Q67" s="79" t="s">
        <v>494</v>
      </c>
      <c r="R67" s="83" t="s">
        <v>726</v>
      </c>
      <c r="S67" s="79" t="s">
        <v>797</v>
      </c>
      <c r="T67" s="79"/>
      <c r="U67" s="79"/>
      <c r="V67" s="83" t="s">
        <v>945</v>
      </c>
      <c r="W67" s="81">
        <v>43505.53109953704</v>
      </c>
      <c r="X67" s="83" t="s">
        <v>1086</v>
      </c>
      <c r="Y67" s="79"/>
      <c r="Z67" s="79"/>
      <c r="AA67" s="85" t="s">
        <v>1380</v>
      </c>
      <c r="AB67" s="79"/>
      <c r="AC67" s="79" t="b">
        <v>0</v>
      </c>
      <c r="AD67" s="79">
        <v>0</v>
      </c>
      <c r="AE67" s="85" t="s">
        <v>1632</v>
      </c>
      <c r="AF67" s="79" t="b">
        <v>0</v>
      </c>
      <c r="AG67" s="79" t="s">
        <v>1701</v>
      </c>
      <c r="AH67" s="79"/>
      <c r="AI67" s="85" t="s">
        <v>1632</v>
      </c>
      <c r="AJ67" s="79" t="b">
        <v>0</v>
      </c>
      <c r="AK67" s="79">
        <v>0</v>
      </c>
      <c r="AL67" s="85" t="s">
        <v>1632</v>
      </c>
      <c r="AM67" s="79" t="s">
        <v>1712</v>
      </c>
      <c r="AN67" s="79" t="b">
        <v>0</v>
      </c>
      <c r="AO67" s="85" t="s">
        <v>1380</v>
      </c>
      <c r="AP67" s="79" t="s">
        <v>176</v>
      </c>
      <c r="AQ67" s="79">
        <v>0</v>
      </c>
      <c r="AR67" s="79">
        <v>0</v>
      </c>
      <c r="AS67" s="79"/>
      <c r="AT67" s="79"/>
      <c r="AU67" s="79"/>
      <c r="AV67" s="79"/>
      <c r="AW67" s="79"/>
      <c r="AX67" s="79"/>
      <c r="AY67" s="79"/>
      <c r="AZ67" s="79"/>
      <c r="BA67">
        <v>2</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6</v>
      </c>
      <c r="BK67" s="49">
        <v>100</v>
      </c>
      <c r="BL67" s="48">
        <v>6</v>
      </c>
    </row>
    <row r="68" spans="1:64" ht="15">
      <c r="A68" s="64" t="s">
        <v>269</v>
      </c>
      <c r="B68" s="64" t="s">
        <v>331</v>
      </c>
      <c r="C68" s="65"/>
      <c r="D68" s="66"/>
      <c r="E68" s="67"/>
      <c r="F68" s="68"/>
      <c r="G68" s="65"/>
      <c r="H68" s="69"/>
      <c r="I68" s="70"/>
      <c r="J68" s="70"/>
      <c r="K68" s="34" t="s">
        <v>65</v>
      </c>
      <c r="L68" s="77">
        <v>160</v>
      </c>
      <c r="M68" s="77"/>
      <c r="N68" s="72"/>
      <c r="O68" s="79" t="s">
        <v>430</v>
      </c>
      <c r="P68" s="81">
        <v>43505.54033564815</v>
      </c>
      <c r="Q68" s="79" t="s">
        <v>495</v>
      </c>
      <c r="R68" s="79"/>
      <c r="S68" s="79"/>
      <c r="T68" s="79" t="s">
        <v>810</v>
      </c>
      <c r="U68" s="83" t="s">
        <v>855</v>
      </c>
      <c r="V68" s="83" t="s">
        <v>855</v>
      </c>
      <c r="W68" s="81">
        <v>43505.54033564815</v>
      </c>
      <c r="X68" s="83" t="s">
        <v>1087</v>
      </c>
      <c r="Y68" s="79"/>
      <c r="Z68" s="79"/>
      <c r="AA68" s="85" t="s">
        <v>1381</v>
      </c>
      <c r="AB68" s="79"/>
      <c r="AC68" s="79" t="b">
        <v>0</v>
      </c>
      <c r="AD68" s="79">
        <v>0</v>
      </c>
      <c r="AE68" s="85" t="s">
        <v>1632</v>
      </c>
      <c r="AF68" s="79" t="b">
        <v>0</v>
      </c>
      <c r="AG68" s="79" t="s">
        <v>1701</v>
      </c>
      <c r="AH68" s="79"/>
      <c r="AI68" s="85" t="s">
        <v>1632</v>
      </c>
      <c r="AJ68" s="79" t="b">
        <v>0</v>
      </c>
      <c r="AK68" s="79">
        <v>0</v>
      </c>
      <c r="AL68" s="85" t="s">
        <v>1632</v>
      </c>
      <c r="AM68" s="79" t="s">
        <v>1708</v>
      </c>
      <c r="AN68" s="79" t="b">
        <v>0</v>
      </c>
      <c r="AO68" s="85" t="s">
        <v>1381</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1</v>
      </c>
      <c r="BE68" s="49">
        <v>11.11111111111111</v>
      </c>
      <c r="BF68" s="48">
        <v>0</v>
      </c>
      <c r="BG68" s="49">
        <v>0</v>
      </c>
      <c r="BH68" s="48">
        <v>0</v>
      </c>
      <c r="BI68" s="49">
        <v>0</v>
      </c>
      <c r="BJ68" s="48">
        <v>8</v>
      </c>
      <c r="BK68" s="49">
        <v>88.88888888888889</v>
      </c>
      <c r="BL68" s="48">
        <v>9</v>
      </c>
    </row>
    <row r="69" spans="1:64" ht="15">
      <c r="A69" s="64" t="s">
        <v>270</v>
      </c>
      <c r="B69" s="64" t="s">
        <v>397</v>
      </c>
      <c r="C69" s="65"/>
      <c r="D69" s="66"/>
      <c r="E69" s="67"/>
      <c r="F69" s="68"/>
      <c r="G69" s="65"/>
      <c r="H69" s="69"/>
      <c r="I69" s="70"/>
      <c r="J69" s="70"/>
      <c r="K69" s="34" t="s">
        <v>65</v>
      </c>
      <c r="L69" s="77">
        <v>161</v>
      </c>
      <c r="M69" s="77"/>
      <c r="N69" s="72"/>
      <c r="O69" s="79" t="s">
        <v>431</v>
      </c>
      <c r="P69" s="81">
        <v>43505.0075</v>
      </c>
      <c r="Q69" s="79" t="s">
        <v>496</v>
      </c>
      <c r="R69" s="79"/>
      <c r="S69" s="79"/>
      <c r="T69" s="79"/>
      <c r="U69" s="79"/>
      <c r="V69" s="83" t="s">
        <v>946</v>
      </c>
      <c r="W69" s="81">
        <v>43505.0075</v>
      </c>
      <c r="X69" s="83" t="s">
        <v>1088</v>
      </c>
      <c r="Y69" s="79"/>
      <c r="Z69" s="79"/>
      <c r="AA69" s="85" t="s">
        <v>1382</v>
      </c>
      <c r="AB69" s="85" t="s">
        <v>1620</v>
      </c>
      <c r="AC69" s="79" t="b">
        <v>0</v>
      </c>
      <c r="AD69" s="79">
        <v>0</v>
      </c>
      <c r="AE69" s="85" t="s">
        <v>1654</v>
      </c>
      <c r="AF69" s="79" t="b">
        <v>0</v>
      </c>
      <c r="AG69" s="79" t="s">
        <v>1701</v>
      </c>
      <c r="AH69" s="79"/>
      <c r="AI69" s="85" t="s">
        <v>1632</v>
      </c>
      <c r="AJ69" s="79" t="b">
        <v>0</v>
      </c>
      <c r="AK69" s="79">
        <v>0</v>
      </c>
      <c r="AL69" s="85" t="s">
        <v>1632</v>
      </c>
      <c r="AM69" s="79" t="s">
        <v>1709</v>
      </c>
      <c r="AN69" s="79" t="b">
        <v>0</v>
      </c>
      <c r="AO69" s="85" t="s">
        <v>1620</v>
      </c>
      <c r="AP69" s="79" t="s">
        <v>176</v>
      </c>
      <c r="AQ69" s="79">
        <v>0</v>
      </c>
      <c r="AR69" s="79">
        <v>0</v>
      </c>
      <c r="AS69" s="79"/>
      <c r="AT69" s="79"/>
      <c r="AU69" s="79"/>
      <c r="AV69" s="79"/>
      <c r="AW69" s="79"/>
      <c r="AX69" s="79"/>
      <c r="AY69" s="79"/>
      <c r="AZ69" s="79"/>
      <c r="BA69">
        <v>2</v>
      </c>
      <c r="BB69" s="78" t="str">
        <f>REPLACE(INDEX(GroupVertices[Group],MATCH(Edges24[[#This Row],[Vertex 1]],GroupVertices[Vertex],0)),1,1,"")</f>
        <v>15</v>
      </c>
      <c r="BC69" s="78" t="str">
        <f>REPLACE(INDEX(GroupVertices[Group],MATCH(Edges24[[#This Row],[Vertex 2]],GroupVertices[Vertex],0)),1,1,"")</f>
        <v>15</v>
      </c>
      <c r="BD69" s="48">
        <v>2</v>
      </c>
      <c r="BE69" s="49">
        <v>12.5</v>
      </c>
      <c r="BF69" s="48">
        <v>0</v>
      </c>
      <c r="BG69" s="49">
        <v>0</v>
      </c>
      <c r="BH69" s="48">
        <v>0</v>
      </c>
      <c r="BI69" s="49">
        <v>0</v>
      </c>
      <c r="BJ69" s="48">
        <v>14</v>
      </c>
      <c r="BK69" s="49">
        <v>87.5</v>
      </c>
      <c r="BL69" s="48">
        <v>16</v>
      </c>
    </row>
    <row r="70" spans="1:64" ht="15">
      <c r="A70" s="64" t="s">
        <v>270</v>
      </c>
      <c r="B70" s="64" t="s">
        <v>397</v>
      </c>
      <c r="C70" s="65"/>
      <c r="D70" s="66"/>
      <c r="E70" s="67"/>
      <c r="F70" s="68"/>
      <c r="G70" s="65"/>
      <c r="H70" s="69"/>
      <c r="I70" s="70"/>
      <c r="J70" s="70"/>
      <c r="K70" s="34" t="s">
        <v>65</v>
      </c>
      <c r="L70" s="77">
        <v>162</v>
      </c>
      <c r="M70" s="77"/>
      <c r="N70" s="72"/>
      <c r="O70" s="79" t="s">
        <v>431</v>
      </c>
      <c r="P70" s="81">
        <v>43505.0075</v>
      </c>
      <c r="Q70" s="79" t="s">
        <v>497</v>
      </c>
      <c r="R70" s="79"/>
      <c r="S70" s="79"/>
      <c r="T70" s="79"/>
      <c r="U70" s="79"/>
      <c r="V70" s="83" t="s">
        <v>946</v>
      </c>
      <c r="W70" s="81">
        <v>43505.0075</v>
      </c>
      <c r="X70" s="83" t="s">
        <v>1089</v>
      </c>
      <c r="Y70" s="79"/>
      <c r="Z70" s="79"/>
      <c r="AA70" s="85" t="s">
        <v>1383</v>
      </c>
      <c r="AB70" s="85" t="s">
        <v>1620</v>
      </c>
      <c r="AC70" s="79" t="b">
        <v>0</v>
      </c>
      <c r="AD70" s="79">
        <v>0</v>
      </c>
      <c r="AE70" s="85" t="s">
        <v>1654</v>
      </c>
      <c r="AF70" s="79" t="b">
        <v>0</v>
      </c>
      <c r="AG70" s="79" t="s">
        <v>1701</v>
      </c>
      <c r="AH70" s="79"/>
      <c r="AI70" s="85" t="s">
        <v>1632</v>
      </c>
      <c r="AJ70" s="79" t="b">
        <v>0</v>
      </c>
      <c r="AK70" s="79">
        <v>0</v>
      </c>
      <c r="AL70" s="85" t="s">
        <v>1632</v>
      </c>
      <c r="AM70" s="79" t="s">
        <v>1709</v>
      </c>
      <c r="AN70" s="79" t="b">
        <v>0</v>
      </c>
      <c r="AO70" s="85" t="s">
        <v>1620</v>
      </c>
      <c r="AP70" s="79" t="s">
        <v>176</v>
      </c>
      <c r="AQ70" s="79">
        <v>0</v>
      </c>
      <c r="AR70" s="79">
        <v>0</v>
      </c>
      <c r="AS70" s="79"/>
      <c r="AT70" s="79"/>
      <c r="AU70" s="79"/>
      <c r="AV70" s="79"/>
      <c r="AW70" s="79"/>
      <c r="AX70" s="79"/>
      <c r="AY70" s="79"/>
      <c r="AZ70" s="79"/>
      <c r="BA70">
        <v>2</v>
      </c>
      <c r="BB70" s="78" t="str">
        <f>REPLACE(INDEX(GroupVertices[Group],MATCH(Edges24[[#This Row],[Vertex 1]],GroupVertices[Vertex],0)),1,1,"")</f>
        <v>15</v>
      </c>
      <c r="BC70" s="78" t="str">
        <f>REPLACE(INDEX(GroupVertices[Group],MATCH(Edges24[[#This Row],[Vertex 2]],GroupVertices[Vertex],0)),1,1,"")</f>
        <v>15</v>
      </c>
      <c r="BD70" s="48">
        <v>2</v>
      </c>
      <c r="BE70" s="49">
        <v>12.5</v>
      </c>
      <c r="BF70" s="48">
        <v>0</v>
      </c>
      <c r="BG70" s="49">
        <v>0</v>
      </c>
      <c r="BH70" s="48">
        <v>0</v>
      </c>
      <c r="BI70" s="49">
        <v>0</v>
      </c>
      <c r="BJ70" s="48">
        <v>14</v>
      </c>
      <c r="BK70" s="49">
        <v>87.5</v>
      </c>
      <c r="BL70" s="48">
        <v>16</v>
      </c>
    </row>
    <row r="71" spans="1:64" ht="15">
      <c r="A71" s="64" t="s">
        <v>270</v>
      </c>
      <c r="B71" s="64" t="s">
        <v>398</v>
      </c>
      <c r="C71" s="65"/>
      <c r="D71" s="66"/>
      <c r="E71" s="67"/>
      <c r="F71" s="68"/>
      <c r="G71" s="65"/>
      <c r="H71" s="69"/>
      <c r="I71" s="70"/>
      <c r="J71" s="70"/>
      <c r="K71" s="34" t="s">
        <v>65</v>
      </c>
      <c r="L71" s="77">
        <v>163</v>
      </c>
      <c r="M71" s="77"/>
      <c r="N71" s="72"/>
      <c r="O71" s="79" t="s">
        <v>430</v>
      </c>
      <c r="P71" s="81">
        <v>43505.59741898148</v>
      </c>
      <c r="Q71" s="79" t="s">
        <v>498</v>
      </c>
      <c r="R71" s="79"/>
      <c r="S71" s="79"/>
      <c r="T71" s="79"/>
      <c r="U71" s="83" t="s">
        <v>856</v>
      </c>
      <c r="V71" s="83" t="s">
        <v>856</v>
      </c>
      <c r="W71" s="81">
        <v>43505.59741898148</v>
      </c>
      <c r="X71" s="83" t="s">
        <v>1090</v>
      </c>
      <c r="Y71" s="79"/>
      <c r="Z71" s="79"/>
      <c r="AA71" s="85" t="s">
        <v>1384</v>
      </c>
      <c r="AB71" s="85" t="s">
        <v>1621</v>
      </c>
      <c r="AC71" s="79" t="b">
        <v>0</v>
      </c>
      <c r="AD71" s="79">
        <v>0</v>
      </c>
      <c r="AE71" s="85" t="s">
        <v>1634</v>
      </c>
      <c r="AF71" s="79" t="b">
        <v>0</v>
      </c>
      <c r="AG71" s="79" t="s">
        <v>1701</v>
      </c>
      <c r="AH71" s="79"/>
      <c r="AI71" s="85" t="s">
        <v>1632</v>
      </c>
      <c r="AJ71" s="79" t="b">
        <v>0</v>
      </c>
      <c r="AK71" s="79">
        <v>0</v>
      </c>
      <c r="AL71" s="85" t="s">
        <v>1632</v>
      </c>
      <c r="AM71" s="79" t="s">
        <v>1709</v>
      </c>
      <c r="AN71" s="79" t="b">
        <v>0</v>
      </c>
      <c r="AO71" s="85" t="s">
        <v>1621</v>
      </c>
      <c r="AP71" s="79" t="s">
        <v>176</v>
      </c>
      <c r="AQ71" s="79">
        <v>0</v>
      </c>
      <c r="AR71" s="79">
        <v>0</v>
      </c>
      <c r="AS71" s="79"/>
      <c r="AT71" s="79"/>
      <c r="AU71" s="79"/>
      <c r="AV71" s="79"/>
      <c r="AW71" s="79"/>
      <c r="AX71" s="79"/>
      <c r="AY71" s="79"/>
      <c r="AZ71" s="79"/>
      <c r="BA71">
        <v>1</v>
      </c>
      <c r="BB71" s="78" t="str">
        <f>REPLACE(INDEX(GroupVertices[Group],MATCH(Edges24[[#This Row],[Vertex 1]],GroupVertices[Vertex],0)),1,1,"")</f>
        <v>15</v>
      </c>
      <c r="BC71" s="78" t="str">
        <f>REPLACE(INDEX(GroupVertices[Group],MATCH(Edges24[[#This Row],[Vertex 2]],GroupVertices[Vertex],0)),1,1,"")</f>
        <v>15</v>
      </c>
      <c r="BD71" s="48">
        <v>0</v>
      </c>
      <c r="BE71" s="49">
        <v>0</v>
      </c>
      <c r="BF71" s="48">
        <v>0</v>
      </c>
      <c r="BG71" s="49">
        <v>0</v>
      </c>
      <c r="BH71" s="48">
        <v>0</v>
      </c>
      <c r="BI71" s="49">
        <v>0</v>
      </c>
      <c r="BJ71" s="48">
        <v>39</v>
      </c>
      <c r="BK71" s="49">
        <v>100</v>
      </c>
      <c r="BL71" s="48">
        <v>39</v>
      </c>
    </row>
    <row r="72" spans="1:64" ht="15">
      <c r="A72" s="64" t="s">
        <v>270</v>
      </c>
      <c r="B72" s="64" t="s">
        <v>331</v>
      </c>
      <c r="C72" s="65"/>
      <c r="D72" s="66"/>
      <c r="E72" s="67"/>
      <c r="F72" s="68"/>
      <c r="G72" s="65"/>
      <c r="H72" s="69"/>
      <c r="I72" s="70"/>
      <c r="J72" s="70"/>
      <c r="K72" s="34" t="s">
        <v>65</v>
      </c>
      <c r="L72" s="77">
        <v>166</v>
      </c>
      <c r="M72" s="77"/>
      <c r="N72" s="72"/>
      <c r="O72" s="79" t="s">
        <v>431</v>
      </c>
      <c r="P72" s="81">
        <v>43505.009409722225</v>
      </c>
      <c r="Q72" s="79" t="s">
        <v>499</v>
      </c>
      <c r="R72" s="79"/>
      <c r="S72" s="79"/>
      <c r="T72" s="79"/>
      <c r="U72" s="79"/>
      <c r="V72" s="83" t="s">
        <v>946</v>
      </c>
      <c r="W72" s="81">
        <v>43505.009409722225</v>
      </c>
      <c r="X72" s="83" t="s">
        <v>1091</v>
      </c>
      <c r="Y72" s="79"/>
      <c r="Z72" s="79"/>
      <c r="AA72" s="85" t="s">
        <v>1385</v>
      </c>
      <c r="AB72" s="79"/>
      <c r="AC72" s="79" t="b">
        <v>0</v>
      </c>
      <c r="AD72" s="79">
        <v>0</v>
      </c>
      <c r="AE72" s="85" t="s">
        <v>1634</v>
      </c>
      <c r="AF72" s="79" t="b">
        <v>1</v>
      </c>
      <c r="AG72" s="79" t="s">
        <v>1701</v>
      </c>
      <c r="AH72" s="79"/>
      <c r="AI72" s="85" t="s">
        <v>1620</v>
      </c>
      <c r="AJ72" s="79" t="b">
        <v>0</v>
      </c>
      <c r="AK72" s="79">
        <v>0</v>
      </c>
      <c r="AL72" s="85" t="s">
        <v>1632</v>
      </c>
      <c r="AM72" s="79" t="s">
        <v>1709</v>
      </c>
      <c r="AN72" s="79" t="b">
        <v>0</v>
      </c>
      <c r="AO72" s="85" t="s">
        <v>1385</v>
      </c>
      <c r="AP72" s="79" t="s">
        <v>176</v>
      </c>
      <c r="AQ72" s="79">
        <v>0</v>
      </c>
      <c r="AR72" s="79">
        <v>0</v>
      </c>
      <c r="AS72" s="79"/>
      <c r="AT72" s="79"/>
      <c r="AU72" s="79"/>
      <c r="AV72" s="79"/>
      <c r="AW72" s="79"/>
      <c r="AX72" s="79"/>
      <c r="AY72" s="79"/>
      <c r="AZ72" s="79"/>
      <c r="BA72">
        <v>2</v>
      </c>
      <c r="BB72" s="78" t="str">
        <f>REPLACE(INDEX(GroupVertices[Group],MATCH(Edges24[[#This Row],[Vertex 1]],GroupVertices[Vertex],0)),1,1,"")</f>
        <v>15</v>
      </c>
      <c r="BC72" s="78" t="str">
        <f>REPLACE(INDEX(GroupVertices[Group],MATCH(Edges24[[#This Row],[Vertex 2]],GroupVertices[Vertex],0)),1,1,"")</f>
        <v>1</v>
      </c>
      <c r="BD72" s="48">
        <v>2</v>
      </c>
      <c r="BE72" s="49">
        <v>13.333333333333334</v>
      </c>
      <c r="BF72" s="48">
        <v>0</v>
      </c>
      <c r="BG72" s="49">
        <v>0</v>
      </c>
      <c r="BH72" s="48">
        <v>0</v>
      </c>
      <c r="BI72" s="49">
        <v>0</v>
      </c>
      <c r="BJ72" s="48">
        <v>13</v>
      </c>
      <c r="BK72" s="49">
        <v>86.66666666666667</v>
      </c>
      <c r="BL72" s="48">
        <v>15</v>
      </c>
    </row>
    <row r="73" spans="1:64" ht="15">
      <c r="A73" s="64" t="s">
        <v>271</v>
      </c>
      <c r="B73" s="64" t="s">
        <v>399</v>
      </c>
      <c r="C73" s="65"/>
      <c r="D73" s="66"/>
      <c r="E73" s="67"/>
      <c r="F73" s="68"/>
      <c r="G73" s="65"/>
      <c r="H73" s="69"/>
      <c r="I73" s="70"/>
      <c r="J73" s="70"/>
      <c r="K73" s="34" t="s">
        <v>65</v>
      </c>
      <c r="L73" s="77">
        <v>168</v>
      </c>
      <c r="M73" s="77"/>
      <c r="N73" s="72"/>
      <c r="O73" s="79" t="s">
        <v>431</v>
      </c>
      <c r="P73" s="81">
        <v>43505.62744212963</v>
      </c>
      <c r="Q73" s="79" t="s">
        <v>500</v>
      </c>
      <c r="R73" s="79"/>
      <c r="S73" s="79"/>
      <c r="T73" s="79"/>
      <c r="U73" s="79"/>
      <c r="V73" s="83" t="s">
        <v>947</v>
      </c>
      <c r="W73" s="81">
        <v>43505.62744212963</v>
      </c>
      <c r="X73" s="83" t="s">
        <v>1092</v>
      </c>
      <c r="Y73" s="79"/>
      <c r="Z73" s="79"/>
      <c r="AA73" s="85" t="s">
        <v>1386</v>
      </c>
      <c r="AB73" s="85" t="s">
        <v>1622</v>
      </c>
      <c r="AC73" s="79" t="b">
        <v>0</v>
      </c>
      <c r="AD73" s="79">
        <v>1</v>
      </c>
      <c r="AE73" s="85" t="s">
        <v>1655</v>
      </c>
      <c r="AF73" s="79" t="b">
        <v>0</v>
      </c>
      <c r="AG73" s="79" t="s">
        <v>1702</v>
      </c>
      <c r="AH73" s="79"/>
      <c r="AI73" s="85" t="s">
        <v>1632</v>
      </c>
      <c r="AJ73" s="79" t="b">
        <v>0</v>
      </c>
      <c r="AK73" s="79">
        <v>0</v>
      </c>
      <c r="AL73" s="85" t="s">
        <v>1632</v>
      </c>
      <c r="AM73" s="79" t="s">
        <v>1709</v>
      </c>
      <c r="AN73" s="79" t="b">
        <v>0</v>
      </c>
      <c r="AO73" s="85" t="s">
        <v>1622</v>
      </c>
      <c r="AP73" s="79" t="s">
        <v>176</v>
      </c>
      <c r="AQ73" s="79">
        <v>0</v>
      </c>
      <c r="AR73" s="79">
        <v>0</v>
      </c>
      <c r="AS73" s="79"/>
      <c r="AT73" s="79"/>
      <c r="AU73" s="79"/>
      <c r="AV73" s="79"/>
      <c r="AW73" s="79"/>
      <c r="AX73" s="79"/>
      <c r="AY73" s="79"/>
      <c r="AZ73" s="79"/>
      <c r="BA73">
        <v>1</v>
      </c>
      <c r="BB73" s="78" t="str">
        <f>REPLACE(INDEX(GroupVertices[Group],MATCH(Edges24[[#This Row],[Vertex 1]],GroupVertices[Vertex],0)),1,1,"")</f>
        <v>19</v>
      </c>
      <c r="BC73" s="78" t="str">
        <f>REPLACE(INDEX(GroupVertices[Group],MATCH(Edges24[[#This Row],[Vertex 2]],GroupVertices[Vertex],0)),1,1,"")</f>
        <v>19</v>
      </c>
      <c r="BD73" s="48">
        <v>0</v>
      </c>
      <c r="BE73" s="49">
        <v>0</v>
      </c>
      <c r="BF73" s="48">
        <v>0</v>
      </c>
      <c r="BG73" s="49">
        <v>0</v>
      </c>
      <c r="BH73" s="48">
        <v>0</v>
      </c>
      <c r="BI73" s="49">
        <v>0</v>
      </c>
      <c r="BJ73" s="48">
        <v>2</v>
      </c>
      <c r="BK73" s="49">
        <v>100</v>
      </c>
      <c r="BL73" s="48">
        <v>2</v>
      </c>
    </row>
    <row r="74" spans="1:64" ht="15">
      <c r="A74" s="64" t="s">
        <v>271</v>
      </c>
      <c r="B74" s="64" t="s">
        <v>331</v>
      </c>
      <c r="C74" s="65"/>
      <c r="D74" s="66"/>
      <c r="E74" s="67"/>
      <c r="F74" s="68"/>
      <c r="G74" s="65"/>
      <c r="H74" s="69"/>
      <c r="I74" s="70"/>
      <c r="J74" s="70"/>
      <c r="K74" s="34" t="s">
        <v>65</v>
      </c>
      <c r="L74" s="77">
        <v>169</v>
      </c>
      <c r="M74" s="77"/>
      <c r="N74" s="72"/>
      <c r="O74" s="79" t="s">
        <v>430</v>
      </c>
      <c r="P74" s="81">
        <v>42044.417662037034</v>
      </c>
      <c r="Q74" s="79" t="s">
        <v>501</v>
      </c>
      <c r="R74" s="79"/>
      <c r="S74" s="79"/>
      <c r="T74" s="79"/>
      <c r="U74" s="79"/>
      <c r="V74" s="83" t="s">
        <v>947</v>
      </c>
      <c r="W74" s="81">
        <v>42044.417662037034</v>
      </c>
      <c r="X74" s="83" t="s">
        <v>1093</v>
      </c>
      <c r="Y74" s="79"/>
      <c r="Z74" s="79"/>
      <c r="AA74" s="85" t="s">
        <v>1387</v>
      </c>
      <c r="AB74" s="79"/>
      <c r="AC74" s="79" t="b">
        <v>0</v>
      </c>
      <c r="AD74" s="79">
        <v>17</v>
      </c>
      <c r="AE74" s="85" t="s">
        <v>1632</v>
      </c>
      <c r="AF74" s="79" t="b">
        <v>0</v>
      </c>
      <c r="AG74" s="79" t="s">
        <v>1701</v>
      </c>
      <c r="AH74" s="79"/>
      <c r="AI74" s="85" t="s">
        <v>1632</v>
      </c>
      <c r="AJ74" s="79" t="b">
        <v>0</v>
      </c>
      <c r="AK74" s="79">
        <v>1</v>
      </c>
      <c r="AL74" s="85" t="s">
        <v>1632</v>
      </c>
      <c r="AM74" s="79" t="s">
        <v>1709</v>
      </c>
      <c r="AN74" s="79" t="b">
        <v>0</v>
      </c>
      <c r="AO74" s="85" t="s">
        <v>1387</v>
      </c>
      <c r="AP74" s="79" t="s">
        <v>1722</v>
      </c>
      <c r="AQ74" s="79">
        <v>0</v>
      </c>
      <c r="AR74" s="79">
        <v>0</v>
      </c>
      <c r="AS74" s="79"/>
      <c r="AT74" s="79"/>
      <c r="AU74" s="79"/>
      <c r="AV74" s="79"/>
      <c r="AW74" s="79"/>
      <c r="AX74" s="79"/>
      <c r="AY74" s="79"/>
      <c r="AZ74" s="79"/>
      <c r="BA74">
        <v>3</v>
      </c>
      <c r="BB74" s="78" t="str">
        <f>REPLACE(INDEX(GroupVertices[Group],MATCH(Edges24[[#This Row],[Vertex 1]],GroupVertices[Vertex],0)),1,1,"")</f>
        <v>19</v>
      </c>
      <c r="BC74" s="78" t="str">
        <f>REPLACE(INDEX(GroupVertices[Group],MATCH(Edges24[[#This Row],[Vertex 2]],GroupVertices[Vertex],0)),1,1,"")</f>
        <v>1</v>
      </c>
      <c r="BD74" s="48">
        <v>0</v>
      </c>
      <c r="BE74" s="49">
        <v>0</v>
      </c>
      <c r="BF74" s="48">
        <v>1</v>
      </c>
      <c r="BG74" s="49">
        <v>10</v>
      </c>
      <c r="BH74" s="48">
        <v>0</v>
      </c>
      <c r="BI74" s="49">
        <v>0</v>
      </c>
      <c r="BJ74" s="48">
        <v>9</v>
      </c>
      <c r="BK74" s="49">
        <v>90</v>
      </c>
      <c r="BL74" s="48">
        <v>10</v>
      </c>
    </row>
    <row r="75" spans="1:64" ht="15">
      <c r="A75" s="64" t="s">
        <v>271</v>
      </c>
      <c r="B75" s="64" t="s">
        <v>331</v>
      </c>
      <c r="C75" s="65"/>
      <c r="D75" s="66"/>
      <c r="E75" s="67"/>
      <c r="F75" s="68"/>
      <c r="G75" s="65"/>
      <c r="H75" s="69"/>
      <c r="I75" s="70"/>
      <c r="J75" s="70"/>
      <c r="K75" s="34" t="s">
        <v>65</v>
      </c>
      <c r="L75" s="77">
        <v>170</v>
      </c>
      <c r="M75" s="77"/>
      <c r="N75" s="72"/>
      <c r="O75" s="79" t="s">
        <v>430</v>
      </c>
      <c r="P75" s="81">
        <v>43505.61929398148</v>
      </c>
      <c r="Q75" s="79" t="s">
        <v>502</v>
      </c>
      <c r="R75" s="79"/>
      <c r="S75" s="79"/>
      <c r="T75" s="79"/>
      <c r="U75" s="79"/>
      <c r="V75" s="83" t="s">
        <v>947</v>
      </c>
      <c r="W75" s="81">
        <v>43505.61929398148</v>
      </c>
      <c r="X75" s="83" t="s">
        <v>1094</v>
      </c>
      <c r="Y75" s="79"/>
      <c r="Z75" s="79"/>
      <c r="AA75" s="85" t="s">
        <v>1388</v>
      </c>
      <c r="AB75" s="79"/>
      <c r="AC75" s="79" t="b">
        <v>0</v>
      </c>
      <c r="AD75" s="79">
        <v>0</v>
      </c>
      <c r="AE75" s="85" t="s">
        <v>1632</v>
      </c>
      <c r="AF75" s="79" t="b">
        <v>0</v>
      </c>
      <c r="AG75" s="79" t="s">
        <v>1701</v>
      </c>
      <c r="AH75" s="79"/>
      <c r="AI75" s="85" t="s">
        <v>1632</v>
      </c>
      <c r="AJ75" s="79" t="b">
        <v>0</v>
      </c>
      <c r="AK75" s="79">
        <v>1</v>
      </c>
      <c r="AL75" s="85" t="s">
        <v>1387</v>
      </c>
      <c r="AM75" s="79" t="s">
        <v>1709</v>
      </c>
      <c r="AN75" s="79" t="b">
        <v>0</v>
      </c>
      <c r="AO75" s="85" t="s">
        <v>1387</v>
      </c>
      <c r="AP75" s="79" t="s">
        <v>176</v>
      </c>
      <c r="AQ75" s="79">
        <v>0</v>
      </c>
      <c r="AR75" s="79">
        <v>0</v>
      </c>
      <c r="AS75" s="79"/>
      <c r="AT75" s="79"/>
      <c r="AU75" s="79"/>
      <c r="AV75" s="79"/>
      <c r="AW75" s="79"/>
      <c r="AX75" s="79"/>
      <c r="AY75" s="79"/>
      <c r="AZ75" s="79"/>
      <c r="BA75">
        <v>3</v>
      </c>
      <c r="BB75" s="78" t="str">
        <f>REPLACE(INDEX(GroupVertices[Group],MATCH(Edges24[[#This Row],[Vertex 1]],GroupVertices[Vertex],0)),1,1,"")</f>
        <v>19</v>
      </c>
      <c r="BC75" s="78" t="str">
        <f>REPLACE(INDEX(GroupVertices[Group],MATCH(Edges24[[#This Row],[Vertex 2]],GroupVertices[Vertex],0)),1,1,"")</f>
        <v>1</v>
      </c>
      <c r="BD75" s="48">
        <v>0</v>
      </c>
      <c r="BE75" s="49">
        <v>0</v>
      </c>
      <c r="BF75" s="48">
        <v>1</v>
      </c>
      <c r="BG75" s="49">
        <v>8.333333333333334</v>
      </c>
      <c r="BH75" s="48">
        <v>0</v>
      </c>
      <c r="BI75" s="49">
        <v>0</v>
      </c>
      <c r="BJ75" s="48">
        <v>11</v>
      </c>
      <c r="BK75" s="49">
        <v>91.66666666666667</v>
      </c>
      <c r="BL75" s="48">
        <v>12</v>
      </c>
    </row>
    <row r="76" spans="1:64" ht="15">
      <c r="A76" s="64" t="s">
        <v>272</v>
      </c>
      <c r="B76" s="64" t="s">
        <v>331</v>
      </c>
      <c r="C76" s="65"/>
      <c r="D76" s="66"/>
      <c r="E76" s="67"/>
      <c r="F76" s="68"/>
      <c r="G76" s="65"/>
      <c r="H76" s="69"/>
      <c r="I76" s="70"/>
      <c r="J76" s="70"/>
      <c r="K76" s="34" t="s">
        <v>65</v>
      </c>
      <c r="L76" s="77">
        <v>172</v>
      </c>
      <c r="M76" s="77"/>
      <c r="N76" s="72"/>
      <c r="O76" s="79" t="s">
        <v>430</v>
      </c>
      <c r="P76" s="81">
        <v>43506.27434027778</v>
      </c>
      <c r="Q76" s="79" t="s">
        <v>503</v>
      </c>
      <c r="R76" s="83" t="s">
        <v>727</v>
      </c>
      <c r="S76" s="79" t="s">
        <v>797</v>
      </c>
      <c r="T76" s="79"/>
      <c r="U76" s="79"/>
      <c r="V76" s="83" t="s">
        <v>948</v>
      </c>
      <c r="W76" s="81">
        <v>43506.27434027778</v>
      </c>
      <c r="X76" s="83" t="s">
        <v>1095</v>
      </c>
      <c r="Y76" s="79"/>
      <c r="Z76" s="79"/>
      <c r="AA76" s="85" t="s">
        <v>1389</v>
      </c>
      <c r="AB76" s="79"/>
      <c r="AC76" s="79" t="b">
        <v>0</v>
      </c>
      <c r="AD76" s="79">
        <v>0</v>
      </c>
      <c r="AE76" s="85" t="s">
        <v>1632</v>
      </c>
      <c r="AF76" s="79" t="b">
        <v>0</v>
      </c>
      <c r="AG76" s="79" t="s">
        <v>1701</v>
      </c>
      <c r="AH76" s="79"/>
      <c r="AI76" s="85" t="s">
        <v>1632</v>
      </c>
      <c r="AJ76" s="79" t="b">
        <v>0</v>
      </c>
      <c r="AK76" s="79">
        <v>0</v>
      </c>
      <c r="AL76" s="85" t="s">
        <v>1632</v>
      </c>
      <c r="AM76" s="79" t="s">
        <v>1712</v>
      </c>
      <c r="AN76" s="79" t="b">
        <v>0</v>
      </c>
      <c r="AO76" s="85" t="s">
        <v>1389</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6</v>
      </c>
      <c r="BK76" s="49">
        <v>100</v>
      </c>
      <c r="BL76" s="48">
        <v>6</v>
      </c>
    </row>
    <row r="77" spans="1:64" ht="15">
      <c r="A77" s="64" t="s">
        <v>273</v>
      </c>
      <c r="B77" s="64" t="s">
        <v>331</v>
      </c>
      <c r="C77" s="65"/>
      <c r="D77" s="66"/>
      <c r="E77" s="67"/>
      <c r="F77" s="68"/>
      <c r="G77" s="65"/>
      <c r="H77" s="69"/>
      <c r="I77" s="70"/>
      <c r="J77" s="70"/>
      <c r="K77" s="34" t="s">
        <v>65</v>
      </c>
      <c r="L77" s="77">
        <v>173</v>
      </c>
      <c r="M77" s="77"/>
      <c r="N77" s="72"/>
      <c r="O77" s="79" t="s">
        <v>430</v>
      </c>
      <c r="P77" s="81">
        <v>43506.54206018519</v>
      </c>
      <c r="Q77" s="79" t="s">
        <v>504</v>
      </c>
      <c r="R77" s="83" t="s">
        <v>728</v>
      </c>
      <c r="S77" s="79" t="s">
        <v>797</v>
      </c>
      <c r="T77" s="79"/>
      <c r="U77" s="79"/>
      <c r="V77" s="83" t="s">
        <v>949</v>
      </c>
      <c r="W77" s="81">
        <v>43506.54206018519</v>
      </c>
      <c r="X77" s="83" t="s">
        <v>1096</v>
      </c>
      <c r="Y77" s="79"/>
      <c r="Z77" s="79"/>
      <c r="AA77" s="85" t="s">
        <v>1390</v>
      </c>
      <c r="AB77" s="79"/>
      <c r="AC77" s="79" t="b">
        <v>0</v>
      </c>
      <c r="AD77" s="79">
        <v>0</v>
      </c>
      <c r="AE77" s="85" t="s">
        <v>1632</v>
      </c>
      <c r="AF77" s="79" t="b">
        <v>0</v>
      </c>
      <c r="AG77" s="79" t="s">
        <v>1701</v>
      </c>
      <c r="AH77" s="79"/>
      <c r="AI77" s="85" t="s">
        <v>1632</v>
      </c>
      <c r="AJ77" s="79" t="b">
        <v>0</v>
      </c>
      <c r="AK77" s="79">
        <v>0</v>
      </c>
      <c r="AL77" s="85" t="s">
        <v>1632</v>
      </c>
      <c r="AM77" s="79" t="s">
        <v>1712</v>
      </c>
      <c r="AN77" s="79" t="b">
        <v>0</v>
      </c>
      <c r="AO77" s="85" t="s">
        <v>1390</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13</v>
      </c>
      <c r="BK77" s="49">
        <v>100</v>
      </c>
      <c r="BL77" s="48">
        <v>13</v>
      </c>
    </row>
    <row r="78" spans="1:64" ht="15">
      <c r="A78" s="64" t="s">
        <v>274</v>
      </c>
      <c r="B78" s="64" t="s">
        <v>331</v>
      </c>
      <c r="C78" s="65"/>
      <c r="D78" s="66"/>
      <c r="E78" s="67"/>
      <c r="F78" s="68"/>
      <c r="G78" s="65"/>
      <c r="H78" s="69"/>
      <c r="I78" s="70"/>
      <c r="J78" s="70"/>
      <c r="K78" s="34" t="s">
        <v>65</v>
      </c>
      <c r="L78" s="77">
        <v>174</v>
      </c>
      <c r="M78" s="77"/>
      <c r="N78" s="72"/>
      <c r="O78" s="79" t="s">
        <v>431</v>
      </c>
      <c r="P78" s="81">
        <v>43506.761458333334</v>
      </c>
      <c r="Q78" s="79" t="s">
        <v>505</v>
      </c>
      <c r="R78" s="79"/>
      <c r="S78" s="79"/>
      <c r="T78" s="79"/>
      <c r="U78" s="79"/>
      <c r="V78" s="83" t="s">
        <v>950</v>
      </c>
      <c r="W78" s="81">
        <v>43506.761458333334</v>
      </c>
      <c r="X78" s="83" t="s">
        <v>1097</v>
      </c>
      <c r="Y78" s="79"/>
      <c r="Z78" s="79"/>
      <c r="AA78" s="85" t="s">
        <v>1391</v>
      </c>
      <c r="AB78" s="85" t="s">
        <v>1601</v>
      </c>
      <c r="AC78" s="79" t="b">
        <v>0</v>
      </c>
      <c r="AD78" s="79">
        <v>0</v>
      </c>
      <c r="AE78" s="85" t="s">
        <v>1634</v>
      </c>
      <c r="AF78" s="79" t="b">
        <v>0</v>
      </c>
      <c r="AG78" s="79" t="s">
        <v>1701</v>
      </c>
      <c r="AH78" s="79"/>
      <c r="AI78" s="85" t="s">
        <v>1632</v>
      </c>
      <c r="AJ78" s="79" t="b">
        <v>0</v>
      </c>
      <c r="AK78" s="79">
        <v>0</v>
      </c>
      <c r="AL78" s="85" t="s">
        <v>1632</v>
      </c>
      <c r="AM78" s="79" t="s">
        <v>1709</v>
      </c>
      <c r="AN78" s="79" t="b">
        <v>0</v>
      </c>
      <c r="AO78" s="85" t="s">
        <v>1601</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0</v>
      </c>
      <c r="BE78" s="49">
        <v>0</v>
      </c>
      <c r="BF78" s="48">
        <v>0</v>
      </c>
      <c r="BG78" s="49">
        <v>0</v>
      </c>
      <c r="BH78" s="48">
        <v>0</v>
      </c>
      <c r="BI78" s="49">
        <v>0</v>
      </c>
      <c r="BJ78" s="48">
        <v>11</v>
      </c>
      <c r="BK78" s="49">
        <v>100</v>
      </c>
      <c r="BL78" s="48">
        <v>11</v>
      </c>
    </row>
    <row r="79" spans="1:64" ht="15">
      <c r="A79" s="64" t="s">
        <v>275</v>
      </c>
      <c r="B79" s="64" t="s">
        <v>331</v>
      </c>
      <c r="C79" s="65"/>
      <c r="D79" s="66"/>
      <c r="E79" s="67"/>
      <c r="F79" s="68"/>
      <c r="G79" s="65"/>
      <c r="H79" s="69"/>
      <c r="I79" s="70"/>
      <c r="J79" s="70"/>
      <c r="K79" s="34" t="s">
        <v>65</v>
      </c>
      <c r="L79" s="77">
        <v>175</v>
      </c>
      <c r="M79" s="77"/>
      <c r="N79" s="72"/>
      <c r="O79" s="79" t="s">
        <v>430</v>
      </c>
      <c r="P79" s="81">
        <v>43506.768483796295</v>
      </c>
      <c r="Q79" s="79" t="s">
        <v>506</v>
      </c>
      <c r="R79" s="83" t="s">
        <v>729</v>
      </c>
      <c r="S79" s="79" t="s">
        <v>797</v>
      </c>
      <c r="T79" s="79"/>
      <c r="U79" s="79"/>
      <c r="V79" s="83" t="s">
        <v>951</v>
      </c>
      <c r="W79" s="81">
        <v>43506.768483796295</v>
      </c>
      <c r="X79" s="83" t="s">
        <v>1098</v>
      </c>
      <c r="Y79" s="79">
        <v>42.477574</v>
      </c>
      <c r="Z79" s="79">
        <v>-72.61264</v>
      </c>
      <c r="AA79" s="85" t="s">
        <v>1392</v>
      </c>
      <c r="AB79" s="79"/>
      <c r="AC79" s="79" t="b">
        <v>0</v>
      </c>
      <c r="AD79" s="79">
        <v>0</v>
      </c>
      <c r="AE79" s="85" t="s">
        <v>1632</v>
      </c>
      <c r="AF79" s="79" t="b">
        <v>0</v>
      </c>
      <c r="AG79" s="79" t="s">
        <v>1701</v>
      </c>
      <c r="AH79" s="79"/>
      <c r="AI79" s="85" t="s">
        <v>1632</v>
      </c>
      <c r="AJ79" s="79" t="b">
        <v>0</v>
      </c>
      <c r="AK79" s="79">
        <v>0</v>
      </c>
      <c r="AL79" s="85" t="s">
        <v>1632</v>
      </c>
      <c r="AM79" s="79" t="s">
        <v>1712</v>
      </c>
      <c r="AN79" s="79" t="b">
        <v>0</v>
      </c>
      <c r="AO79" s="85" t="s">
        <v>1392</v>
      </c>
      <c r="AP79" s="79" t="s">
        <v>176</v>
      </c>
      <c r="AQ79" s="79">
        <v>0</v>
      </c>
      <c r="AR79" s="79">
        <v>0</v>
      </c>
      <c r="AS79" s="79" t="s">
        <v>1726</v>
      </c>
      <c r="AT79" s="79" t="s">
        <v>1740</v>
      </c>
      <c r="AU79" s="79" t="s">
        <v>1741</v>
      </c>
      <c r="AV79" s="79" t="s">
        <v>1745</v>
      </c>
      <c r="AW79" s="79" t="s">
        <v>1759</v>
      </c>
      <c r="AX79" s="79" t="s">
        <v>1773</v>
      </c>
      <c r="AY79" s="79" t="s">
        <v>1784</v>
      </c>
      <c r="AZ79" s="83" t="s">
        <v>1788</v>
      </c>
      <c r="BA79">
        <v>1</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7</v>
      </c>
      <c r="BK79" s="49">
        <v>100</v>
      </c>
      <c r="BL79" s="48">
        <v>7</v>
      </c>
    </row>
    <row r="80" spans="1:64" ht="15">
      <c r="A80" s="64" t="s">
        <v>276</v>
      </c>
      <c r="B80" s="64" t="s">
        <v>276</v>
      </c>
      <c r="C80" s="65"/>
      <c r="D80" s="66"/>
      <c r="E80" s="67"/>
      <c r="F80" s="68"/>
      <c r="G80" s="65"/>
      <c r="H80" s="69"/>
      <c r="I80" s="70"/>
      <c r="J80" s="70"/>
      <c r="K80" s="34" t="s">
        <v>65</v>
      </c>
      <c r="L80" s="77">
        <v>176</v>
      </c>
      <c r="M80" s="77"/>
      <c r="N80" s="72"/>
      <c r="O80" s="79" t="s">
        <v>176</v>
      </c>
      <c r="P80" s="81">
        <v>43506.89916666667</v>
      </c>
      <c r="Q80" s="79" t="s">
        <v>507</v>
      </c>
      <c r="R80" s="83" t="s">
        <v>730</v>
      </c>
      <c r="S80" s="79" t="s">
        <v>798</v>
      </c>
      <c r="T80" s="79"/>
      <c r="U80" s="79"/>
      <c r="V80" s="83" t="s">
        <v>952</v>
      </c>
      <c r="W80" s="81">
        <v>43506.89916666667</v>
      </c>
      <c r="X80" s="83" t="s">
        <v>1099</v>
      </c>
      <c r="Y80" s="79"/>
      <c r="Z80" s="79"/>
      <c r="AA80" s="85" t="s">
        <v>1393</v>
      </c>
      <c r="AB80" s="79"/>
      <c r="AC80" s="79" t="b">
        <v>0</v>
      </c>
      <c r="AD80" s="79">
        <v>0</v>
      </c>
      <c r="AE80" s="85" t="s">
        <v>1632</v>
      </c>
      <c r="AF80" s="79" t="b">
        <v>0</v>
      </c>
      <c r="AG80" s="79" t="s">
        <v>1703</v>
      </c>
      <c r="AH80" s="79"/>
      <c r="AI80" s="85" t="s">
        <v>1632</v>
      </c>
      <c r="AJ80" s="79" t="b">
        <v>0</v>
      </c>
      <c r="AK80" s="79">
        <v>0</v>
      </c>
      <c r="AL80" s="85" t="s">
        <v>1632</v>
      </c>
      <c r="AM80" s="79" t="s">
        <v>1715</v>
      </c>
      <c r="AN80" s="79" t="b">
        <v>0</v>
      </c>
      <c r="AO80" s="85" t="s">
        <v>1393</v>
      </c>
      <c r="AP80" s="79" t="s">
        <v>176</v>
      </c>
      <c r="AQ80" s="79">
        <v>0</v>
      </c>
      <c r="AR80" s="79">
        <v>0</v>
      </c>
      <c r="AS80" s="79"/>
      <c r="AT80" s="79"/>
      <c r="AU80" s="79"/>
      <c r="AV80" s="79"/>
      <c r="AW80" s="79"/>
      <c r="AX80" s="79"/>
      <c r="AY80" s="79"/>
      <c r="AZ80" s="79"/>
      <c r="BA80">
        <v>1</v>
      </c>
      <c r="BB80" s="78" t="str">
        <f>REPLACE(INDEX(GroupVertices[Group],MATCH(Edges24[[#This Row],[Vertex 1]],GroupVertices[Vertex],0)),1,1,"")</f>
        <v>10</v>
      </c>
      <c r="BC80" s="78" t="str">
        <f>REPLACE(INDEX(GroupVertices[Group],MATCH(Edges24[[#This Row],[Vertex 2]],GroupVertices[Vertex],0)),1,1,"")</f>
        <v>10</v>
      </c>
      <c r="BD80" s="48">
        <v>0</v>
      </c>
      <c r="BE80" s="49">
        <v>0</v>
      </c>
      <c r="BF80" s="48">
        <v>0</v>
      </c>
      <c r="BG80" s="49">
        <v>0</v>
      </c>
      <c r="BH80" s="48">
        <v>0</v>
      </c>
      <c r="BI80" s="49">
        <v>0</v>
      </c>
      <c r="BJ80" s="48">
        <v>1</v>
      </c>
      <c r="BK80" s="49">
        <v>100</v>
      </c>
      <c r="BL80" s="48">
        <v>1</v>
      </c>
    </row>
    <row r="81" spans="1:64" ht="15">
      <c r="A81" s="64" t="s">
        <v>277</v>
      </c>
      <c r="B81" s="64" t="s">
        <v>331</v>
      </c>
      <c r="C81" s="65"/>
      <c r="D81" s="66"/>
      <c r="E81" s="67"/>
      <c r="F81" s="68"/>
      <c r="G81" s="65"/>
      <c r="H81" s="69"/>
      <c r="I81" s="70"/>
      <c r="J81" s="70"/>
      <c r="K81" s="34" t="s">
        <v>65</v>
      </c>
      <c r="L81" s="77">
        <v>177</v>
      </c>
      <c r="M81" s="77"/>
      <c r="N81" s="72"/>
      <c r="O81" s="79" t="s">
        <v>430</v>
      </c>
      <c r="P81" s="81">
        <v>43507.64697916667</v>
      </c>
      <c r="Q81" s="79" t="s">
        <v>508</v>
      </c>
      <c r="R81" s="79"/>
      <c r="S81" s="79"/>
      <c r="T81" s="79" t="s">
        <v>811</v>
      </c>
      <c r="U81" s="79"/>
      <c r="V81" s="83" t="s">
        <v>953</v>
      </c>
      <c r="W81" s="81">
        <v>43507.64697916667</v>
      </c>
      <c r="X81" s="83" t="s">
        <v>1100</v>
      </c>
      <c r="Y81" s="79"/>
      <c r="Z81" s="79"/>
      <c r="AA81" s="85" t="s">
        <v>1394</v>
      </c>
      <c r="AB81" s="79"/>
      <c r="AC81" s="79" t="b">
        <v>0</v>
      </c>
      <c r="AD81" s="79">
        <v>0</v>
      </c>
      <c r="AE81" s="85" t="s">
        <v>1632</v>
      </c>
      <c r="AF81" s="79" t="b">
        <v>0</v>
      </c>
      <c r="AG81" s="79" t="s">
        <v>1701</v>
      </c>
      <c r="AH81" s="79"/>
      <c r="AI81" s="85" t="s">
        <v>1632</v>
      </c>
      <c r="AJ81" s="79" t="b">
        <v>0</v>
      </c>
      <c r="AK81" s="79">
        <v>0</v>
      </c>
      <c r="AL81" s="85" t="s">
        <v>1396</v>
      </c>
      <c r="AM81" s="79" t="s">
        <v>1708</v>
      </c>
      <c r="AN81" s="79" t="b">
        <v>0</v>
      </c>
      <c r="AO81" s="85" t="s">
        <v>1396</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c r="BE81" s="49"/>
      <c r="BF81" s="48"/>
      <c r="BG81" s="49"/>
      <c r="BH81" s="48"/>
      <c r="BI81" s="49"/>
      <c r="BJ81" s="48"/>
      <c r="BK81" s="49"/>
      <c r="BL81" s="48"/>
    </row>
    <row r="82" spans="1:64" ht="15">
      <c r="A82" s="64" t="s">
        <v>278</v>
      </c>
      <c r="B82" s="64" t="s">
        <v>331</v>
      </c>
      <c r="C82" s="65"/>
      <c r="D82" s="66"/>
      <c r="E82" s="67"/>
      <c r="F82" s="68"/>
      <c r="G82" s="65"/>
      <c r="H82" s="69"/>
      <c r="I82" s="70"/>
      <c r="J82" s="70"/>
      <c r="K82" s="34" t="s">
        <v>65</v>
      </c>
      <c r="L82" s="77">
        <v>179</v>
      </c>
      <c r="M82" s="77"/>
      <c r="N82" s="72"/>
      <c r="O82" s="79" t="s">
        <v>430</v>
      </c>
      <c r="P82" s="81">
        <v>43507.648194444446</v>
      </c>
      <c r="Q82" s="79" t="s">
        <v>508</v>
      </c>
      <c r="R82" s="79"/>
      <c r="S82" s="79"/>
      <c r="T82" s="79" t="s">
        <v>811</v>
      </c>
      <c r="U82" s="79"/>
      <c r="V82" s="83" t="s">
        <v>954</v>
      </c>
      <c r="W82" s="81">
        <v>43507.648194444446</v>
      </c>
      <c r="X82" s="83" t="s">
        <v>1101</v>
      </c>
      <c r="Y82" s="79"/>
      <c r="Z82" s="79"/>
      <c r="AA82" s="85" t="s">
        <v>1395</v>
      </c>
      <c r="AB82" s="79"/>
      <c r="AC82" s="79" t="b">
        <v>0</v>
      </c>
      <c r="AD82" s="79">
        <v>0</v>
      </c>
      <c r="AE82" s="85" t="s">
        <v>1632</v>
      </c>
      <c r="AF82" s="79" t="b">
        <v>0</v>
      </c>
      <c r="AG82" s="79" t="s">
        <v>1701</v>
      </c>
      <c r="AH82" s="79"/>
      <c r="AI82" s="85" t="s">
        <v>1632</v>
      </c>
      <c r="AJ82" s="79" t="b">
        <v>0</v>
      </c>
      <c r="AK82" s="79">
        <v>3</v>
      </c>
      <c r="AL82" s="85" t="s">
        <v>1396</v>
      </c>
      <c r="AM82" s="79" t="s">
        <v>1709</v>
      </c>
      <c r="AN82" s="79" t="b">
        <v>0</v>
      </c>
      <c r="AO82" s="85" t="s">
        <v>1396</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279</v>
      </c>
      <c r="B83" s="64" t="s">
        <v>331</v>
      </c>
      <c r="C83" s="65"/>
      <c r="D83" s="66"/>
      <c r="E83" s="67"/>
      <c r="F83" s="68"/>
      <c r="G83" s="65"/>
      <c r="H83" s="69"/>
      <c r="I83" s="70"/>
      <c r="J83" s="70"/>
      <c r="K83" s="34" t="s">
        <v>65</v>
      </c>
      <c r="L83" s="77">
        <v>181</v>
      </c>
      <c r="M83" s="77"/>
      <c r="N83" s="72"/>
      <c r="O83" s="79" t="s">
        <v>430</v>
      </c>
      <c r="P83" s="81">
        <v>43507.64627314815</v>
      </c>
      <c r="Q83" s="79" t="s">
        <v>509</v>
      </c>
      <c r="R83" s="83" t="s">
        <v>731</v>
      </c>
      <c r="S83" s="79" t="s">
        <v>799</v>
      </c>
      <c r="T83" s="79" t="s">
        <v>811</v>
      </c>
      <c r="U83" s="79"/>
      <c r="V83" s="83" t="s">
        <v>955</v>
      </c>
      <c r="W83" s="81">
        <v>43507.64627314815</v>
      </c>
      <c r="X83" s="83" t="s">
        <v>1102</v>
      </c>
      <c r="Y83" s="79"/>
      <c r="Z83" s="79"/>
      <c r="AA83" s="85" t="s">
        <v>1396</v>
      </c>
      <c r="AB83" s="79"/>
      <c r="AC83" s="79" t="b">
        <v>0</v>
      </c>
      <c r="AD83" s="79">
        <v>4</v>
      </c>
      <c r="AE83" s="85" t="s">
        <v>1632</v>
      </c>
      <c r="AF83" s="79" t="b">
        <v>0</v>
      </c>
      <c r="AG83" s="79" t="s">
        <v>1701</v>
      </c>
      <c r="AH83" s="79"/>
      <c r="AI83" s="85" t="s">
        <v>1632</v>
      </c>
      <c r="AJ83" s="79" t="b">
        <v>0</v>
      </c>
      <c r="AK83" s="79">
        <v>3</v>
      </c>
      <c r="AL83" s="85" t="s">
        <v>1632</v>
      </c>
      <c r="AM83" s="79" t="s">
        <v>1716</v>
      </c>
      <c r="AN83" s="79" t="b">
        <v>0</v>
      </c>
      <c r="AO83" s="85" t="s">
        <v>1396</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6.666666666666667</v>
      </c>
      <c r="BF83" s="48">
        <v>0</v>
      </c>
      <c r="BG83" s="49">
        <v>0</v>
      </c>
      <c r="BH83" s="48">
        <v>0</v>
      </c>
      <c r="BI83" s="49">
        <v>0</v>
      </c>
      <c r="BJ83" s="48">
        <v>14</v>
      </c>
      <c r="BK83" s="49">
        <v>93.33333333333333</v>
      </c>
      <c r="BL83" s="48">
        <v>15</v>
      </c>
    </row>
    <row r="84" spans="1:64" ht="15">
      <c r="A84" s="64" t="s">
        <v>280</v>
      </c>
      <c r="B84" s="64" t="s">
        <v>279</v>
      </c>
      <c r="C84" s="65"/>
      <c r="D84" s="66"/>
      <c r="E84" s="67"/>
      <c r="F84" s="68"/>
      <c r="G84" s="65"/>
      <c r="H84" s="69"/>
      <c r="I84" s="70"/>
      <c r="J84" s="70"/>
      <c r="K84" s="34" t="s">
        <v>65</v>
      </c>
      <c r="L84" s="77">
        <v>182</v>
      </c>
      <c r="M84" s="77"/>
      <c r="N84" s="72"/>
      <c r="O84" s="79" t="s">
        <v>430</v>
      </c>
      <c r="P84" s="81">
        <v>43507.6625462963</v>
      </c>
      <c r="Q84" s="79" t="s">
        <v>508</v>
      </c>
      <c r="R84" s="79"/>
      <c r="S84" s="79"/>
      <c r="T84" s="79" t="s">
        <v>811</v>
      </c>
      <c r="U84" s="79"/>
      <c r="V84" s="83" t="s">
        <v>956</v>
      </c>
      <c r="W84" s="81">
        <v>43507.6625462963</v>
      </c>
      <c r="X84" s="83" t="s">
        <v>1103</v>
      </c>
      <c r="Y84" s="79"/>
      <c r="Z84" s="79"/>
      <c r="AA84" s="85" t="s">
        <v>1397</v>
      </c>
      <c r="AB84" s="79"/>
      <c r="AC84" s="79" t="b">
        <v>0</v>
      </c>
      <c r="AD84" s="79">
        <v>0</v>
      </c>
      <c r="AE84" s="85" t="s">
        <v>1632</v>
      </c>
      <c r="AF84" s="79" t="b">
        <v>0</v>
      </c>
      <c r="AG84" s="79" t="s">
        <v>1701</v>
      </c>
      <c r="AH84" s="79"/>
      <c r="AI84" s="85" t="s">
        <v>1632</v>
      </c>
      <c r="AJ84" s="79" t="b">
        <v>0</v>
      </c>
      <c r="AK84" s="79">
        <v>3</v>
      </c>
      <c r="AL84" s="85" t="s">
        <v>1396</v>
      </c>
      <c r="AM84" s="79" t="s">
        <v>1710</v>
      </c>
      <c r="AN84" s="79" t="b">
        <v>0</v>
      </c>
      <c r="AO84" s="85" t="s">
        <v>1396</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281</v>
      </c>
      <c r="B85" s="64" t="s">
        <v>331</v>
      </c>
      <c r="C85" s="65"/>
      <c r="D85" s="66"/>
      <c r="E85" s="67"/>
      <c r="F85" s="68"/>
      <c r="G85" s="65"/>
      <c r="H85" s="69"/>
      <c r="I85" s="70"/>
      <c r="J85" s="70"/>
      <c r="K85" s="34" t="s">
        <v>65</v>
      </c>
      <c r="L85" s="77">
        <v>184</v>
      </c>
      <c r="M85" s="77"/>
      <c r="N85" s="72"/>
      <c r="O85" s="79" t="s">
        <v>430</v>
      </c>
      <c r="P85" s="81">
        <v>43505.088229166664</v>
      </c>
      <c r="Q85" s="79" t="s">
        <v>510</v>
      </c>
      <c r="R85" s="79"/>
      <c r="S85" s="79"/>
      <c r="T85" s="79"/>
      <c r="U85" s="79"/>
      <c r="V85" s="83" t="s">
        <v>957</v>
      </c>
      <c r="W85" s="81">
        <v>43505.088229166664</v>
      </c>
      <c r="X85" s="83" t="s">
        <v>1104</v>
      </c>
      <c r="Y85" s="79"/>
      <c r="Z85" s="79"/>
      <c r="AA85" s="85" t="s">
        <v>1398</v>
      </c>
      <c r="AB85" s="85" t="s">
        <v>1528</v>
      </c>
      <c r="AC85" s="79" t="b">
        <v>0</v>
      </c>
      <c r="AD85" s="79">
        <v>0</v>
      </c>
      <c r="AE85" s="85" t="s">
        <v>1656</v>
      </c>
      <c r="AF85" s="79" t="b">
        <v>0</v>
      </c>
      <c r="AG85" s="79" t="s">
        <v>1701</v>
      </c>
      <c r="AH85" s="79"/>
      <c r="AI85" s="85" t="s">
        <v>1632</v>
      </c>
      <c r="AJ85" s="79" t="b">
        <v>0</v>
      </c>
      <c r="AK85" s="79">
        <v>0</v>
      </c>
      <c r="AL85" s="85" t="s">
        <v>1632</v>
      </c>
      <c r="AM85" s="79" t="s">
        <v>1709</v>
      </c>
      <c r="AN85" s="79" t="b">
        <v>0</v>
      </c>
      <c r="AO85" s="85" t="s">
        <v>1528</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282</v>
      </c>
      <c r="B86" s="64" t="s">
        <v>281</v>
      </c>
      <c r="C86" s="65"/>
      <c r="D86" s="66"/>
      <c r="E86" s="67"/>
      <c r="F86" s="68"/>
      <c r="G86" s="65"/>
      <c r="H86" s="69"/>
      <c r="I86" s="70"/>
      <c r="J86" s="70"/>
      <c r="K86" s="34" t="s">
        <v>66</v>
      </c>
      <c r="L86" s="77">
        <v>186</v>
      </c>
      <c r="M86" s="77"/>
      <c r="N86" s="72"/>
      <c r="O86" s="79" t="s">
        <v>431</v>
      </c>
      <c r="P86" s="81">
        <v>43505.139756944445</v>
      </c>
      <c r="Q86" s="79" t="s">
        <v>511</v>
      </c>
      <c r="R86" s="79"/>
      <c r="S86" s="79"/>
      <c r="T86" s="79"/>
      <c r="U86" s="79"/>
      <c r="V86" s="83" t="s">
        <v>958</v>
      </c>
      <c r="W86" s="81">
        <v>43505.139756944445</v>
      </c>
      <c r="X86" s="83" t="s">
        <v>1105</v>
      </c>
      <c r="Y86" s="79"/>
      <c r="Z86" s="79"/>
      <c r="AA86" s="85" t="s">
        <v>1399</v>
      </c>
      <c r="AB86" s="85" t="s">
        <v>1398</v>
      </c>
      <c r="AC86" s="79" t="b">
        <v>0</v>
      </c>
      <c r="AD86" s="79">
        <v>0</v>
      </c>
      <c r="AE86" s="85" t="s">
        <v>1657</v>
      </c>
      <c r="AF86" s="79" t="b">
        <v>0</v>
      </c>
      <c r="AG86" s="79" t="s">
        <v>1701</v>
      </c>
      <c r="AH86" s="79"/>
      <c r="AI86" s="85" t="s">
        <v>1632</v>
      </c>
      <c r="AJ86" s="79" t="b">
        <v>0</v>
      </c>
      <c r="AK86" s="79">
        <v>0</v>
      </c>
      <c r="AL86" s="85" t="s">
        <v>1632</v>
      </c>
      <c r="AM86" s="79" t="s">
        <v>1709</v>
      </c>
      <c r="AN86" s="79" t="b">
        <v>0</v>
      </c>
      <c r="AO86" s="85" t="s">
        <v>1398</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283</v>
      </c>
      <c r="B87" s="64" t="s">
        <v>400</v>
      </c>
      <c r="C87" s="65"/>
      <c r="D87" s="66"/>
      <c r="E87" s="67"/>
      <c r="F87" s="68"/>
      <c r="G87" s="65"/>
      <c r="H87" s="69"/>
      <c r="I87" s="70"/>
      <c r="J87" s="70"/>
      <c r="K87" s="34" t="s">
        <v>65</v>
      </c>
      <c r="L87" s="77">
        <v>187</v>
      </c>
      <c r="M87" s="77"/>
      <c r="N87" s="72"/>
      <c r="O87" s="79" t="s">
        <v>430</v>
      </c>
      <c r="P87" s="81">
        <v>43507.79436342593</v>
      </c>
      <c r="Q87" s="79" t="s">
        <v>512</v>
      </c>
      <c r="R87" s="83" t="s">
        <v>732</v>
      </c>
      <c r="S87" s="79" t="s">
        <v>800</v>
      </c>
      <c r="T87" s="79"/>
      <c r="U87" s="79"/>
      <c r="V87" s="83" t="s">
        <v>959</v>
      </c>
      <c r="W87" s="81">
        <v>43507.79436342593</v>
      </c>
      <c r="X87" s="83" t="s">
        <v>1106</v>
      </c>
      <c r="Y87" s="79">
        <v>42.56169234</v>
      </c>
      <c r="Z87" s="79">
        <v>-70.97806031</v>
      </c>
      <c r="AA87" s="85" t="s">
        <v>1400</v>
      </c>
      <c r="AB87" s="79"/>
      <c r="AC87" s="79" t="b">
        <v>0</v>
      </c>
      <c r="AD87" s="79">
        <v>0</v>
      </c>
      <c r="AE87" s="85" t="s">
        <v>1632</v>
      </c>
      <c r="AF87" s="79" t="b">
        <v>0</v>
      </c>
      <c r="AG87" s="79" t="s">
        <v>1701</v>
      </c>
      <c r="AH87" s="79"/>
      <c r="AI87" s="85" t="s">
        <v>1632</v>
      </c>
      <c r="AJ87" s="79" t="b">
        <v>0</v>
      </c>
      <c r="AK87" s="79">
        <v>2</v>
      </c>
      <c r="AL87" s="85" t="s">
        <v>1632</v>
      </c>
      <c r="AM87" s="79" t="s">
        <v>1717</v>
      </c>
      <c r="AN87" s="79" t="b">
        <v>0</v>
      </c>
      <c r="AO87" s="85" t="s">
        <v>1400</v>
      </c>
      <c r="AP87" s="79" t="s">
        <v>176</v>
      </c>
      <c r="AQ87" s="79">
        <v>0</v>
      </c>
      <c r="AR87" s="79">
        <v>0</v>
      </c>
      <c r="AS87" s="79" t="s">
        <v>1727</v>
      </c>
      <c r="AT87" s="79" t="s">
        <v>1740</v>
      </c>
      <c r="AU87" s="79" t="s">
        <v>1741</v>
      </c>
      <c r="AV87" s="79" t="s">
        <v>1746</v>
      </c>
      <c r="AW87" s="79" t="s">
        <v>1760</v>
      </c>
      <c r="AX87" s="79" t="s">
        <v>1774</v>
      </c>
      <c r="AY87" s="79" t="s">
        <v>1784</v>
      </c>
      <c r="AZ87" s="83" t="s">
        <v>1789</v>
      </c>
      <c r="BA87">
        <v>1</v>
      </c>
      <c r="BB87" s="78" t="str">
        <f>REPLACE(INDEX(GroupVertices[Group],MATCH(Edges24[[#This Row],[Vertex 1]],GroupVertices[Vertex],0)),1,1,"")</f>
        <v>12</v>
      </c>
      <c r="BC87" s="78" t="str">
        <f>REPLACE(INDEX(GroupVertices[Group],MATCH(Edges24[[#This Row],[Vertex 2]],GroupVertices[Vertex],0)),1,1,"")</f>
        <v>12</v>
      </c>
      <c r="BD87" s="48">
        <v>1</v>
      </c>
      <c r="BE87" s="49">
        <v>3.225806451612903</v>
      </c>
      <c r="BF87" s="48">
        <v>2</v>
      </c>
      <c r="BG87" s="49">
        <v>6.451612903225806</v>
      </c>
      <c r="BH87" s="48">
        <v>0</v>
      </c>
      <c r="BI87" s="49">
        <v>0</v>
      </c>
      <c r="BJ87" s="48">
        <v>28</v>
      </c>
      <c r="BK87" s="49">
        <v>90.3225806451613</v>
      </c>
      <c r="BL87" s="48">
        <v>31</v>
      </c>
    </row>
    <row r="88" spans="1:64" ht="15">
      <c r="A88" s="64" t="s">
        <v>284</v>
      </c>
      <c r="B88" s="64" t="s">
        <v>331</v>
      </c>
      <c r="C88" s="65"/>
      <c r="D88" s="66"/>
      <c r="E88" s="67"/>
      <c r="F88" s="68"/>
      <c r="G88" s="65"/>
      <c r="H88" s="69"/>
      <c r="I88" s="70"/>
      <c r="J88" s="70"/>
      <c r="K88" s="34" t="s">
        <v>65</v>
      </c>
      <c r="L88" s="77">
        <v>188</v>
      </c>
      <c r="M88" s="77"/>
      <c r="N88" s="72"/>
      <c r="O88" s="79" t="s">
        <v>430</v>
      </c>
      <c r="P88" s="81">
        <v>43507.83210648148</v>
      </c>
      <c r="Q88" s="79" t="s">
        <v>513</v>
      </c>
      <c r="R88" s="83" t="s">
        <v>733</v>
      </c>
      <c r="S88" s="79" t="s">
        <v>797</v>
      </c>
      <c r="T88" s="79"/>
      <c r="U88" s="83" t="s">
        <v>857</v>
      </c>
      <c r="V88" s="83" t="s">
        <v>857</v>
      </c>
      <c r="W88" s="81">
        <v>43507.83210648148</v>
      </c>
      <c r="X88" s="83" t="s">
        <v>1107</v>
      </c>
      <c r="Y88" s="79">
        <v>41.90995446</v>
      </c>
      <c r="Z88" s="79">
        <v>-71.36388838</v>
      </c>
      <c r="AA88" s="85" t="s">
        <v>1401</v>
      </c>
      <c r="AB88" s="79"/>
      <c r="AC88" s="79" t="b">
        <v>0</v>
      </c>
      <c r="AD88" s="79">
        <v>0</v>
      </c>
      <c r="AE88" s="85" t="s">
        <v>1632</v>
      </c>
      <c r="AF88" s="79" t="b">
        <v>0</v>
      </c>
      <c r="AG88" s="79" t="s">
        <v>1701</v>
      </c>
      <c r="AH88" s="79"/>
      <c r="AI88" s="85" t="s">
        <v>1632</v>
      </c>
      <c r="AJ88" s="79" t="b">
        <v>0</v>
      </c>
      <c r="AK88" s="79">
        <v>0</v>
      </c>
      <c r="AL88" s="85" t="s">
        <v>1632</v>
      </c>
      <c r="AM88" s="79" t="s">
        <v>1712</v>
      </c>
      <c r="AN88" s="79" t="b">
        <v>0</v>
      </c>
      <c r="AO88" s="85" t="s">
        <v>1401</v>
      </c>
      <c r="AP88" s="79" t="s">
        <v>176</v>
      </c>
      <c r="AQ88" s="79">
        <v>0</v>
      </c>
      <c r="AR88" s="79">
        <v>0</v>
      </c>
      <c r="AS88" s="79" t="s">
        <v>1728</v>
      </c>
      <c r="AT88" s="79" t="s">
        <v>1740</v>
      </c>
      <c r="AU88" s="79" t="s">
        <v>1741</v>
      </c>
      <c r="AV88" s="79" t="s">
        <v>1747</v>
      </c>
      <c r="AW88" s="79" t="s">
        <v>1761</v>
      </c>
      <c r="AX88" s="79" t="s">
        <v>1775</v>
      </c>
      <c r="AY88" s="79" t="s">
        <v>1784</v>
      </c>
      <c r="AZ88" s="83" t="s">
        <v>1790</v>
      </c>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7</v>
      </c>
      <c r="BK88" s="49">
        <v>100</v>
      </c>
      <c r="BL88" s="48">
        <v>7</v>
      </c>
    </row>
    <row r="89" spans="1:64" ht="15">
      <c r="A89" s="64" t="s">
        <v>285</v>
      </c>
      <c r="B89" s="64" t="s">
        <v>331</v>
      </c>
      <c r="C89" s="65"/>
      <c r="D89" s="66"/>
      <c r="E89" s="67"/>
      <c r="F89" s="68"/>
      <c r="G89" s="65"/>
      <c r="H89" s="69"/>
      <c r="I89" s="70"/>
      <c r="J89" s="70"/>
      <c r="K89" s="34" t="s">
        <v>65</v>
      </c>
      <c r="L89" s="77">
        <v>189</v>
      </c>
      <c r="M89" s="77"/>
      <c r="N89" s="72"/>
      <c r="O89" s="79" t="s">
        <v>430</v>
      </c>
      <c r="P89" s="81">
        <v>43507.83319444444</v>
      </c>
      <c r="Q89" s="79" t="s">
        <v>514</v>
      </c>
      <c r="R89" s="79"/>
      <c r="S89" s="79"/>
      <c r="T89" s="79"/>
      <c r="U89" s="79"/>
      <c r="V89" s="83" t="s">
        <v>960</v>
      </c>
      <c r="W89" s="81">
        <v>43507.83319444444</v>
      </c>
      <c r="X89" s="83" t="s">
        <v>1108</v>
      </c>
      <c r="Y89" s="79"/>
      <c r="Z89" s="79"/>
      <c r="AA89" s="85" t="s">
        <v>1402</v>
      </c>
      <c r="AB89" s="79"/>
      <c r="AC89" s="79" t="b">
        <v>0</v>
      </c>
      <c r="AD89" s="79">
        <v>0</v>
      </c>
      <c r="AE89" s="85" t="s">
        <v>1632</v>
      </c>
      <c r="AF89" s="79" t="b">
        <v>0</v>
      </c>
      <c r="AG89" s="79" t="s">
        <v>1701</v>
      </c>
      <c r="AH89" s="79"/>
      <c r="AI89" s="85" t="s">
        <v>1632</v>
      </c>
      <c r="AJ89" s="79" t="b">
        <v>0</v>
      </c>
      <c r="AK89" s="79">
        <v>0</v>
      </c>
      <c r="AL89" s="85" t="s">
        <v>1400</v>
      </c>
      <c r="AM89" s="79" t="s">
        <v>1716</v>
      </c>
      <c r="AN89" s="79" t="b">
        <v>0</v>
      </c>
      <c r="AO89" s="85" t="s">
        <v>1400</v>
      </c>
      <c r="AP89" s="79" t="s">
        <v>176</v>
      </c>
      <c r="AQ89" s="79">
        <v>0</v>
      </c>
      <c r="AR89" s="79">
        <v>0</v>
      </c>
      <c r="AS89" s="79"/>
      <c r="AT89" s="79"/>
      <c r="AU89" s="79"/>
      <c r="AV89" s="79"/>
      <c r="AW89" s="79"/>
      <c r="AX89" s="79"/>
      <c r="AY89" s="79"/>
      <c r="AZ89" s="79"/>
      <c r="BA89">
        <v>1</v>
      </c>
      <c r="BB89" s="78" t="str">
        <f>REPLACE(INDEX(GroupVertices[Group],MATCH(Edges24[[#This Row],[Vertex 1]],GroupVertices[Vertex],0)),1,1,"")</f>
        <v>12</v>
      </c>
      <c r="BC89" s="78" t="str">
        <f>REPLACE(INDEX(GroupVertices[Group],MATCH(Edges24[[#This Row],[Vertex 2]],GroupVertices[Vertex],0)),1,1,"")</f>
        <v>1</v>
      </c>
      <c r="BD89" s="48"/>
      <c r="BE89" s="49"/>
      <c r="BF89" s="48"/>
      <c r="BG89" s="49"/>
      <c r="BH89" s="48"/>
      <c r="BI89" s="49"/>
      <c r="BJ89" s="48"/>
      <c r="BK89" s="49"/>
      <c r="BL89" s="48"/>
    </row>
    <row r="90" spans="1:64" ht="15">
      <c r="A90" s="64" t="s">
        <v>286</v>
      </c>
      <c r="B90" s="64" t="s">
        <v>331</v>
      </c>
      <c r="C90" s="65"/>
      <c r="D90" s="66"/>
      <c r="E90" s="67"/>
      <c r="F90" s="68"/>
      <c r="G90" s="65"/>
      <c r="H90" s="69"/>
      <c r="I90" s="70"/>
      <c r="J90" s="70"/>
      <c r="K90" s="34" t="s">
        <v>65</v>
      </c>
      <c r="L90" s="77">
        <v>191</v>
      </c>
      <c r="M90" s="77"/>
      <c r="N90" s="72"/>
      <c r="O90" s="79" t="s">
        <v>430</v>
      </c>
      <c r="P90" s="81">
        <v>43507.833402777775</v>
      </c>
      <c r="Q90" s="79" t="s">
        <v>514</v>
      </c>
      <c r="R90" s="79"/>
      <c r="S90" s="79"/>
      <c r="T90" s="79"/>
      <c r="U90" s="79"/>
      <c r="V90" s="83" t="s">
        <v>961</v>
      </c>
      <c r="W90" s="81">
        <v>43507.833402777775</v>
      </c>
      <c r="X90" s="83" t="s">
        <v>1109</v>
      </c>
      <c r="Y90" s="79"/>
      <c r="Z90" s="79"/>
      <c r="AA90" s="85" t="s">
        <v>1403</v>
      </c>
      <c r="AB90" s="79"/>
      <c r="AC90" s="79" t="b">
        <v>0</v>
      </c>
      <c r="AD90" s="79">
        <v>0</v>
      </c>
      <c r="AE90" s="85" t="s">
        <v>1632</v>
      </c>
      <c r="AF90" s="79" t="b">
        <v>0</v>
      </c>
      <c r="AG90" s="79" t="s">
        <v>1701</v>
      </c>
      <c r="AH90" s="79"/>
      <c r="AI90" s="85" t="s">
        <v>1632</v>
      </c>
      <c r="AJ90" s="79" t="b">
        <v>0</v>
      </c>
      <c r="AK90" s="79">
        <v>0</v>
      </c>
      <c r="AL90" s="85" t="s">
        <v>1400</v>
      </c>
      <c r="AM90" s="79" t="s">
        <v>1716</v>
      </c>
      <c r="AN90" s="79" t="b">
        <v>0</v>
      </c>
      <c r="AO90" s="85" t="s">
        <v>1400</v>
      </c>
      <c r="AP90" s="79" t="s">
        <v>176</v>
      </c>
      <c r="AQ90" s="79">
        <v>0</v>
      </c>
      <c r="AR90" s="79">
        <v>0</v>
      </c>
      <c r="AS90" s="79"/>
      <c r="AT90" s="79"/>
      <c r="AU90" s="79"/>
      <c r="AV90" s="79"/>
      <c r="AW90" s="79"/>
      <c r="AX90" s="79"/>
      <c r="AY90" s="79"/>
      <c r="AZ90" s="79"/>
      <c r="BA90">
        <v>1</v>
      </c>
      <c r="BB90" s="78" t="str">
        <f>REPLACE(INDEX(GroupVertices[Group],MATCH(Edges24[[#This Row],[Vertex 1]],GroupVertices[Vertex],0)),1,1,"")</f>
        <v>12</v>
      </c>
      <c r="BC90" s="78" t="str">
        <f>REPLACE(INDEX(GroupVertices[Group],MATCH(Edges24[[#This Row],[Vertex 2]],GroupVertices[Vertex],0)),1,1,"")</f>
        <v>1</v>
      </c>
      <c r="BD90" s="48"/>
      <c r="BE90" s="49"/>
      <c r="BF90" s="48"/>
      <c r="BG90" s="49"/>
      <c r="BH90" s="48"/>
      <c r="BI90" s="49"/>
      <c r="BJ90" s="48"/>
      <c r="BK90" s="49"/>
      <c r="BL90" s="48"/>
    </row>
    <row r="91" spans="1:64" ht="15">
      <c r="A91" s="64" t="s">
        <v>287</v>
      </c>
      <c r="B91" s="64" t="s">
        <v>331</v>
      </c>
      <c r="C91" s="65"/>
      <c r="D91" s="66"/>
      <c r="E91" s="67"/>
      <c r="F91" s="68"/>
      <c r="G91" s="65"/>
      <c r="H91" s="69"/>
      <c r="I91" s="70"/>
      <c r="J91" s="70"/>
      <c r="K91" s="34" t="s">
        <v>65</v>
      </c>
      <c r="L91" s="77">
        <v>193</v>
      </c>
      <c r="M91" s="77"/>
      <c r="N91" s="72"/>
      <c r="O91" s="79" t="s">
        <v>430</v>
      </c>
      <c r="P91" s="81">
        <v>43508.14885416667</v>
      </c>
      <c r="Q91" s="79" t="s">
        <v>515</v>
      </c>
      <c r="R91" s="79"/>
      <c r="S91" s="79"/>
      <c r="T91" s="79"/>
      <c r="U91" s="79"/>
      <c r="V91" s="83" t="s">
        <v>962</v>
      </c>
      <c r="W91" s="81">
        <v>43508.14885416667</v>
      </c>
      <c r="X91" s="83" t="s">
        <v>1110</v>
      </c>
      <c r="Y91" s="79"/>
      <c r="Z91" s="79"/>
      <c r="AA91" s="85" t="s">
        <v>1404</v>
      </c>
      <c r="AB91" s="85" t="s">
        <v>1549</v>
      </c>
      <c r="AC91" s="79" t="b">
        <v>0</v>
      </c>
      <c r="AD91" s="79">
        <v>1</v>
      </c>
      <c r="AE91" s="85" t="s">
        <v>1641</v>
      </c>
      <c r="AF91" s="79" t="b">
        <v>0</v>
      </c>
      <c r="AG91" s="79" t="s">
        <v>1701</v>
      </c>
      <c r="AH91" s="79"/>
      <c r="AI91" s="85" t="s">
        <v>1632</v>
      </c>
      <c r="AJ91" s="79" t="b">
        <v>0</v>
      </c>
      <c r="AK91" s="79">
        <v>0</v>
      </c>
      <c r="AL91" s="85" t="s">
        <v>1632</v>
      </c>
      <c r="AM91" s="79" t="s">
        <v>1709</v>
      </c>
      <c r="AN91" s="79" t="b">
        <v>0</v>
      </c>
      <c r="AO91" s="85" t="s">
        <v>1549</v>
      </c>
      <c r="AP91" s="79" t="s">
        <v>176</v>
      </c>
      <c r="AQ91" s="79">
        <v>0</v>
      </c>
      <c r="AR91" s="79">
        <v>0</v>
      </c>
      <c r="AS91" s="79"/>
      <c r="AT91" s="79"/>
      <c r="AU91" s="79"/>
      <c r="AV91" s="79"/>
      <c r="AW91" s="79"/>
      <c r="AX91" s="79"/>
      <c r="AY91" s="79"/>
      <c r="AZ91" s="79"/>
      <c r="BA91">
        <v>1</v>
      </c>
      <c r="BB91" s="78" t="str">
        <f>REPLACE(INDEX(GroupVertices[Group],MATCH(Edges24[[#This Row],[Vertex 1]],GroupVertices[Vertex],0)),1,1,"")</f>
        <v>2</v>
      </c>
      <c r="BC91" s="78" t="str">
        <f>REPLACE(INDEX(GroupVertices[Group],MATCH(Edges24[[#This Row],[Vertex 2]],GroupVertices[Vertex],0)),1,1,"")</f>
        <v>1</v>
      </c>
      <c r="BD91" s="48"/>
      <c r="BE91" s="49"/>
      <c r="BF91" s="48"/>
      <c r="BG91" s="49"/>
      <c r="BH91" s="48"/>
      <c r="BI91" s="49"/>
      <c r="BJ91" s="48"/>
      <c r="BK91" s="49"/>
      <c r="BL91" s="48"/>
    </row>
    <row r="92" spans="1:64" ht="15">
      <c r="A92" s="64" t="s">
        <v>288</v>
      </c>
      <c r="B92" s="64" t="s">
        <v>331</v>
      </c>
      <c r="C92" s="65"/>
      <c r="D92" s="66"/>
      <c r="E92" s="67"/>
      <c r="F92" s="68"/>
      <c r="G92" s="65"/>
      <c r="H92" s="69"/>
      <c r="I92" s="70"/>
      <c r="J92" s="70"/>
      <c r="K92" s="34" t="s">
        <v>65</v>
      </c>
      <c r="L92" s="77">
        <v>196</v>
      </c>
      <c r="M92" s="77"/>
      <c r="N92" s="72"/>
      <c r="O92" s="79" t="s">
        <v>430</v>
      </c>
      <c r="P92" s="81">
        <v>43508.15181712963</v>
      </c>
      <c r="Q92" s="79" t="s">
        <v>516</v>
      </c>
      <c r="R92" s="83" t="s">
        <v>734</v>
      </c>
      <c r="S92" s="79" t="s">
        <v>796</v>
      </c>
      <c r="T92" s="79"/>
      <c r="U92" s="79"/>
      <c r="V92" s="83" t="s">
        <v>963</v>
      </c>
      <c r="W92" s="81">
        <v>43508.15181712963</v>
      </c>
      <c r="X92" s="83" t="s">
        <v>1111</v>
      </c>
      <c r="Y92" s="79"/>
      <c r="Z92" s="79"/>
      <c r="AA92" s="85" t="s">
        <v>1405</v>
      </c>
      <c r="AB92" s="85" t="s">
        <v>1549</v>
      </c>
      <c r="AC92" s="79" t="b">
        <v>0</v>
      </c>
      <c r="AD92" s="79">
        <v>0</v>
      </c>
      <c r="AE92" s="85" t="s">
        <v>1641</v>
      </c>
      <c r="AF92" s="79" t="b">
        <v>0</v>
      </c>
      <c r="AG92" s="79" t="s">
        <v>1701</v>
      </c>
      <c r="AH92" s="79"/>
      <c r="AI92" s="85" t="s">
        <v>1632</v>
      </c>
      <c r="AJ92" s="79" t="b">
        <v>0</v>
      </c>
      <c r="AK92" s="79">
        <v>0</v>
      </c>
      <c r="AL92" s="85" t="s">
        <v>1632</v>
      </c>
      <c r="AM92" s="79" t="s">
        <v>1708</v>
      </c>
      <c r="AN92" s="79" t="b">
        <v>1</v>
      </c>
      <c r="AO92" s="85" t="s">
        <v>1549</v>
      </c>
      <c r="AP92" s="79" t="s">
        <v>176</v>
      </c>
      <c r="AQ92" s="79">
        <v>0</v>
      </c>
      <c r="AR92" s="79">
        <v>0</v>
      </c>
      <c r="AS92" s="79"/>
      <c r="AT92" s="79"/>
      <c r="AU92" s="79"/>
      <c r="AV92" s="79"/>
      <c r="AW92" s="79"/>
      <c r="AX92" s="79"/>
      <c r="AY92" s="79"/>
      <c r="AZ92" s="79"/>
      <c r="BA92">
        <v>1</v>
      </c>
      <c r="BB92" s="78" t="str">
        <f>REPLACE(INDEX(GroupVertices[Group],MATCH(Edges24[[#This Row],[Vertex 1]],GroupVertices[Vertex],0)),1,1,"")</f>
        <v>2</v>
      </c>
      <c r="BC92" s="78" t="str">
        <f>REPLACE(INDEX(GroupVertices[Group],MATCH(Edges24[[#This Row],[Vertex 2]],GroupVertices[Vertex],0)),1,1,"")</f>
        <v>1</v>
      </c>
      <c r="BD92" s="48"/>
      <c r="BE92" s="49"/>
      <c r="BF92" s="48"/>
      <c r="BG92" s="49"/>
      <c r="BH92" s="48"/>
      <c r="BI92" s="49"/>
      <c r="BJ92" s="48"/>
      <c r="BK92" s="49"/>
      <c r="BL92" s="48"/>
    </row>
    <row r="93" spans="1:64" ht="15">
      <c r="A93" s="64" t="s">
        <v>289</v>
      </c>
      <c r="B93" s="64" t="s">
        <v>331</v>
      </c>
      <c r="C93" s="65"/>
      <c r="D93" s="66"/>
      <c r="E93" s="67"/>
      <c r="F93" s="68"/>
      <c r="G93" s="65"/>
      <c r="H93" s="69"/>
      <c r="I93" s="70"/>
      <c r="J93" s="70"/>
      <c r="K93" s="34" t="s">
        <v>65</v>
      </c>
      <c r="L93" s="77">
        <v>199</v>
      </c>
      <c r="M93" s="77"/>
      <c r="N93" s="72"/>
      <c r="O93" s="79" t="s">
        <v>430</v>
      </c>
      <c r="P93" s="81">
        <v>43508.15831018519</v>
      </c>
      <c r="Q93" s="79" t="s">
        <v>517</v>
      </c>
      <c r="R93" s="79"/>
      <c r="S93" s="79"/>
      <c r="T93" s="79"/>
      <c r="U93" s="79"/>
      <c r="V93" s="83" t="s">
        <v>964</v>
      </c>
      <c r="W93" s="81">
        <v>43508.15831018519</v>
      </c>
      <c r="X93" s="83" t="s">
        <v>1112</v>
      </c>
      <c r="Y93" s="79"/>
      <c r="Z93" s="79"/>
      <c r="AA93" s="85" t="s">
        <v>1406</v>
      </c>
      <c r="AB93" s="79"/>
      <c r="AC93" s="79" t="b">
        <v>0</v>
      </c>
      <c r="AD93" s="79">
        <v>0</v>
      </c>
      <c r="AE93" s="85" t="s">
        <v>1632</v>
      </c>
      <c r="AF93" s="79" t="b">
        <v>0</v>
      </c>
      <c r="AG93" s="79" t="s">
        <v>1701</v>
      </c>
      <c r="AH93" s="79"/>
      <c r="AI93" s="85" t="s">
        <v>1632</v>
      </c>
      <c r="AJ93" s="79" t="b">
        <v>0</v>
      </c>
      <c r="AK93" s="79">
        <v>0</v>
      </c>
      <c r="AL93" s="85" t="s">
        <v>1549</v>
      </c>
      <c r="AM93" s="79" t="s">
        <v>1710</v>
      </c>
      <c r="AN93" s="79" t="b">
        <v>0</v>
      </c>
      <c r="AO93" s="85" t="s">
        <v>1549</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1</v>
      </c>
      <c r="BD93" s="48"/>
      <c r="BE93" s="49"/>
      <c r="BF93" s="48"/>
      <c r="BG93" s="49"/>
      <c r="BH93" s="48"/>
      <c r="BI93" s="49"/>
      <c r="BJ93" s="48"/>
      <c r="BK93" s="49"/>
      <c r="BL93" s="48"/>
    </row>
    <row r="94" spans="1:64" ht="15">
      <c r="A94" s="64" t="s">
        <v>290</v>
      </c>
      <c r="B94" s="64" t="s">
        <v>331</v>
      </c>
      <c r="C94" s="65"/>
      <c r="D94" s="66"/>
      <c r="E94" s="67"/>
      <c r="F94" s="68"/>
      <c r="G94" s="65"/>
      <c r="H94" s="69"/>
      <c r="I94" s="70"/>
      <c r="J94" s="70"/>
      <c r="K94" s="34" t="s">
        <v>65</v>
      </c>
      <c r="L94" s="77">
        <v>202</v>
      </c>
      <c r="M94" s="77"/>
      <c r="N94" s="72"/>
      <c r="O94" s="79" t="s">
        <v>430</v>
      </c>
      <c r="P94" s="81">
        <v>43508.1700462963</v>
      </c>
      <c r="Q94" s="79" t="s">
        <v>518</v>
      </c>
      <c r="R94" s="79"/>
      <c r="S94" s="79"/>
      <c r="T94" s="79"/>
      <c r="U94" s="83" t="s">
        <v>858</v>
      </c>
      <c r="V94" s="83" t="s">
        <v>858</v>
      </c>
      <c r="W94" s="81">
        <v>43508.1700462963</v>
      </c>
      <c r="X94" s="83" t="s">
        <v>1113</v>
      </c>
      <c r="Y94" s="79"/>
      <c r="Z94" s="79"/>
      <c r="AA94" s="85" t="s">
        <v>1407</v>
      </c>
      <c r="AB94" s="85" t="s">
        <v>1552</v>
      </c>
      <c r="AC94" s="79" t="b">
        <v>0</v>
      </c>
      <c r="AD94" s="79">
        <v>0</v>
      </c>
      <c r="AE94" s="85" t="s">
        <v>1641</v>
      </c>
      <c r="AF94" s="79" t="b">
        <v>0</v>
      </c>
      <c r="AG94" s="79" t="s">
        <v>1701</v>
      </c>
      <c r="AH94" s="79"/>
      <c r="AI94" s="85" t="s">
        <v>1632</v>
      </c>
      <c r="AJ94" s="79" t="b">
        <v>0</v>
      </c>
      <c r="AK94" s="79">
        <v>0</v>
      </c>
      <c r="AL94" s="85" t="s">
        <v>1632</v>
      </c>
      <c r="AM94" s="79" t="s">
        <v>1708</v>
      </c>
      <c r="AN94" s="79" t="b">
        <v>0</v>
      </c>
      <c r="AO94" s="85" t="s">
        <v>1552</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1</v>
      </c>
      <c r="BD94" s="48"/>
      <c r="BE94" s="49"/>
      <c r="BF94" s="48"/>
      <c r="BG94" s="49"/>
      <c r="BH94" s="48"/>
      <c r="BI94" s="49"/>
      <c r="BJ94" s="48"/>
      <c r="BK94" s="49"/>
      <c r="BL94" s="48"/>
    </row>
    <row r="95" spans="1:64" ht="15">
      <c r="A95" s="64" t="s">
        <v>291</v>
      </c>
      <c r="B95" s="64" t="s">
        <v>331</v>
      </c>
      <c r="C95" s="65"/>
      <c r="D95" s="66"/>
      <c r="E95" s="67"/>
      <c r="F95" s="68"/>
      <c r="G95" s="65"/>
      <c r="H95" s="69"/>
      <c r="I95" s="70"/>
      <c r="J95" s="70"/>
      <c r="K95" s="34" t="s">
        <v>65</v>
      </c>
      <c r="L95" s="77">
        <v>204</v>
      </c>
      <c r="M95" s="77"/>
      <c r="N95" s="72"/>
      <c r="O95" s="79" t="s">
        <v>430</v>
      </c>
      <c r="P95" s="81">
        <v>43508.17219907408</v>
      </c>
      <c r="Q95" s="79" t="s">
        <v>519</v>
      </c>
      <c r="R95" s="79"/>
      <c r="S95" s="79"/>
      <c r="T95" s="79"/>
      <c r="U95" s="79"/>
      <c r="V95" s="83" t="s">
        <v>965</v>
      </c>
      <c r="W95" s="81">
        <v>43508.17219907408</v>
      </c>
      <c r="X95" s="83" t="s">
        <v>1114</v>
      </c>
      <c r="Y95" s="79"/>
      <c r="Z95" s="79"/>
      <c r="AA95" s="85" t="s">
        <v>1408</v>
      </c>
      <c r="AB95" s="85" t="s">
        <v>1552</v>
      </c>
      <c r="AC95" s="79" t="b">
        <v>0</v>
      </c>
      <c r="AD95" s="79">
        <v>0</v>
      </c>
      <c r="AE95" s="85" t="s">
        <v>1641</v>
      </c>
      <c r="AF95" s="79" t="b">
        <v>0</v>
      </c>
      <c r="AG95" s="79" t="s">
        <v>1701</v>
      </c>
      <c r="AH95" s="79"/>
      <c r="AI95" s="85" t="s">
        <v>1632</v>
      </c>
      <c r="AJ95" s="79" t="b">
        <v>0</v>
      </c>
      <c r="AK95" s="79">
        <v>0</v>
      </c>
      <c r="AL95" s="85" t="s">
        <v>1632</v>
      </c>
      <c r="AM95" s="79" t="s">
        <v>1710</v>
      </c>
      <c r="AN95" s="79" t="b">
        <v>0</v>
      </c>
      <c r="AO95" s="85" t="s">
        <v>1552</v>
      </c>
      <c r="AP95" s="79" t="s">
        <v>176</v>
      </c>
      <c r="AQ95" s="79">
        <v>0</v>
      </c>
      <c r="AR95" s="79">
        <v>0</v>
      </c>
      <c r="AS95" s="79"/>
      <c r="AT95" s="79"/>
      <c r="AU95" s="79"/>
      <c r="AV95" s="79"/>
      <c r="AW95" s="79"/>
      <c r="AX95" s="79"/>
      <c r="AY95" s="79"/>
      <c r="AZ95" s="79"/>
      <c r="BA95">
        <v>1</v>
      </c>
      <c r="BB95" s="78" t="str">
        <f>REPLACE(INDEX(GroupVertices[Group],MATCH(Edges24[[#This Row],[Vertex 1]],GroupVertices[Vertex],0)),1,1,"")</f>
        <v>2</v>
      </c>
      <c r="BC95" s="78" t="str">
        <f>REPLACE(INDEX(GroupVertices[Group],MATCH(Edges24[[#This Row],[Vertex 2]],GroupVertices[Vertex],0)),1,1,"")</f>
        <v>1</v>
      </c>
      <c r="BD95" s="48"/>
      <c r="BE95" s="49"/>
      <c r="BF95" s="48"/>
      <c r="BG95" s="49"/>
      <c r="BH95" s="48"/>
      <c r="BI95" s="49"/>
      <c r="BJ95" s="48"/>
      <c r="BK95" s="49"/>
      <c r="BL95" s="48"/>
    </row>
    <row r="96" spans="1:64" ht="15">
      <c r="A96" s="64" t="s">
        <v>292</v>
      </c>
      <c r="B96" s="64" t="s">
        <v>331</v>
      </c>
      <c r="C96" s="65"/>
      <c r="D96" s="66"/>
      <c r="E96" s="67"/>
      <c r="F96" s="68"/>
      <c r="G96" s="65"/>
      <c r="H96" s="69"/>
      <c r="I96" s="70"/>
      <c r="J96" s="70"/>
      <c r="K96" s="34" t="s">
        <v>65</v>
      </c>
      <c r="L96" s="77">
        <v>206</v>
      </c>
      <c r="M96" s="77"/>
      <c r="N96" s="72"/>
      <c r="O96" s="79" t="s">
        <v>430</v>
      </c>
      <c r="P96" s="81">
        <v>43508.17674768518</v>
      </c>
      <c r="Q96" s="79" t="s">
        <v>520</v>
      </c>
      <c r="R96" s="79"/>
      <c r="S96" s="79"/>
      <c r="T96" s="79"/>
      <c r="U96" s="79"/>
      <c r="V96" s="83" t="s">
        <v>966</v>
      </c>
      <c r="W96" s="81">
        <v>43508.17674768518</v>
      </c>
      <c r="X96" s="83" t="s">
        <v>1115</v>
      </c>
      <c r="Y96" s="79"/>
      <c r="Z96" s="79"/>
      <c r="AA96" s="85" t="s">
        <v>1409</v>
      </c>
      <c r="AB96" s="85" t="s">
        <v>1552</v>
      </c>
      <c r="AC96" s="79" t="b">
        <v>0</v>
      </c>
      <c r="AD96" s="79">
        <v>0</v>
      </c>
      <c r="AE96" s="85" t="s">
        <v>1641</v>
      </c>
      <c r="AF96" s="79" t="b">
        <v>0</v>
      </c>
      <c r="AG96" s="79" t="s">
        <v>1704</v>
      </c>
      <c r="AH96" s="79"/>
      <c r="AI96" s="85" t="s">
        <v>1632</v>
      </c>
      <c r="AJ96" s="79" t="b">
        <v>0</v>
      </c>
      <c r="AK96" s="79">
        <v>0</v>
      </c>
      <c r="AL96" s="85" t="s">
        <v>1632</v>
      </c>
      <c r="AM96" s="79" t="s">
        <v>1709</v>
      </c>
      <c r="AN96" s="79" t="b">
        <v>0</v>
      </c>
      <c r="AO96" s="85" t="s">
        <v>1552</v>
      </c>
      <c r="AP96" s="79" t="s">
        <v>176</v>
      </c>
      <c r="AQ96" s="79">
        <v>0</v>
      </c>
      <c r="AR96" s="79">
        <v>0</v>
      </c>
      <c r="AS96" s="79"/>
      <c r="AT96" s="79"/>
      <c r="AU96" s="79"/>
      <c r="AV96" s="79"/>
      <c r="AW96" s="79"/>
      <c r="AX96" s="79"/>
      <c r="AY96" s="79"/>
      <c r="AZ96" s="79"/>
      <c r="BA96">
        <v>1</v>
      </c>
      <c r="BB96" s="78" t="str">
        <f>REPLACE(INDEX(GroupVertices[Group],MATCH(Edges24[[#This Row],[Vertex 1]],GroupVertices[Vertex],0)),1,1,"")</f>
        <v>2</v>
      </c>
      <c r="BC96" s="78" t="str">
        <f>REPLACE(INDEX(GroupVertices[Group],MATCH(Edges24[[#This Row],[Vertex 2]],GroupVertices[Vertex],0)),1,1,"")</f>
        <v>1</v>
      </c>
      <c r="BD96" s="48"/>
      <c r="BE96" s="49"/>
      <c r="BF96" s="48"/>
      <c r="BG96" s="49"/>
      <c r="BH96" s="48"/>
      <c r="BI96" s="49"/>
      <c r="BJ96" s="48"/>
      <c r="BK96" s="49"/>
      <c r="BL96" s="48"/>
    </row>
    <row r="97" spans="1:64" ht="15">
      <c r="A97" s="64" t="s">
        <v>293</v>
      </c>
      <c r="B97" s="64" t="s">
        <v>331</v>
      </c>
      <c r="C97" s="65"/>
      <c r="D97" s="66"/>
      <c r="E97" s="67"/>
      <c r="F97" s="68"/>
      <c r="G97" s="65"/>
      <c r="H97" s="69"/>
      <c r="I97" s="70"/>
      <c r="J97" s="70"/>
      <c r="K97" s="34" t="s">
        <v>65</v>
      </c>
      <c r="L97" s="77">
        <v>208</v>
      </c>
      <c r="M97" s="77"/>
      <c r="N97" s="72"/>
      <c r="O97" s="79" t="s">
        <v>430</v>
      </c>
      <c r="P97" s="81">
        <v>43508.17857638889</v>
      </c>
      <c r="Q97" s="79" t="s">
        <v>521</v>
      </c>
      <c r="R97" s="79"/>
      <c r="S97" s="79"/>
      <c r="T97" s="79"/>
      <c r="U97" s="79"/>
      <c r="V97" s="83" t="s">
        <v>967</v>
      </c>
      <c r="W97" s="81">
        <v>43508.17857638889</v>
      </c>
      <c r="X97" s="83" t="s">
        <v>1116</v>
      </c>
      <c r="Y97" s="79"/>
      <c r="Z97" s="79"/>
      <c r="AA97" s="85" t="s">
        <v>1410</v>
      </c>
      <c r="AB97" s="85" t="s">
        <v>1552</v>
      </c>
      <c r="AC97" s="79" t="b">
        <v>0</v>
      </c>
      <c r="AD97" s="79">
        <v>0</v>
      </c>
      <c r="AE97" s="85" t="s">
        <v>1641</v>
      </c>
      <c r="AF97" s="79" t="b">
        <v>0</v>
      </c>
      <c r="AG97" s="79" t="s">
        <v>1701</v>
      </c>
      <c r="AH97" s="79"/>
      <c r="AI97" s="85" t="s">
        <v>1632</v>
      </c>
      <c r="AJ97" s="79" t="b">
        <v>0</v>
      </c>
      <c r="AK97" s="79">
        <v>0</v>
      </c>
      <c r="AL97" s="85" t="s">
        <v>1632</v>
      </c>
      <c r="AM97" s="79" t="s">
        <v>1708</v>
      </c>
      <c r="AN97" s="79" t="b">
        <v>0</v>
      </c>
      <c r="AO97" s="85" t="s">
        <v>1552</v>
      </c>
      <c r="AP97" s="79" t="s">
        <v>176</v>
      </c>
      <c r="AQ97" s="79">
        <v>0</v>
      </c>
      <c r="AR97" s="79">
        <v>0</v>
      </c>
      <c r="AS97" s="79"/>
      <c r="AT97" s="79"/>
      <c r="AU97" s="79"/>
      <c r="AV97" s="79"/>
      <c r="AW97" s="79"/>
      <c r="AX97" s="79"/>
      <c r="AY97" s="79"/>
      <c r="AZ97" s="79"/>
      <c r="BA97">
        <v>1</v>
      </c>
      <c r="BB97" s="78" t="str">
        <f>REPLACE(INDEX(GroupVertices[Group],MATCH(Edges24[[#This Row],[Vertex 1]],GroupVertices[Vertex],0)),1,1,"")</f>
        <v>2</v>
      </c>
      <c r="BC97" s="78" t="str">
        <f>REPLACE(INDEX(GroupVertices[Group],MATCH(Edges24[[#This Row],[Vertex 2]],GroupVertices[Vertex],0)),1,1,"")</f>
        <v>1</v>
      </c>
      <c r="BD97" s="48"/>
      <c r="BE97" s="49"/>
      <c r="BF97" s="48"/>
      <c r="BG97" s="49"/>
      <c r="BH97" s="48"/>
      <c r="BI97" s="49"/>
      <c r="BJ97" s="48"/>
      <c r="BK97" s="49"/>
      <c r="BL97" s="48"/>
    </row>
    <row r="98" spans="1:64" ht="15">
      <c r="A98" s="64" t="s">
        <v>294</v>
      </c>
      <c r="B98" s="64" t="s">
        <v>331</v>
      </c>
      <c r="C98" s="65"/>
      <c r="D98" s="66"/>
      <c r="E98" s="67"/>
      <c r="F98" s="68"/>
      <c r="G98" s="65"/>
      <c r="H98" s="69"/>
      <c r="I98" s="70"/>
      <c r="J98" s="70"/>
      <c r="K98" s="34" t="s">
        <v>65</v>
      </c>
      <c r="L98" s="77">
        <v>211</v>
      </c>
      <c r="M98" s="77"/>
      <c r="N98" s="72"/>
      <c r="O98" s="79" t="s">
        <v>430</v>
      </c>
      <c r="P98" s="81">
        <v>43508.17853009259</v>
      </c>
      <c r="Q98" s="79" t="s">
        <v>522</v>
      </c>
      <c r="R98" s="83" t="s">
        <v>735</v>
      </c>
      <c r="S98" s="79" t="s">
        <v>796</v>
      </c>
      <c r="T98" s="79"/>
      <c r="U98" s="79"/>
      <c r="V98" s="83" t="s">
        <v>915</v>
      </c>
      <c r="W98" s="81">
        <v>43508.17853009259</v>
      </c>
      <c r="X98" s="83" t="s">
        <v>1117</v>
      </c>
      <c r="Y98" s="79"/>
      <c r="Z98" s="79"/>
      <c r="AA98" s="85" t="s">
        <v>1411</v>
      </c>
      <c r="AB98" s="85" t="s">
        <v>1549</v>
      </c>
      <c r="AC98" s="79" t="b">
        <v>0</v>
      </c>
      <c r="AD98" s="79">
        <v>0</v>
      </c>
      <c r="AE98" s="85" t="s">
        <v>1641</v>
      </c>
      <c r="AF98" s="79" t="b">
        <v>0</v>
      </c>
      <c r="AG98" s="79" t="s">
        <v>1701</v>
      </c>
      <c r="AH98" s="79"/>
      <c r="AI98" s="85" t="s">
        <v>1632</v>
      </c>
      <c r="AJ98" s="79" t="b">
        <v>0</v>
      </c>
      <c r="AK98" s="79">
        <v>0</v>
      </c>
      <c r="AL98" s="85" t="s">
        <v>1632</v>
      </c>
      <c r="AM98" s="79" t="s">
        <v>1711</v>
      </c>
      <c r="AN98" s="79" t="b">
        <v>1</v>
      </c>
      <c r="AO98" s="85" t="s">
        <v>1549</v>
      </c>
      <c r="AP98" s="79" t="s">
        <v>176</v>
      </c>
      <c r="AQ98" s="79">
        <v>0</v>
      </c>
      <c r="AR98" s="79">
        <v>0</v>
      </c>
      <c r="AS98" s="79"/>
      <c r="AT98" s="79"/>
      <c r="AU98" s="79"/>
      <c r="AV98" s="79"/>
      <c r="AW98" s="79"/>
      <c r="AX98" s="79"/>
      <c r="AY98" s="79"/>
      <c r="AZ98" s="79"/>
      <c r="BA98">
        <v>1</v>
      </c>
      <c r="BB98" s="78" t="str">
        <f>REPLACE(INDEX(GroupVertices[Group],MATCH(Edges24[[#This Row],[Vertex 1]],GroupVertices[Vertex],0)),1,1,"")</f>
        <v>2</v>
      </c>
      <c r="BC98" s="78" t="str">
        <f>REPLACE(INDEX(GroupVertices[Group],MATCH(Edges24[[#This Row],[Vertex 2]],GroupVertices[Vertex],0)),1,1,"")</f>
        <v>1</v>
      </c>
      <c r="BD98" s="48"/>
      <c r="BE98" s="49"/>
      <c r="BF98" s="48"/>
      <c r="BG98" s="49"/>
      <c r="BH98" s="48"/>
      <c r="BI98" s="49"/>
      <c r="BJ98" s="48"/>
      <c r="BK98" s="49"/>
      <c r="BL98" s="48"/>
    </row>
    <row r="99" spans="1:64" ht="15">
      <c r="A99" s="64" t="s">
        <v>294</v>
      </c>
      <c r="B99" s="64" t="s">
        <v>337</v>
      </c>
      <c r="C99" s="65"/>
      <c r="D99" s="66"/>
      <c r="E99" s="67"/>
      <c r="F99" s="68"/>
      <c r="G99" s="65"/>
      <c r="H99" s="69"/>
      <c r="I99" s="70"/>
      <c r="J99" s="70"/>
      <c r="K99" s="34" t="s">
        <v>65</v>
      </c>
      <c r="L99" s="77">
        <v>215</v>
      </c>
      <c r="M99" s="77"/>
      <c r="N99" s="72"/>
      <c r="O99" s="79" t="s">
        <v>430</v>
      </c>
      <c r="P99" s="81">
        <v>43508.178981481484</v>
      </c>
      <c r="Q99" s="79" t="s">
        <v>523</v>
      </c>
      <c r="R99" s="83" t="s">
        <v>736</v>
      </c>
      <c r="S99" s="79" t="s">
        <v>796</v>
      </c>
      <c r="T99" s="79"/>
      <c r="U99" s="79"/>
      <c r="V99" s="83" t="s">
        <v>915</v>
      </c>
      <c r="W99" s="81">
        <v>43508.178981481484</v>
      </c>
      <c r="X99" s="83" t="s">
        <v>1118</v>
      </c>
      <c r="Y99" s="79"/>
      <c r="Z99" s="79"/>
      <c r="AA99" s="85" t="s">
        <v>1412</v>
      </c>
      <c r="AB99" s="79"/>
      <c r="AC99" s="79" t="b">
        <v>0</v>
      </c>
      <c r="AD99" s="79">
        <v>0</v>
      </c>
      <c r="AE99" s="85" t="s">
        <v>1632</v>
      </c>
      <c r="AF99" s="79" t="b">
        <v>1</v>
      </c>
      <c r="AG99" s="79" t="s">
        <v>1701</v>
      </c>
      <c r="AH99" s="79"/>
      <c r="AI99" s="85" t="s">
        <v>1549</v>
      </c>
      <c r="AJ99" s="79" t="b">
        <v>0</v>
      </c>
      <c r="AK99" s="79">
        <v>0</v>
      </c>
      <c r="AL99" s="85" t="s">
        <v>1632</v>
      </c>
      <c r="AM99" s="79" t="s">
        <v>1711</v>
      </c>
      <c r="AN99" s="79" t="b">
        <v>1</v>
      </c>
      <c r="AO99" s="85" t="s">
        <v>1412</v>
      </c>
      <c r="AP99" s="79" t="s">
        <v>176</v>
      </c>
      <c r="AQ99" s="79">
        <v>0</v>
      </c>
      <c r="AR99" s="79">
        <v>0</v>
      </c>
      <c r="AS99" s="79"/>
      <c r="AT99" s="79"/>
      <c r="AU99" s="79"/>
      <c r="AV99" s="79"/>
      <c r="AW99" s="79"/>
      <c r="AX99" s="79"/>
      <c r="AY99" s="79"/>
      <c r="AZ99" s="79"/>
      <c r="BA99">
        <v>1</v>
      </c>
      <c r="BB99" s="78" t="str">
        <f>REPLACE(INDEX(GroupVertices[Group],MATCH(Edges24[[#This Row],[Vertex 1]],GroupVertices[Vertex],0)),1,1,"")</f>
        <v>2</v>
      </c>
      <c r="BC99" s="78" t="str">
        <f>REPLACE(INDEX(GroupVertices[Group],MATCH(Edges24[[#This Row],[Vertex 2]],GroupVertices[Vertex],0)),1,1,"")</f>
        <v>2</v>
      </c>
      <c r="BD99" s="48">
        <v>0</v>
      </c>
      <c r="BE99" s="49">
        <v>0</v>
      </c>
      <c r="BF99" s="48">
        <v>0</v>
      </c>
      <c r="BG99" s="49">
        <v>0</v>
      </c>
      <c r="BH99" s="48">
        <v>0</v>
      </c>
      <c r="BI99" s="49">
        <v>0</v>
      </c>
      <c r="BJ99" s="48">
        <v>17</v>
      </c>
      <c r="BK99" s="49">
        <v>100</v>
      </c>
      <c r="BL99" s="48">
        <v>17</v>
      </c>
    </row>
    <row r="100" spans="1:64" ht="15">
      <c r="A100" s="64" t="s">
        <v>295</v>
      </c>
      <c r="B100" s="64" t="s">
        <v>331</v>
      </c>
      <c r="C100" s="65"/>
      <c r="D100" s="66"/>
      <c r="E100" s="67"/>
      <c r="F100" s="68"/>
      <c r="G100" s="65"/>
      <c r="H100" s="69"/>
      <c r="I100" s="70"/>
      <c r="J100" s="70"/>
      <c r="K100" s="34" t="s">
        <v>65</v>
      </c>
      <c r="L100" s="77">
        <v>216</v>
      </c>
      <c r="M100" s="77"/>
      <c r="N100" s="72"/>
      <c r="O100" s="79" t="s">
        <v>430</v>
      </c>
      <c r="P100" s="81">
        <v>43508.22231481481</v>
      </c>
      <c r="Q100" s="79" t="s">
        <v>524</v>
      </c>
      <c r="R100" s="79"/>
      <c r="S100" s="79"/>
      <c r="T100" s="79"/>
      <c r="U100" s="79"/>
      <c r="V100" s="83" t="s">
        <v>968</v>
      </c>
      <c r="W100" s="81">
        <v>43508.22231481481</v>
      </c>
      <c r="X100" s="83" t="s">
        <v>1119</v>
      </c>
      <c r="Y100" s="79"/>
      <c r="Z100" s="79"/>
      <c r="AA100" s="85" t="s">
        <v>1413</v>
      </c>
      <c r="AB100" s="85" t="s">
        <v>1552</v>
      </c>
      <c r="AC100" s="79" t="b">
        <v>0</v>
      </c>
      <c r="AD100" s="79">
        <v>0</v>
      </c>
      <c r="AE100" s="85" t="s">
        <v>1641</v>
      </c>
      <c r="AF100" s="79" t="b">
        <v>0</v>
      </c>
      <c r="AG100" s="79" t="s">
        <v>1703</v>
      </c>
      <c r="AH100" s="79"/>
      <c r="AI100" s="85" t="s">
        <v>1632</v>
      </c>
      <c r="AJ100" s="79" t="b">
        <v>0</v>
      </c>
      <c r="AK100" s="79">
        <v>0</v>
      </c>
      <c r="AL100" s="85" t="s">
        <v>1632</v>
      </c>
      <c r="AM100" s="79" t="s">
        <v>1709</v>
      </c>
      <c r="AN100" s="79" t="b">
        <v>0</v>
      </c>
      <c r="AO100" s="85" t="s">
        <v>1552</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2</v>
      </c>
      <c r="BC100" s="78" t="str">
        <f>REPLACE(INDEX(GroupVertices[Group],MATCH(Edges24[[#This Row],[Vertex 2]],GroupVertices[Vertex],0)),1,1,"")</f>
        <v>1</v>
      </c>
      <c r="BD100" s="48"/>
      <c r="BE100" s="49"/>
      <c r="BF100" s="48"/>
      <c r="BG100" s="49"/>
      <c r="BH100" s="48"/>
      <c r="BI100" s="49"/>
      <c r="BJ100" s="48"/>
      <c r="BK100" s="49"/>
      <c r="BL100" s="48"/>
    </row>
    <row r="101" spans="1:64" ht="15">
      <c r="A101" s="64" t="s">
        <v>296</v>
      </c>
      <c r="B101" s="64" t="s">
        <v>331</v>
      </c>
      <c r="C101" s="65"/>
      <c r="D101" s="66"/>
      <c r="E101" s="67"/>
      <c r="F101" s="68"/>
      <c r="G101" s="65"/>
      <c r="H101" s="69"/>
      <c r="I101" s="70"/>
      <c r="J101" s="70"/>
      <c r="K101" s="34" t="s">
        <v>65</v>
      </c>
      <c r="L101" s="77">
        <v>218</v>
      </c>
      <c r="M101" s="77"/>
      <c r="N101" s="72"/>
      <c r="O101" s="79" t="s">
        <v>430</v>
      </c>
      <c r="P101" s="81">
        <v>43508.37548611111</v>
      </c>
      <c r="Q101" s="79" t="s">
        <v>525</v>
      </c>
      <c r="R101" s="79"/>
      <c r="S101" s="79"/>
      <c r="T101" s="79"/>
      <c r="U101" s="79"/>
      <c r="V101" s="83" t="s">
        <v>969</v>
      </c>
      <c r="W101" s="81">
        <v>43508.37548611111</v>
      </c>
      <c r="X101" s="83" t="s">
        <v>1120</v>
      </c>
      <c r="Y101" s="79"/>
      <c r="Z101" s="79"/>
      <c r="AA101" s="85" t="s">
        <v>1414</v>
      </c>
      <c r="AB101" s="85" t="s">
        <v>1549</v>
      </c>
      <c r="AC101" s="79" t="b">
        <v>0</v>
      </c>
      <c r="AD101" s="79">
        <v>0</v>
      </c>
      <c r="AE101" s="85" t="s">
        <v>1641</v>
      </c>
      <c r="AF101" s="79" t="b">
        <v>0</v>
      </c>
      <c r="AG101" s="79" t="s">
        <v>1701</v>
      </c>
      <c r="AH101" s="79"/>
      <c r="AI101" s="85" t="s">
        <v>1632</v>
      </c>
      <c r="AJ101" s="79" t="b">
        <v>0</v>
      </c>
      <c r="AK101" s="79">
        <v>0</v>
      </c>
      <c r="AL101" s="85" t="s">
        <v>1632</v>
      </c>
      <c r="AM101" s="79" t="s">
        <v>1708</v>
      </c>
      <c r="AN101" s="79" t="b">
        <v>0</v>
      </c>
      <c r="AO101" s="85" t="s">
        <v>1549</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2</v>
      </c>
      <c r="BC101" s="78" t="str">
        <f>REPLACE(INDEX(GroupVertices[Group],MATCH(Edges24[[#This Row],[Vertex 2]],GroupVertices[Vertex],0)),1,1,"")</f>
        <v>1</v>
      </c>
      <c r="BD101" s="48"/>
      <c r="BE101" s="49"/>
      <c r="BF101" s="48"/>
      <c r="BG101" s="49"/>
      <c r="BH101" s="48"/>
      <c r="BI101" s="49"/>
      <c r="BJ101" s="48"/>
      <c r="BK101" s="49"/>
      <c r="BL101" s="48"/>
    </row>
    <row r="102" spans="1:64" ht="15">
      <c r="A102" s="64" t="s">
        <v>297</v>
      </c>
      <c r="B102" s="64" t="s">
        <v>331</v>
      </c>
      <c r="C102" s="65"/>
      <c r="D102" s="66"/>
      <c r="E102" s="67"/>
      <c r="F102" s="68"/>
      <c r="G102" s="65"/>
      <c r="H102" s="69"/>
      <c r="I102" s="70"/>
      <c r="J102" s="70"/>
      <c r="K102" s="34" t="s">
        <v>65</v>
      </c>
      <c r="L102" s="77">
        <v>221</v>
      </c>
      <c r="M102" s="77"/>
      <c r="N102" s="72"/>
      <c r="O102" s="79" t="s">
        <v>430</v>
      </c>
      <c r="P102" s="81">
        <v>43508.475381944445</v>
      </c>
      <c r="Q102" s="79" t="s">
        <v>526</v>
      </c>
      <c r="R102" s="79"/>
      <c r="S102" s="79"/>
      <c r="T102" s="79"/>
      <c r="U102" s="79"/>
      <c r="V102" s="83" t="s">
        <v>970</v>
      </c>
      <c r="W102" s="81">
        <v>43508.475381944445</v>
      </c>
      <c r="X102" s="83" t="s">
        <v>1121</v>
      </c>
      <c r="Y102" s="79"/>
      <c r="Z102" s="79"/>
      <c r="AA102" s="85" t="s">
        <v>1415</v>
      </c>
      <c r="AB102" s="79"/>
      <c r="AC102" s="79" t="b">
        <v>0</v>
      </c>
      <c r="AD102" s="79">
        <v>0</v>
      </c>
      <c r="AE102" s="85" t="s">
        <v>1632</v>
      </c>
      <c r="AF102" s="79" t="b">
        <v>0</v>
      </c>
      <c r="AG102" s="79" t="s">
        <v>1701</v>
      </c>
      <c r="AH102" s="79"/>
      <c r="AI102" s="85" t="s">
        <v>1632</v>
      </c>
      <c r="AJ102" s="79" t="b">
        <v>0</v>
      </c>
      <c r="AK102" s="79">
        <v>3</v>
      </c>
      <c r="AL102" s="85" t="s">
        <v>1552</v>
      </c>
      <c r="AM102" s="79" t="s">
        <v>1709</v>
      </c>
      <c r="AN102" s="79" t="b">
        <v>0</v>
      </c>
      <c r="AO102" s="85" t="s">
        <v>1552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1</v>
      </c>
      <c r="BD102" s="48"/>
      <c r="BE102" s="49"/>
      <c r="BF102" s="48"/>
      <c r="BG102" s="49"/>
      <c r="BH102" s="48"/>
      <c r="BI102" s="49"/>
      <c r="BJ102" s="48"/>
      <c r="BK102" s="49"/>
      <c r="BL102" s="48"/>
    </row>
    <row r="103" spans="1:64" ht="15">
      <c r="A103" s="64" t="s">
        <v>298</v>
      </c>
      <c r="B103" s="64" t="s">
        <v>331</v>
      </c>
      <c r="C103" s="65"/>
      <c r="D103" s="66"/>
      <c r="E103" s="67"/>
      <c r="F103" s="68"/>
      <c r="G103" s="65"/>
      <c r="H103" s="69"/>
      <c r="I103" s="70"/>
      <c r="J103" s="70"/>
      <c r="K103" s="34" t="s">
        <v>65</v>
      </c>
      <c r="L103" s="77">
        <v>223</v>
      </c>
      <c r="M103" s="77"/>
      <c r="N103" s="72"/>
      <c r="O103" s="79" t="s">
        <v>431</v>
      </c>
      <c r="P103" s="81">
        <v>43508.49424768519</v>
      </c>
      <c r="Q103" s="79" t="s">
        <v>527</v>
      </c>
      <c r="R103" s="83" t="s">
        <v>737</v>
      </c>
      <c r="S103" s="79" t="s">
        <v>796</v>
      </c>
      <c r="T103" s="79"/>
      <c r="U103" s="79"/>
      <c r="V103" s="83" t="s">
        <v>971</v>
      </c>
      <c r="W103" s="81">
        <v>43508.49424768519</v>
      </c>
      <c r="X103" s="83" t="s">
        <v>1122</v>
      </c>
      <c r="Y103" s="79"/>
      <c r="Z103" s="79"/>
      <c r="AA103" s="85" t="s">
        <v>1416</v>
      </c>
      <c r="AB103" s="79"/>
      <c r="AC103" s="79" t="b">
        <v>0</v>
      </c>
      <c r="AD103" s="79">
        <v>0</v>
      </c>
      <c r="AE103" s="85" t="s">
        <v>1634</v>
      </c>
      <c r="AF103" s="79" t="b">
        <v>0</v>
      </c>
      <c r="AG103" s="79" t="s">
        <v>1701</v>
      </c>
      <c r="AH103" s="79"/>
      <c r="AI103" s="85" t="s">
        <v>1632</v>
      </c>
      <c r="AJ103" s="79" t="b">
        <v>0</v>
      </c>
      <c r="AK103" s="79">
        <v>0</v>
      </c>
      <c r="AL103" s="85" t="s">
        <v>1632</v>
      </c>
      <c r="AM103" s="79" t="s">
        <v>1708</v>
      </c>
      <c r="AN103" s="79" t="b">
        <v>1</v>
      </c>
      <c r="AO103" s="85" t="s">
        <v>1416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19</v>
      </c>
      <c r="BK103" s="49">
        <v>100</v>
      </c>
      <c r="BL103" s="48">
        <v>19</v>
      </c>
    </row>
    <row r="104" spans="1:64" ht="15">
      <c r="A104" s="64" t="s">
        <v>299</v>
      </c>
      <c r="B104" s="64" t="s">
        <v>331</v>
      </c>
      <c r="C104" s="65"/>
      <c r="D104" s="66"/>
      <c r="E104" s="67"/>
      <c r="F104" s="68"/>
      <c r="G104" s="65"/>
      <c r="H104" s="69"/>
      <c r="I104" s="70"/>
      <c r="J104" s="70"/>
      <c r="K104" s="34" t="s">
        <v>65</v>
      </c>
      <c r="L104" s="77">
        <v>224</v>
      </c>
      <c r="M104" s="77"/>
      <c r="N104" s="72"/>
      <c r="O104" s="79" t="s">
        <v>430</v>
      </c>
      <c r="P104" s="81">
        <v>43508.17350694445</v>
      </c>
      <c r="Q104" s="79" t="s">
        <v>526</v>
      </c>
      <c r="R104" s="79"/>
      <c r="S104" s="79"/>
      <c r="T104" s="79"/>
      <c r="U104" s="79"/>
      <c r="V104" s="83" t="s">
        <v>972</v>
      </c>
      <c r="W104" s="81">
        <v>43508.17350694445</v>
      </c>
      <c r="X104" s="83" t="s">
        <v>1123</v>
      </c>
      <c r="Y104" s="79"/>
      <c r="Z104" s="79"/>
      <c r="AA104" s="85" t="s">
        <v>1417</v>
      </c>
      <c r="AB104" s="79"/>
      <c r="AC104" s="79" t="b">
        <v>0</v>
      </c>
      <c r="AD104" s="79">
        <v>0</v>
      </c>
      <c r="AE104" s="85" t="s">
        <v>1632</v>
      </c>
      <c r="AF104" s="79" t="b">
        <v>0</v>
      </c>
      <c r="AG104" s="79" t="s">
        <v>1701</v>
      </c>
      <c r="AH104" s="79"/>
      <c r="AI104" s="85" t="s">
        <v>1632</v>
      </c>
      <c r="AJ104" s="79" t="b">
        <v>0</v>
      </c>
      <c r="AK104" s="79">
        <v>0</v>
      </c>
      <c r="AL104" s="85" t="s">
        <v>1552</v>
      </c>
      <c r="AM104" s="79" t="s">
        <v>1710</v>
      </c>
      <c r="AN104" s="79" t="b">
        <v>0</v>
      </c>
      <c r="AO104" s="85" t="s">
        <v>1552</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2</v>
      </c>
      <c r="BC104" s="78" t="str">
        <f>REPLACE(INDEX(GroupVertices[Group],MATCH(Edges24[[#This Row],[Vertex 2]],GroupVertices[Vertex],0)),1,1,"")</f>
        <v>1</v>
      </c>
      <c r="BD104" s="48"/>
      <c r="BE104" s="49"/>
      <c r="BF104" s="48"/>
      <c r="BG104" s="49"/>
      <c r="BH104" s="48"/>
      <c r="BI104" s="49"/>
      <c r="BJ104" s="48"/>
      <c r="BK104" s="49"/>
      <c r="BL104" s="48"/>
    </row>
    <row r="105" spans="1:64" ht="15">
      <c r="A105" s="64" t="s">
        <v>299</v>
      </c>
      <c r="B105" s="64" t="s">
        <v>331</v>
      </c>
      <c r="C105" s="65"/>
      <c r="D105" s="66"/>
      <c r="E105" s="67"/>
      <c r="F105" s="68"/>
      <c r="G105" s="65"/>
      <c r="H105" s="69"/>
      <c r="I105" s="70"/>
      <c r="J105" s="70"/>
      <c r="K105" s="34" t="s">
        <v>65</v>
      </c>
      <c r="L105" s="77">
        <v>226</v>
      </c>
      <c r="M105" s="77"/>
      <c r="N105" s="72"/>
      <c r="O105" s="79" t="s">
        <v>430</v>
      </c>
      <c r="P105" s="81">
        <v>43508.17407407407</v>
      </c>
      <c r="Q105" s="79" t="s">
        <v>517</v>
      </c>
      <c r="R105" s="79"/>
      <c r="S105" s="79"/>
      <c r="T105" s="79"/>
      <c r="U105" s="79"/>
      <c r="V105" s="83" t="s">
        <v>972</v>
      </c>
      <c r="W105" s="81">
        <v>43508.17407407407</v>
      </c>
      <c r="X105" s="83" t="s">
        <v>1124</v>
      </c>
      <c r="Y105" s="79"/>
      <c r="Z105" s="79"/>
      <c r="AA105" s="85" t="s">
        <v>1418</v>
      </c>
      <c r="AB105" s="79"/>
      <c r="AC105" s="79" t="b">
        <v>0</v>
      </c>
      <c r="AD105" s="79">
        <v>0</v>
      </c>
      <c r="AE105" s="85" t="s">
        <v>1632</v>
      </c>
      <c r="AF105" s="79" t="b">
        <v>0</v>
      </c>
      <c r="AG105" s="79" t="s">
        <v>1701</v>
      </c>
      <c r="AH105" s="79"/>
      <c r="AI105" s="85" t="s">
        <v>1632</v>
      </c>
      <c r="AJ105" s="79" t="b">
        <v>0</v>
      </c>
      <c r="AK105" s="79">
        <v>0</v>
      </c>
      <c r="AL105" s="85" t="s">
        <v>1549</v>
      </c>
      <c r="AM105" s="79" t="s">
        <v>1710</v>
      </c>
      <c r="AN105" s="79" t="b">
        <v>0</v>
      </c>
      <c r="AO105" s="85" t="s">
        <v>1549</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2</v>
      </c>
      <c r="BC105" s="78" t="str">
        <f>REPLACE(INDEX(GroupVertices[Group],MATCH(Edges24[[#This Row],[Vertex 2]],GroupVertices[Vertex],0)),1,1,"")</f>
        <v>1</v>
      </c>
      <c r="BD105" s="48"/>
      <c r="BE105" s="49"/>
      <c r="BF105" s="48"/>
      <c r="BG105" s="49"/>
      <c r="BH105" s="48"/>
      <c r="BI105" s="49"/>
      <c r="BJ105" s="48"/>
      <c r="BK105" s="49"/>
      <c r="BL105" s="48"/>
    </row>
    <row r="106" spans="1:64" ht="15">
      <c r="A106" s="64" t="s">
        <v>300</v>
      </c>
      <c r="B106" s="64" t="s">
        <v>299</v>
      </c>
      <c r="C106" s="65"/>
      <c r="D106" s="66"/>
      <c r="E106" s="67"/>
      <c r="F106" s="68"/>
      <c r="G106" s="65"/>
      <c r="H106" s="69"/>
      <c r="I106" s="70"/>
      <c r="J106" s="70"/>
      <c r="K106" s="34" t="s">
        <v>65</v>
      </c>
      <c r="L106" s="77">
        <v>229</v>
      </c>
      <c r="M106" s="77"/>
      <c r="N106" s="72"/>
      <c r="O106" s="79" t="s">
        <v>430</v>
      </c>
      <c r="P106" s="81">
        <v>43508.224803240744</v>
      </c>
      <c r="Q106" s="79" t="s">
        <v>528</v>
      </c>
      <c r="R106" s="79"/>
      <c r="S106" s="79"/>
      <c r="T106" s="79" t="s">
        <v>812</v>
      </c>
      <c r="U106" s="79"/>
      <c r="V106" s="83" t="s">
        <v>973</v>
      </c>
      <c r="W106" s="81">
        <v>43508.224803240744</v>
      </c>
      <c r="X106" s="83" t="s">
        <v>1125</v>
      </c>
      <c r="Y106" s="79"/>
      <c r="Z106" s="79"/>
      <c r="AA106" s="85" t="s">
        <v>1419</v>
      </c>
      <c r="AB106" s="85" t="s">
        <v>1552</v>
      </c>
      <c r="AC106" s="79" t="b">
        <v>0</v>
      </c>
      <c r="AD106" s="79">
        <v>0</v>
      </c>
      <c r="AE106" s="85" t="s">
        <v>1641</v>
      </c>
      <c r="AF106" s="79" t="b">
        <v>0</v>
      </c>
      <c r="AG106" s="79" t="s">
        <v>1701</v>
      </c>
      <c r="AH106" s="79"/>
      <c r="AI106" s="85" t="s">
        <v>1632</v>
      </c>
      <c r="AJ106" s="79" t="b">
        <v>0</v>
      </c>
      <c r="AK106" s="79">
        <v>0</v>
      </c>
      <c r="AL106" s="85" t="s">
        <v>1632</v>
      </c>
      <c r="AM106" s="79" t="s">
        <v>1710</v>
      </c>
      <c r="AN106" s="79" t="b">
        <v>0</v>
      </c>
      <c r="AO106" s="85" t="s">
        <v>1552</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301</v>
      </c>
      <c r="B107" s="64" t="s">
        <v>299</v>
      </c>
      <c r="C107" s="65"/>
      <c r="D107" s="66"/>
      <c r="E107" s="67"/>
      <c r="F107" s="68"/>
      <c r="G107" s="65"/>
      <c r="H107" s="69"/>
      <c r="I107" s="70"/>
      <c r="J107" s="70"/>
      <c r="K107" s="34" t="s">
        <v>65</v>
      </c>
      <c r="L107" s="77">
        <v>230</v>
      </c>
      <c r="M107" s="77"/>
      <c r="N107" s="72"/>
      <c r="O107" s="79" t="s">
        <v>430</v>
      </c>
      <c r="P107" s="81">
        <v>43508.56784722222</v>
      </c>
      <c r="Q107" s="79" t="s">
        <v>529</v>
      </c>
      <c r="R107" s="79"/>
      <c r="S107" s="79"/>
      <c r="T107" s="79"/>
      <c r="U107" s="79"/>
      <c r="V107" s="83" t="s">
        <v>974</v>
      </c>
      <c r="W107" s="81">
        <v>43508.56784722222</v>
      </c>
      <c r="X107" s="83" t="s">
        <v>1126</v>
      </c>
      <c r="Y107" s="79"/>
      <c r="Z107" s="79"/>
      <c r="AA107" s="85" t="s">
        <v>1420</v>
      </c>
      <c r="AB107" s="85" t="s">
        <v>1419</v>
      </c>
      <c r="AC107" s="79" t="b">
        <v>0</v>
      </c>
      <c r="AD107" s="79">
        <v>0</v>
      </c>
      <c r="AE107" s="85" t="s">
        <v>1658</v>
      </c>
      <c r="AF107" s="79" t="b">
        <v>0</v>
      </c>
      <c r="AG107" s="79" t="s">
        <v>1701</v>
      </c>
      <c r="AH107" s="79"/>
      <c r="AI107" s="85" t="s">
        <v>1632</v>
      </c>
      <c r="AJ107" s="79" t="b">
        <v>0</v>
      </c>
      <c r="AK107" s="79">
        <v>0</v>
      </c>
      <c r="AL107" s="85" t="s">
        <v>1632</v>
      </c>
      <c r="AM107" s="79" t="s">
        <v>1709</v>
      </c>
      <c r="AN107" s="79" t="b">
        <v>0</v>
      </c>
      <c r="AO107" s="85" t="s">
        <v>1419</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2</v>
      </c>
      <c r="BC107" s="78" t="str">
        <f>REPLACE(INDEX(GroupVertices[Group],MATCH(Edges24[[#This Row],[Vertex 2]],GroupVertices[Vertex],0)),1,1,"")</f>
        <v>2</v>
      </c>
      <c r="BD107" s="48"/>
      <c r="BE107" s="49"/>
      <c r="BF107" s="48"/>
      <c r="BG107" s="49"/>
      <c r="BH107" s="48"/>
      <c r="BI107" s="49"/>
      <c r="BJ107" s="48"/>
      <c r="BK107" s="49"/>
      <c r="BL107" s="48"/>
    </row>
    <row r="108" spans="1:64" ht="15">
      <c r="A108" s="64" t="s">
        <v>302</v>
      </c>
      <c r="B108" s="64" t="s">
        <v>331</v>
      </c>
      <c r="C108" s="65"/>
      <c r="D108" s="66"/>
      <c r="E108" s="67"/>
      <c r="F108" s="68"/>
      <c r="G108" s="65"/>
      <c r="H108" s="69"/>
      <c r="I108" s="70"/>
      <c r="J108" s="70"/>
      <c r="K108" s="34" t="s">
        <v>65</v>
      </c>
      <c r="L108" s="77">
        <v>236</v>
      </c>
      <c r="M108" s="77"/>
      <c r="N108" s="72"/>
      <c r="O108" s="79" t="s">
        <v>430</v>
      </c>
      <c r="P108" s="81">
        <v>43508.574791666666</v>
      </c>
      <c r="Q108" s="79" t="s">
        <v>530</v>
      </c>
      <c r="R108" s="83" t="s">
        <v>738</v>
      </c>
      <c r="S108" s="79" t="s">
        <v>797</v>
      </c>
      <c r="T108" s="79"/>
      <c r="U108" s="79"/>
      <c r="V108" s="83" t="s">
        <v>975</v>
      </c>
      <c r="W108" s="81">
        <v>43508.574791666666</v>
      </c>
      <c r="X108" s="83" t="s">
        <v>1127</v>
      </c>
      <c r="Y108" s="79">
        <v>42.57200905</v>
      </c>
      <c r="Z108" s="79">
        <v>-71.27832994</v>
      </c>
      <c r="AA108" s="85" t="s">
        <v>1421</v>
      </c>
      <c r="AB108" s="79"/>
      <c r="AC108" s="79" t="b">
        <v>0</v>
      </c>
      <c r="AD108" s="79">
        <v>0</v>
      </c>
      <c r="AE108" s="85" t="s">
        <v>1632</v>
      </c>
      <c r="AF108" s="79" t="b">
        <v>0</v>
      </c>
      <c r="AG108" s="79" t="s">
        <v>1701</v>
      </c>
      <c r="AH108" s="79"/>
      <c r="AI108" s="85" t="s">
        <v>1632</v>
      </c>
      <c r="AJ108" s="79" t="b">
        <v>0</v>
      </c>
      <c r="AK108" s="79">
        <v>0</v>
      </c>
      <c r="AL108" s="85" t="s">
        <v>1632</v>
      </c>
      <c r="AM108" s="79" t="s">
        <v>1712</v>
      </c>
      <c r="AN108" s="79" t="b">
        <v>0</v>
      </c>
      <c r="AO108" s="85" t="s">
        <v>1421</v>
      </c>
      <c r="AP108" s="79" t="s">
        <v>176</v>
      </c>
      <c r="AQ108" s="79">
        <v>0</v>
      </c>
      <c r="AR108" s="79">
        <v>0</v>
      </c>
      <c r="AS108" s="79" t="s">
        <v>1729</v>
      </c>
      <c r="AT108" s="79" t="s">
        <v>1740</v>
      </c>
      <c r="AU108" s="79" t="s">
        <v>1741</v>
      </c>
      <c r="AV108" s="79" t="s">
        <v>1748</v>
      </c>
      <c r="AW108" s="79" t="s">
        <v>1762</v>
      </c>
      <c r="AX108" s="79" t="s">
        <v>1776</v>
      </c>
      <c r="AY108" s="79" t="s">
        <v>1784</v>
      </c>
      <c r="AZ108" s="83" t="s">
        <v>1791</v>
      </c>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7</v>
      </c>
      <c r="BK108" s="49">
        <v>100</v>
      </c>
      <c r="BL108" s="48">
        <v>7</v>
      </c>
    </row>
    <row r="109" spans="1:64" ht="15">
      <c r="A109" s="64" t="s">
        <v>303</v>
      </c>
      <c r="B109" s="64" t="s">
        <v>331</v>
      </c>
      <c r="C109" s="65"/>
      <c r="D109" s="66"/>
      <c r="E109" s="67"/>
      <c r="F109" s="68"/>
      <c r="G109" s="65"/>
      <c r="H109" s="69"/>
      <c r="I109" s="70"/>
      <c r="J109" s="70"/>
      <c r="K109" s="34" t="s">
        <v>65</v>
      </c>
      <c r="L109" s="77">
        <v>237</v>
      </c>
      <c r="M109" s="77"/>
      <c r="N109" s="72"/>
      <c r="O109" s="79" t="s">
        <v>430</v>
      </c>
      <c r="P109" s="81">
        <v>43508.58314814815</v>
      </c>
      <c r="Q109" s="79" t="s">
        <v>531</v>
      </c>
      <c r="R109" s="79"/>
      <c r="S109" s="79"/>
      <c r="T109" s="79"/>
      <c r="U109" s="79"/>
      <c r="V109" s="83" t="s">
        <v>976</v>
      </c>
      <c r="W109" s="81">
        <v>43508.58314814815</v>
      </c>
      <c r="X109" s="83" t="s">
        <v>1128</v>
      </c>
      <c r="Y109" s="79"/>
      <c r="Z109" s="79"/>
      <c r="AA109" s="85" t="s">
        <v>1422</v>
      </c>
      <c r="AB109" s="85" t="s">
        <v>1552</v>
      </c>
      <c r="AC109" s="79" t="b">
        <v>0</v>
      </c>
      <c r="AD109" s="79">
        <v>0</v>
      </c>
      <c r="AE109" s="85" t="s">
        <v>1641</v>
      </c>
      <c r="AF109" s="79" t="b">
        <v>0</v>
      </c>
      <c r="AG109" s="79" t="s">
        <v>1701</v>
      </c>
      <c r="AH109" s="79"/>
      <c r="AI109" s="85" t="s">
        <v>1632</v>
      </c>
      <c r="AJ109" s="79" t="b">
        <v>0</v>
      </c>
      <c r="AK109" s="79">
        <v>0</v>
      </c>
      <c r="AL109" s="85" t="s">
        <v>1632</v>
      </c>
      <c r="AM109" s="79" t="s">
        <v>1708</v>
      </c>
      <c r="AN109" s="79" t="b">
        <v>0</v>
      </c>
      <c r="AO109" s="85" t="s">
        <v>1552</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1</v>
      </c>
      <c r="BD109" s="48"/>
      <c r="BE109" s="49"/>
      <c r="BF109" s="48"/>
      <c r="BG109" s="49"/>
      <c r="BH109" s="48"/>
      <c r="BI109" s="49"/>
      <c r="BJ109" s="48"/>
      <c r="BK109" s="49"/>
      <c r="BL109" s="48"/>
    </row>
    <row r="110" spans="1:64" ht="15">
      <c r="A110" s="64" t="s">
        <v>304</v>
      </c>
      <c r="B110" s="64" t="s">
        <v>331</v>
      </c>
      <c r="C110" s="65"/>
      <c r="D110" s="66"/>
      <c r="E110" s="67"/>
      <c r="F110" s="68"/>
      <c r="G110" s="65"/>
      <c r="H110" s="69"/>
      <c r="I110" s="70"/>
      <c r="J110" s="70"/>
      <c r="K110" s="34" t="s">
        <v>65</v>
      </c>
      <c r="L110" s="77">
        <v>239</v>
      </c>
      <c r="M110" s="77"/>
      <c r="N110" s="72"/>
      <c r="O110" s="79" t="s">
        <v>430</v>
      </c>
      <c r="P110" s="81">
        <v>43508.58752314815</v>
      </c>
      <c r="Q110" s="79" t="s">
        <v>532</v>
      </c>
      <c r="R110" s="83" t="s">
        <v>739</v>
      </c>
      <c r="S110" s="79" t="s">
        <v>797</v>
      </c>
      <c r="T110" s="79"/>
      <c r="U110" s="83" t="s">
        <v>859</v>
      </c>
      <c r="V110" s="83" t="s">
        <v>859</v>
      </c>
      <c r="W110" s="81">
        <v>43508.58752314815</v>
      </c>
      <c r="X110" s="83" t="s">
        <v>1129</v>
      </c>
      <c r="Y110" s="79">
        <v>42.56627561</v>
      </c>
      <c r="Z110" s="79">
        <v>-71.42314106</v>
      </c>
      <c r="AA110" s="85" t="s">
        <v>1423</v>
      </c>
      <c r="AB110" s="79"/>
      <c r="AC110" s="79" t="b">
        <v>0</v>
      </c>
      <c r="AD110" s="79">
        <v>0</v>
      </c>
      <c r="AE110" s="85" t="s">
        <v>1632</v>
      </c>
      <c r="AF110" s="79" t="b">
        <v>0</v>
      </c>
      <c r="AG110" s="79" t="s">
        <v>1701</v>
      </c>
      <c r="AH110" s="79"/>
      <c r="AI110" s="85" t="s">
        <v>1632</v>
      </c>
      <c r="AJ110" s="79" t="b">
        <v>0</v>
      </c>
      <c r="AK110" s="79">
        <v>0</v>
      </c>
      <c r="AL110" s="85" t="s">
        <v>1632</v>
      </c>
      <c r="AM110" s="79" t="s">
        <v>1712</v>
      </c>
      <c r="AN110" s="79" t="b">
        <v>0</v>
      </c>
      <c r="AO110" s="85" t="s">
        <v>1423</v>
      </c>
      <c r="AP110" s="79" t="s">
        <v>176</v>
      </c>
      <c r="AQ110" s="79">
        <v>0</v>
      </c>
      <c r="AR110" s="79">
        <v>0</v>
      </c>
      <c r="AS110" s="79" t="s">
        <v>1730</v>
      </c>
      <c r="AT110" s="79" t="s">
        <v>1740</v>
      </c>
      <c r="AU110" s="79" t="s">
        <v>1741</v>
      </c>
      <c r="AV110" s="79" t="s">
        <v>1749</v>
      </c>
      <c r="AW110" s="79" t="s">
        <v>1763</v>
      </c>
      <c r="AX110" s="79" t="s">
        <v>1777</v>
      </c>
      <c r="AY110" s="79" t="s">
        <v>1784</v>
      </c>
      <c r="AZ110" s="83" t="s">
        <v>1792</v>
      </c>
      <c r="BA110">
        <v>1</v>
      </c>
      <c r="BB110" s="78" t="str">
        <f>REPLACE(INDEX(GroupVertices[Group],MATCH(Edges24[[#This Row],[Vertex 1]],GroupVertices[Vertex],0)),1,1,"")</f>
        <v>1</v>
      </c>
      <c r="BC110" s="78" t="str">
        <f>REPLACE(INDEX(GroupVertices[Group],MATCH(Edges24[[#This Row],[Vertex 2]],GroupVertices[Vertex],0)),1,1,"")</f>
        <v>1</v>
      </c>
      <c r="BD110" s="48">
        <v>1</v>
      </c>
      <c r="BE110" s="49">
        <v>9.090909090909092</v>
      </c>
      <c r="BF110" s="48">
        <v>0</v>
      </c>
      <c r="BG110" s="49">
        <v>0</v>
      </c>
      <c r="BH110" s="48">
        <v>0</v>
      </c>
      <c r="BI110" s="49">
        <v>0</v>
      </c>
      <c r="BJ110" s="48">
        <v>10</v>
      </c>
      <c r="BK110" s="49">
        <v>90.9090909090909</v>
      </c>
      <c r="BL110" s="48">
        <v>11</v>
      </c>
    </row>
    <row r="111" spans="1:64" ht="15">
      <c r="A111" s="64" t="s">
        <v>305</v>
      </c>
      <c r="B111" s="64" t="s">
        <v>331</v>
      </c>
      <c r="C111" s="65"/>
      <c r="D111" s="66"/>
      <c r="E111" s="67"/>
      <c r="F111" s="68"/>
      <c r="G111" s="65"/>
      <c r="H111" s="69"/>
      <c r="I111" s="70"/>
      <c r="J111" s="70"/>
      <c r="K111" s="34" t="s">
        <v>65</v>
      </c>
      <c r="L111" s="77">
        <v>240</v>
      </c>
      <c r="M111" s="77"/>
      <c r="N111" s="72"/>
      <c r="O111" s="79" t="s">
        <v>430</v>
      </c>
      <c r="P111" s="81">
        <v>43508.61565972222</v>
      </c>
      <c r="Q111" s="79" t="s">
        <v>517</v>
      </c>
      <c r="R111" s="79"/>
      <c r="S111" s="79"/>
      <c r="T111" s="79"/>
      <c r="U111" s="79"/>
      <c r="V111" s="83" t="s">
        <v>977</v>
      </c>
      <c r="W111" s="81">
        <v>43508.61565972222</v>
      </c>
      <c r="X111" s="83" t="s">
        <v>1130</v>
      </c>
      <c r="Y111" s="79"/>
      <c r="Z111" s="79"/>
      <c r="AA111" s="85" t="s">
        <v>1424</v>
      </c>
      <c r="AB111" s="79"/>
      <c r="AC111" s="79" t="b">
        <v>0</v>
      </c>
      <c r="AD111" s="79">
        <v>0</v>
      </c>
      <c r="AE111" s="85" t="s">
        <v>1632</v>
      </c>
      <c r="AF111" s="79" t="b">
        <v>0</v>
      </c>
      <c r="AG111" s="79" t="s">
        <v>1701</v>
      </c>
      <c r="AH111" s="79"/>
      <c r="AI111" s="85" t="s">
        <v>1632</v>
      </c>
      <c r="AJ111" s="79" t="b">
        <v>0</v>
      </c>
      <c r="AK111" s="79">
        <v>0</v>
      </c>
      <c r="AL111" s="85" t="s">
        <v>1549</v>
      </c>
      <c r="AM111" s="79" t="s">
        <v>1708</v>
      </c>
      <c r="AN111" s="79" t="b">
        <v>0</v>
      </c>
      <c r="AO111" s="85" t="s">
        <v>1549</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1</v>
      </c>
      <c r="BD111" s="48"/>
      <c r="BE111" s="49"/>
      <c r="BF111" s="48"/>
      <c r="BG111" s="49"/>
      <c r="BH111" s="48"/>
      <c r="BI111" s="49"/>
      <c r="BJ111" s="48"/>
      <c r="BK111" s="49"/>
      <c r="BL111" s="48"/>
    </row>
    <row r="112" spans="1:64" ht="15">
      <c r="A112" s="64" t="s">
        <v>306</v>
      </c>
      <c r="B112" s="64" t="s">
        <v>402</v>
      </c>
      <c r="C112" s="65"/>
      <c r="D112" s="66"/>
      <c r="E112" s="67"/>
      <c r="F112" s="68"/>
      <c r="G112" s="65"/>
      <c r="H112" s="69"/>
      <c r="I112" s="70"/>
      <c r="J112" s="70"/>
      <c r="K112" s="34" t="s">
        <v>65</v>
      </c>
      <c r="L112" s="77">
        <v>243</v>
      </c>
      <c r="M112" s="77"/>
      <c r="N112" s="72"/>
      <c r="O112" s="79" t="s">
        <v>431</v>
      </c>
      <c r="P112" s="81">
        <v>43508.60965277778</v>
      </c>
      <c r="Q112" s="79" t="s">
        <v>533</v>
      </c>
      <c r="R112" s="79"/>
      <c r="S112" s="79"/>
      <c r="T112" s="79"/>
      <c r="U112" s="79"/>
      <c r="V112" s="83" t="s">
        <v>978</v>
      </c>
      <c r="W112" s="81">
        <v>43508.60965277778</v>
      </c>
      <c r="X112" s="83" t="s">
        <v>1131</v>
      </c>
      <c r="Y112" s="79"/>
      <c r="Z112" s="79"/>
      <c r="AA112" s="85" t="s">
        <v>1425</v>
      </c>
      <c r="AB112" s="85" t="s">
        <v>1623</v>
      </c>
      <c r="AC112" s="79" t="b">
        <v>0</v>
      </c>
      <c r="AD112" s="79">
        <v>1</v>
      </c>
      <c r="AE112" s="85" t="s">
        <v>1659</v>
      </c>
      <c r="AF112" s="79" t="b">
        <v>0</v>
      </c>
      <c r="AG112" s="79" t="s">
        <v>1701</v>
      </c>
      <c r="AH112" s="79"/>
      <c r="AI112" s="85" t="s">
        <v>1632</v>
      </c>
      <c r="AJ112" s="79" t="b">
        <v>0</v>
      </c>
      <c r="AK112" s="79">
        <v>0</v>
      </c>
      <c r="AL112" s="85" t="s">
        <v>1632</v>
      </c>
      <c r="AM112" s="79" t="s">
        <v>1709</v>
      </c>
      <c r="AN112" s="79" t="b">
        <v>0</v>
      </c>
      <c r="AO112" s="85" t="s">
        <v>1623</v>
      </c>
      <c r="AP112" s="79" t="s">
        <v>176</v>
      </c>
      <c r="AQ112" s="79">
        <v>0</v>
      </c>
      <c r="AR112" s="79">
        <v>0</v>
      </c>
      <c r="AS112" s="79"/>
      <c r="AT112" s="79"/>
      <c r="AU112" s="79"/>
      <c r="AV112" s="79"/>
      <c r="AW112" s="79"/>
      <c r="AX112" s="79"/>
      <c r="AY112" s="79"/>
      <c r="AZ112" s="79"/>
      <c r="BA112">
        <v>1</v>
      </c>
      <c r="BB112" s="78" t="str">
        <f>REPLACE(INDEX(GroupVertices[Group],MATCH(Edges24[[#This Row],[Vertex 1]],GroupVertices[Vertex],0)),1,1,"")</f>
        <v>18</v>
      </c>
      <c r="BC112" s="78" t="str">
        <f>REPLACE(INDEX(GroupVertices[Group],MATCH(Edges24[[#This Row],[Vertex 2]],GroupVertices[Vertex],0)),1,1,"")</f>
        <v>18</v>
      </c>
      <c r="BD112" s="48">
        <v>1</v>
      </c>
      <c r="BE112" s="49">
        <v>5</v>
      </c>
      <c r="BF112" s="48">
        <v>1</v>
      </c>
      <c r="BG112" s="49">
        <v>5</v>
      </c>
      <c r="BH112" s="48">
        <v>0</v>
      </c>
      <c r="BI112" s="49">
        <v>0</v>
      </c>
      <c r="BJ112" s="48">
        <v>18</v>
      </c>
      <c r="BK112" s="49">
        <v>90</v>
      </c>
      <c r="BL112" s="48">
        <v>20</v>
      </c>
    </row>
    <row r="113" spans="1:64" ht="15">
      <c r="A113" s="64" t="s">
        <v>283</v>
      </c>
      <c r="B113" s="64" t="s">
        <v>331</v>
      </c>
      <c r="C113" s="65"/>
      <c r="D113" s="66"/>
      <c r="E113" s="67"/>
      <c r="F113" s="68"/>
      <c r="G113" s="65"/>
      <c r="H113" s="69"/>
      <c r="I113" s="70"/>
      <c r="J113" s="70"/>
      <c r="K113" s="34" t="s">
        <v>65</v>
      </c>
      <c r="L113" s="77">
        <v>244</v>
      </c>
      <c r="M113" s="77"/>
      <c r="N113" s="72"/>
      <c r="O113" s="79" t="s">
        <v>430</v>
      </c>
      <c r="P113" s="81">
        <v>43507.793333333335</v>
      </c>
      <c r="Q113" s="79" t="s">
        <v>534</v>
      </c>
      <c r="R113" s="83" t="s">
        <v>740</v>
      </c>
      <c r="S113" s="79" t="s">
        <v>796</v>
      </c>
      <c r="T113" s="79"/>
      <c r="U113" s="79"/>
      <c r="V113" s="83" t="s">
        <v>959</v>
      </c>
      <c r="W113" s="81">
        <v>43507.793333333335</v>
      </c>
      <c r="X113" s="83" t="s">
        <v>1132</v>
      </c>
      <c r="Y113" s="79">
        <v>42.56169234</v>
      </c>
      <c r="Z113" s="79">
        <v>-70.97806031</v>
      </c>
      <c r="AA113" s="85" t="s">
        <v>1426</v>
      </c>
      <c r="AB113" s="79"/>
      <c r="AC113" s="79" t="b">
        <v>0</v>
      </c>
      <c r="AD113" s="79">
        <v>0</v>
      </c>
      <c r="AE113" s="85" t="s">
        <v>1632</v>
      </c>
      <c r="AF113" s="79" t="b">
        <v>0</v>
      </c>
      <c r="AG113" s="79" t="s">
        <v>1701</v>
      </c>
      <c r="AH113" s="79"/>
      <c r="AI113" s="85" t="s">
        <v>1632</v>
      </c>
      <c r="AJ113" s="79" t="b">
        <v>0</v>
      </c>
      <c r="AK113" s="79">
        <v>0</v>
      </c>
      <c r="AL113" s="85" t="s">
        <v>1632</v>
      </c>
      <c r="AM113" s="79" t="s">
        <v>1717</v>
      </c>
      <c r="AN113" s="79" t="b">
        <v>1</v>
      </c>
      <c r="AO113" s="85" t="s">
        <v>1426</v>
      </c>
      <c r="AP113" s="79" t="s">
        <v>176</v>
      </c>
      <c r="AQ113" s="79">
        <v>0</v>
      </c>
      <c r="AR113" s="79">
        <v>0</v>
      </c>
      <c r="AS113" s="79" t="s">
        <v>1731</v>
      </c>
      <c r="AT113" s="79" t="s">
        <v>1740</v>
      </c>
      <c r="AU113" s="79" t="s">
        <v>1741</v>
      </c>
      <c r="AV113" s="79" t="s">
        <v>1746</v>
      </c>
      <c r="AW113" s="79" t="s">
        <v>1760</v>
      </c>
      <c r="AX113" s="79" t="s">
        <v>1774</v>
      </c>
      <c r="AY113" s="79" t="s">
        <v>1784</v>
      </c>
      <c r="AZ113" s="83" t="s">
        <v>1789</v>
      </c>
      <c r="BA113">
        <v>2</v>
      </c>
      <c r="BB113" s="78" t="str">
        <f>REPLACE(INDEX(GroupVertices[Group],MATCH(Edges24[[#This Row],[Vertex 1]],GroupVertices[Vertex],0)),1,1,"")</f>
        <v>12</v>
      </c>
      <c r="BC113" s="78" t="str">
        <f>REPLACE(INDEX(GroupVertices[Group],MATCH(Edges24[[#This Row],[Vertex 2]],GroupVertices[Vertex],0)),1,1,"")</f>
        <v>1</v>
      </c>
      <c r="BD113" s="48">
        <v>0</v>
      </c>
      <c r="BE113" s="49">
        <v>0</v>
      </c>
      <c r="BF113" s="48">
        <v>1</v>
      </c>
      <c r="BG113" s="49">
        <v>5</v>
      </c>
      <c r="BH113" s="48">
        <v>0</v>
      </c>
      <c r="BI113" s="49">
        <v>0</v>
      </c>
      <c r="BJ113" s="48">
        <v>19</v>
      </c>
      <c r="BK113" s="49">
        <v>95</v>
      </c>
      <c r="BL113" s="48">
        <v>20</v>
      </c>
    </row>
    <row r="114" spans="1:64" ht="15">
      <c r="A114" s="64" t="s">
        <v>307</v>
      </c>
      <c r="B114" s="64" t="s">
        <v>283</v>
      </c>
      <c r="C114" s="65"/>
      <c r="D114" s="66"/>
      <c r="E114" s="67"/>
      <c r="F114" s="68"/>
      <c r="G114" s="65"/>
      <c r="H114" s="69"/>
      <c r="I114" s="70"/>
      <c r="J114" s="70"/>
      <c r="K114" s="34" t="s">
        <v>65</v>
      </c>
      <c r="L114" s="77">
        <v>246</v>
      </c>
      <c r="M114" s="77"/>
      <c r="N114" s="72"/>
      <c r="O114" s="79" t="s">
        <v>430</v>
      </c>
      <c r="P114" s="81">
        <v>43508.66673611111</v>
      </c>
      <c r="Q114" s="79" t="s">
        <v>514</v>
      </c>
      <c r="R114" s="79"/>
      <c r="S114" s="79"/>
      <c r="T114" s="79"/>
      <c r="U114" s="79"/>
      <c r="V114" s="83" t="s">
        <v>979</v>
      </c>
      <c r="W114" s="81">
        <v>43508.66673611111</v>
      </c>
      <c r="X114" s="83" t="s">
        <v>1133</v>
      </c>
      <c r="Y114" s="79"/>
      <c r="Z114" s="79"/>
      <c r="AA114" s="85" t="s">
        <v>1427</v>
      </c>
      <c r="AB114" s="79"/>
      <c r="AC114" s="79" t="b">
        <v>0</v>
      </c>
      <c r="AD114" s="79">
        <v>0</v>
      </c>
      <c r="AE114" s="85" t="s">
        <v>1632</v>
      </c>
      <c r="AF114" s="79" t="b">
        <v>0</v>
      </c>
      <c r="AG114" s="79" t="s">
        <v>1701</v>
      </c>
      <c r="AH114" s="79"/>
      <c r="AI114" s="85" t="s">
        <v>1632</v>
      </c>
      <c r="AJ114" s="79" t="b">
        <v>0</v>
      </c>
      <c r="AK114" s="79">
        <v>0</v>
      </c>
      <c r="AL114" s="85" t="s">
        <v>1400</v>
      </c>
      <c r="AM114" s="79" t="s">
        <v>1716</v>
      </c>
      <c r="AN114" s="79" t="b">
        <v>0</v>
      </c>
      <c r="AO114" s="85" t="s">
        <v>1400</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12</v>
      </c>
      <c r="BC114" s="78" t="str">
        <f>REPLACE(INDEX(GroupVertices[Group],MATCH(Edges24[[#This Row],[Vertex 2]],GroupVertices[Vertex],0)),1,1,"")</f>
        <v>12</v>
      </c>
      <c r="BD114" s="48"/>
      <c r="BE114" s="49"/>
      <c r="BF114" s="48"/>
      <c r="BG114" s="49"/>
      <c r="BH114" s="48"/>
      <c r="BI114" s="49"/>
      <c r="BJ114" s="48"/>
      <c r="BK114" s="49"/>
      <c r="BL114" s="48"/>
    </row>
    <row r="115" spans="1:64" ht="15">
      <c r="A115" s="64" t="s">
        <v>308</v>
      </c>
      <c r="B115" s="64" t="s">
        <v>308</v>
      </c>
      <c r="C115" s="65"/>
      <c r="D115" s="66"/>
      <c r="E115" s="67"/>
      <c r="F115" s="68"/>
      <c r="G115" s="65"/>
      <c r="H115" s="69"/>
      <c r="I115" s="70"/>
      <c r="J115" s="70"/>
      <c r="K115" s="34" t="s">
        <v>65</v>
      </c>
      <c r="L115" s="77">
        <v>248</v>
      </c>
      <c r="M115" s="77"/>
      <c r="N115" s="72"/>
      <c r="O115" s="79" t="s">
        <v>176</v>
      </c>
      <c r="P115" s="81">
        <v>43508.7668287037</v>
      </c>
      <c r="Q115" s="79" t="s">
        <v>535</v>
      </c>
      <c r="R115" s="83" t="s">
        <v>741</v>
      </c>
      <c r="S115" s="79" t="s">
        <v>801</v>
      </c>
      <c r="T115" s="79" t="s">
        <v>813</v>
      </c>
      <c r="U115" s="79"/>
      <c r="V115" s="83" t="s">
        <v>980</v>
      </c>
      <c r="W115" s="81">
        <v>43508.7668287037</v>
      </c>
      <c r="X115" s="83" t="s">
        <v>1134</v>
      </c>
      <c r="Y115" s="79"/>
      <c r="Z115" s="79"/>
      <c r="AA115" s="85" t="s">
        <v>1428</v>
      </c>
      <c r="AB115" s="79"/>
      <c r="AC115" s="79" t="b">
        <v>0</v>
      </c>
      <c r="AD115" s="79">
        <v>0</v>
      </c>
      <c r="AE115" s="85" t="s">
        <v>1632</v>
      </c>
      <c r="AF115" s="79" t="b">
        <v>0</v>
      </c>
      <c r="AG115" s="79" t="s">
        <v>1701</v>
      </c>
      <c r="AH115" s="79"/>
      <c r="AI115" s="85" t="s">
        <v>1632</v>
      </c>
      <c r="AJ115" s="79" t="b">
        <v>0</v>
      </c>
      <c r="AK115" s="79">
        <v>0</v>
      </c>
      <c r="AL115" s="85" t="s">
        <v>1632</v>
      </c>
      <c r="AM115" s="79" t="s">
        <v>1710</v>
      </c>
      <c r="AN115" s="79" t="b">
        <v>0</v>
      </c>
      <c r="AO115" s="85" t="s">
        <v>1428</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10</v>
      </c>
      <c r="BC115" s="78" t="str">
        <f>REPLACE(INDEX(GroupVertices[Group],MATCH(Edges24[[#This Row],[Vertex 2]],GroupVertices[Vertex],0)),1,1,"")</f>
        <v>10</v>
      </c>
      <c r="BD115" s="48">
        <v>1</v>
      </c>
      <c r="BE115" s="49">
        <v>7.142857142857143</v>
      </c>
      <c r="BF115" s="48">
        <v>0</v>
      </c>
      <c r="BG115" s="49">
        <v>0</v>
      </c>
      <c r="BH115" s="48">
        <v>0</v>
      </c>
      <c r="BI115" s="49">
        <v>0</v>
      </c>
      <c r="BJ115" s="48">
        <v>13</v>
      </c>
      <c r="BK115" s="49">
        <v>92.85714285714286</v>
      </c>
      <c r="BL115" s="48">
        <v>14</v>
      </c>
    </row>
    <row r="116" spans="1:64" ht="15">
      <c r="A116" s="64" t="s">
        <v>309</v>
      </c>
      <c r="B116" s="64" t="s">
        <v>403</v>
      </c>
      <c r="C116" s="65"/>
      <c r="D116" s="66"/>
      <c r="E116" s="67"/>
      <c r="F116" s="68"/>
      <c r="G116" s="65"/>
      <c r="H116" s="69"/>
      <c r="I116" s="70"/>
      <c r="J116" s="70"/>
      <c r="K116" s="34" t="s">
        <v>65</v>
      </c>
      <c r="L116" s="77">
        <v>249</v>
      </c>
      <c r="M116" s="77"/>
      <c r="N116" s="72"/>
      <c r="O116" s="79" t="s">
        <v>430</v>
      </c>
      <c r="P116" s="81">
        <v>43508.77079861111</v>
      </c>
      <c r="Q116" s="79" t="s">
        <v>536</v>
      </c>
      <c r="R116" s="79"/>
      <c r="S116" s="79"/>
      <c r="T116" s="79" t="s">
        <v>814</v>
      </c>
      <c r="U116" s="83" t="s">
        <v>860</v>
      </c>
      <c r="V116" s="83" t="s">
        <v>860</v>
      </c>
      <c r="W116" s="81">
        <v>43508.77079861111</v>
      </c>
      <c r="X116" s="83" t="s">
        <v>1135</v>
      </c>
      <c r="Y116" s="79"/>
      <c r="Z116" s="79"/>
      <c r="AA116" s="85" t="s">
        <v>1429</v>
      </c>
      <c r="AB116" s="85" t="s">
        <v>1430</v>
      </c>
      <c r="AC116" s="79" t="b">
        <v>0</v>
      </c>
      <c r="AD116" s="79">
        <v>2</v>
      </c>
      <c r="AE116" s="85" t="s">
        <v>1660</v>
      </c>
      <c r="AF116" s="79" t="b">
        <v>0</v>
      </c>
      <c r="AG116" s="79" t="s">
        <v>1701</v>
      </c>
      <c r="AH116" s="79"/>
      <c r="AI116" s="85" t="s">
        <v>1632</v>
      </c>
      <c r="AJ116" s="79" t="b">
        <v>0</v>
      </c>
      <c r="AK116" s="79">
        <v>0</v>
      </c>
      <c r="AL116" s="85" t="s">
        <v>1632</v>
      </c>
      <c r="AM116" s="79" t="s">
        <v>1710</v>
      </c>
      <c r="AN116" s="79" t="b">
        <v>0</v>
      </c>
      <c r="AO116" s="85" t="s">
        <v>1430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3</v>
      </c>
      <c r="BC116" s="78" t="str">
        <f>REPLACE(INDEX(GroupVertices[Group],MATCH(Edges24[[#This Row],[Vertex 2]],GroupVertices[Vertex],0)),1,1,"")</f>
        <v>3</v>
      </c>
      <c r="BD116" s="48"/>
      <c r="BE116" s="49"/>
      <c r="BF116" s="48"/>
      <c r="BG116" s="49"/>
      <c r="BH116" s="48"/>
      <c r="BI116" s="49"/>
      <c r="BJ116" s="48"/>
      <c r="BK116" s="49"/>
      <c r="BL116" s="48"/>
    </row>
    <row r="117" spans="1:64" ht="15">
      <c r="A117" s="64" t="s">
        <v>310</v>
      </c>
      <c r="B117" s="64" t="s">
        <v>411</v>
      </c>
      <c r="C117" s="65"/>
      <c r="D117" s="66"/>
      <c r="E117" s="67"/>
      <c r="F117" s="68"/>
      <c r="G117" s="65"/>
      <c r="H117" s="69"/>
      <c r="I117" s="70"/>
      <c r="J117" s="70"/>
      <c r="K117" s="34" t="s">
        <v>65</v>
      </c>
      <c r="L117" s="77">
        <v>258</v>
      </c>
      <c r="M117" s="77"/>
      <c r="N117" s="72"/>
      <c r="O117" s="79" t="s">
        <v>430</v>
      </c>
      <c r="P117" s="81">
        <v>43508.65008101852</v>
      </c>
      <c r="Q117" s="79" t="s">
        <v>537</v>
      </c>
      <c r="R117" s="83" t="s">
        <v>742</v>
      </c>
      <c r="S117" s="79" t="s">
        <v>796</v>
      </c>
      <c r="T117" s="79"/>
      <c r="U117" s="79"/>
      <c r="V117" s="83" t="s">
        <v>981</v>
      </c>
      <c r="W117" s="81">
        <v>43508.65008101852</v>
      </c>
      <c r="X117" s="83" t="s">
        <v>1136</v>
      </c>
      <c r="Y117" s="79"/>
      <c r="Z117" s="79"/>
      <c r="AA117" s="85" t="s">
        <v>1430</v>
      </c>
      <c r="AB117" s="79"/>
      <c r="AC117" s="79" t="b">
        <v>0</v>
      </c>
      <c r="AD117" s="79">
        <v>0</v>
      </c>
      <c r="AE117" s="85" t="s">
        <v>1661</v>
      </c>
      <c r="AF117" s="79" t="b">
        <v>0</v>
      </c>
      <c r="AG117" s="79" t="s">
        <v>1701</v>
      </c>
      <c r="AH117" s="79"/>
      <c r="AI117" s="85" t="s">
        <v>1632</v>
      </c>
      <c r="AJ117" s="79" t="b">
        <v>0</v>
      </c>
      <c r="AK117" s="79">
        <v>0</v>
      </c>
      <c r="AL117" s="85" t="s">
        <v>1632</v>
      </c>
      <c r="AM117" s="79" t="s">
        <v>1710</v>
      </c>
      <c r="AN117" s="79" t="b">
        <v>1</v>
      </c>
      <c r="AO117" s="85" t="s">
        <v>1430</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3</v>
      </c>
      <c r="BC117" s="78" t="str">
        <f>REPLACE(INDEX(GroupVertices[Group],MATCH(Edges24[[#This Row],[Vertex 2]],GroupVertices[Vertex],0)),1,1,"")</f>
        <v>3</v>
      </c>
      <c r="BD117" s="48"/>
      <c r="BE117" s="49"/>
      <c r="BF117" s="48"/>
      <c r="BG117" s="49"/>
      <c r="BH117" s="48"/>
      <c r="BI117" s="49"/>
      <c r="BJ117" s="48"/>
      <c r="BK117" s="49"/>
      <c r="BL117" s="48"/>
    </row>
    <row r="118" spans="1:64" ht="15">
      <c r="A118" s="64" t="s">
        <v>310</v>
      </c>
      <c r="B118" s="64" t="s">
        <v>412</v>
      </c>
      <c r="C118" s="65"/>
      <c r="D118" s="66"/>
      <c r="E118" s="67"/>
      <c r="F118" s="68"/>
      <c r="G118" s="65"/>
      <c r="H118" s="69"/>
      <c r="I118" s="70"/>
      <c r="J118" s="70"/>
      <c r="K118" s="34" t="s">
        <v>65</v>
      </c>
      <c r="L118" s="77">
        <v>261</v>
      </c>
      <c r="M118" s="77"/>
      <c r="N118" s="72"/>
      <c r="O118" s="79" t="s">
        <v>430</v>
      </c>
      <c r="P118" s="81">
        <v>43508.78555555556</v>
      </c>
      <c r="Q118" s="79" t="s">
        <v>538</v>
      </c>
      <c r="R118" s="83" t="s">
        <v>743</v>
      </c>
      <c r="S118" s="79" t="s">
        <v>796</v>
      </c>
      <c r="T118" s="79"/>
      <c r="U118" s="79"/>
      <c r="V118" s="83" t="s">
        <v>981</v>
      </c>
      <c r="W118" s="81">
        <v>43508.78555555556</v>
      </c>
      <c r="X118" s="83" t="s">
        <v>1137</v>
      </c>
      <c r="Y118" s="79"/>
      <c r="Z118" s="79"/>
      <c r="AA118" s="85" t="s">
        <v>1431</v>
      </c>
      <c r="AB118" s="85" t="s">
        <v>1429</v>
      </c>
      <c r="AC118" s="79" t="b">
        <v>0</v>
      </c>
      <c r="AD118" s="79">
        <v>0</v>
      </c>
      <c r="AE118" s="85" t="s">
        <v>1662</v>
      </c>
      <c r="AF118" s="79" t="b">
        <v>0</v>
      </c>
      <c r="AG118" s="79" t="s">
        <v>1701</v>
      </c>
      <c r="AH118" s="79"/>
      <c r="AI118" s="85" t="s">
        <v>1632</v>
      </c>
      <c r="AJ118" s="79" t="b">
        <v>0</v>
      </c>
      <c r="AK118" s="79">
        <v>0</v>
      </c>
      <c r="AL118" s="85" t="s">
        <v>1632</v>
      </c>
      <c r="AM118" s="79" t="s">
        <v>1710</v>
      </c>
      <c r="AN118" s="79" t="b">
        <v>1</v>
      </c>
      <c r="AO118" s="85" t="s">
        <v>1429</v>
      </c>
      <c r="AP118" s="79" t="s">
        <v>176</v>
      </c>
      <c r="AQ118" s="79">
        <v>0</v>
      </c>
      <c r="AR118" s="79">
        <v>0</v>
      </c>
      <c r="AS118" s="79"/>
      <c r="AT118" s="79"/>
      <c r="AU118" s="79"/>
      <c r="AV118" s="79"/>
      <c r="AW118" s="79"/>
      <c r="AX118" s="79"/>
      <c r="AY118" s="79"/>
      <c r="AZ118" s="79"/>
      <c r="BA118">
        <v>2</v>
      </c>
      <c r="BB118" s="78" t="str">
        <f>REPLACE(INDEX(GroupVertices[Group],MATCH(Edges24[[#This Row],[Vertex 1]],GroupVertices[Vertex],0)),1,1,"")</f>
        <v>3</v>
      </c>
      <c r="BC118" s="78" t="str">
        <f>REPLACE(INDEX(GroupVertices[Group],MATCH(Edges24[[#This Row],[Vertex 2]],GroupVertices[Vertex],0)),1,1,"")</f>
        <v>3</v>
      </c>
      <c r="BD118" s="48"/>
      <c r="BE118" s="49"/>
      <c r="BF118" s="48"/>
      <c r="BG118" s="49"/>
      <c r="BH118" s="48"/>
      <c r="BI118" s="49"/>
      <c r="BJ118" s="48"/>
      <c r="BK118" s="49"/>
      <c r="BL118" s="48"/>
    </row>
    <row r="119" spans="1:64" ht="15">
      <c r="A119" s="64" t="s">
        <v>311</v>
      </c>
      <c r="B119" s="64" t="s">
        <v>331</v>
      </c>
      <c r="C119" s="65"/>
      <c r="D119" s="66"/>
      <c r="E119" s="67"/>
      <c r="F119" s="68"/>
      <c r="G119" s="65"/>
      <c r="H119" s="69"/>
      <c r="I119" s="70"/>
      <c r="J119" s="70"/>
      <c r="K119" s="34" t="s">
        <v>65</v>
      </c>
      <c r="L119" s="77">
        <v>281</v>
      </c>
      <c r="M119" s="77"/>
      <c r="N119" s="72"/>
      <c r="O119" s="79" t="s">
        <v>430</v>
      </c>
      <c r="P119" s="81">
        <v>43508.7875462963</v>
      </c>
      <c r="Q119" s="79" t="s">
        <v>539</v>
      </c>
      <c r="R119" s="83" t="s">
        <v>744</v>
      </c>
      <c r="S119" s="79" t="s">
        <v>797</v>
      </c>
      <c r="T119" s="79"/>
      <c r="U119" s="79"/>
      <c r="V119" s="83" t="s">
        <v>982</v>
      </c>
      <c r="W119" s="81">
        <v>43508.7875462963</v>
      </c>
      <c r="X119" s="83" t="s">
        <v>1138</v>
      </c>
      <c r="Y119" s="79"/>
      <c r="Z119" s="79"/>
      <c r="AA119" s="85" t="s">
        <v>1432</v>
      </c>
      <c r="AB119" s="79"/>
      <c r="AC119" s="79" t="b">
        <v>0</v>
      </c>
      <c r="AD119" s="79">
        <v>0</v>
      </c>
      <c r="AE119" s="85" t="s">
        <v>1632</v>
      </c>
      <c r="AF119" s="79" t="b">
        <v>0</v>
      </c>
      <c r="AG119" s="79" t="s">
        <v>1701</v>
      </c>
      <c r="AH119" s="79"/>
      <c r="AI119" s="85" t="s">
        <v>1632</v>
      </c>
      <c r="AJ119" s="79" t="b">
        <v>0</v>
      </c>
      <c r="AK119" s="79">
        <v>0</v>
      </c>
      <c r="AL119" s="85" t="s">
        <v>1632</v>
      </c>
      <c r="AM119" s="79" t="s">
        <v>1712</v>
      </c>
      <c r="AN119" s="79" t="b">
        <v>0</v>
      </c>
      <c r="AO119" s="85" t="s">
        <v>1432</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1</v>
      </c>
      <c r="BC119" s="78" t="str">
        <f>REPLACE(INDEX(GroupVertices[Group],MATCH(Edges24[[#This Row],[Vertex 2]],GroupVertices[Vertex],0)),1,1,"")</f>
        <v>1</v>
      </c>
      <c r="BD119" s="48">
        <v>0</v>
      </c>
      <c r="BE119" s="49">
        <v>0</v>
      </c>
      <c r="BF119" s="48">
        <v>1</v>
      </c>
      <c r="BG119" s="49">
        <v>12.5</v>
      </c>
      <c r="BH119" s="48">
        <v>0</v>
      </c>
      <c r="BI119" s="49">
        <v>0</v>
      </c>
      <c r="BJ119" s="48">
        <v>7</v>
      </c>
      <c r="BK119" s="49">
        <v>87.5</v>
      </c>
      <c r="BL119" s="48">
        <v>8</v>
      </c>
    </row>
    <row r="120" spans="1:64" ht="15">
      <c r="A120" s="64" t="s">
        <v>312</v>
      </c>
      <c r="B120" s="64" t="s">
        <v>331</v>
      </c>
      <c r="C120" s="65"/>
      <c r="D120" s="66"/>
      <c r="E120" s="67"/>
      <c r="F120" s="68"/>
      <c r="G120" s="65"/>
      <c r="H120" s="69"/>
      <c r="I120" s="70"/>
      <c r="J120" s="70"/>
      <c r="K120" s="34" t="s">
        <v>65</v>
      </c>
      <c r="L120" s="77">
        <v>282</v>
      </c>
      <c r="M120" s="77"/>
      <c r="N120" s="72"/>
      <c r="O120" s="79" t="s">
        <v>430</v>
      </c>
      <c r="P120" s="81">
        <v>43499.99041666667</v>
      </c>
      <c r="Q120" s="79" t="s">
        <v>540</v>
      </c>
      <c r="R120" s="83" t="s">
        <v>745</v>
      </c>
      <c r="S120" s="79" t="s">
        <v>797</v>
      </c>
      <c r="T120" s="79"/>
      <c r="U120" s="79"/>
      <c r="V120" s="83" t="s">
        <v>983</v>
      </c>
      <c r="W120" s="81">
        <v>43499.99041666667</v>
      </c>
      <c r="X120" s="83" t="s">
        <v>1139</v>
      </c>
      <c r="Y120" s="79">
        <v>41.3331692</v>
      </c>
      <c r="Z120" s="79">
        <v>-73.0841607</v>
      </c>
      <c r="AA120" s="85" t="s">
        <v>1433</v>
      </c>
      <c r="AB120" s="79"/>
      <c r="AC120" s="79" t="b">
        <v>0</v>
      </c>
      <c r="AD120" s="79">
        <v>0</v>
      </c>
      <c r="AE120" s="85" t="s">
        <v>1632</v>
      </c>
      <c r="AF120" s="79" t="b">
        <v>0</v>
      </c>
      <c r="AG120" s="79" t="s">
        <v>1701</v>
      </c>
      <c r="AH120" s="79"/>
      <c r="AI120" s="85" t="s">
        <v>1632</v>
      </c>
      <c r="AJ120" s="79" t="b">
        <v>0</v>
      </c>
      <c r="AK120" s="79">
        <v>0</v>
      </c>
      <c r="AL120" s="85" t="s">
        <v>1632</v>
      </c>
      <c r="AM120" s="79" t="s">
        <v>1712</v>
      </c>
      <c r="AN120" s="79" t="b">
        <v>0</v>
      </c>
      <c r="AO120" s="85" t="s">
        <v>1433</v>
      </c>
      <c r="AP120" s="79" t="s">
        <v>176</v>
      </c>
      <c r="AQ120" s="79">
        <v>0</v>
      </c>
      <c r="AR120" s="79">
        <v>0</v>
      </c>
      <c r="AS120" s="79" t="s">
        <v>1732</v>
      </c>
      <c r="AT120" s="79" t="s">
        <v>1740</v>
      </c>
      <c r="AU120" s="79" t="s">
        <v>1741</v>
      </c>
      <c r="AV120" s="79" t="s">
        <v>1750</v>
      </c>
      <c r="AW120" s="79" t="s">
        <v>1764</v>
      </c>
      <c r="AX120" s="79" t="s">
        <v>1778</v>
      </c>
      <c r="AY120" s="79" t="s">
        <v>1784</v>
      </c>
      <c r="AZ120" s="83" t="s">
        <v>1793</v>
      </c>
      <c r="BA120">
        <v>4</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6</v>
      </c>
      <c r="BK120" s="49">
        <v>100</v>
      </c>
      <c r="BL120" s="48">
        <v>6</v>
      </c>
    </row>
    <row r="121" spans="1:64" ht="15">
      <c r="A121" s="64" t="s">
        <v>312</v>
      </c>
      <c r="B121" s="64" t="s">
        <v>331</v>
      </c>
      <c r="C121" s="65"/>
      <c r="D121" s="66"/>
      <c r="E121" s="67"/>
      <c r="F121" s="68"/>
      <c r="G121" s="65"/>
      <c r="H121" s="69"/>
      <c r="I121" s="70"/>
      <c r="J121" s="70"/>
      <c r="K121" s="34" t="s">
        <v>65</v>
      </c>
      <c r="L121" s="77">
        <v>283</v>
      </c>
      <c r="M121" s="77"/>
      <c r="N121" s="72"/>
      <c r="O121" s="79" t="s">
        <v>430</v>
      </c>
      <c r="P121" s="81">
        <v>43501.92157407408</v>
      </c>
      <c r="Q121" s="79" t="s">
        <v>541</v>
      </c>
      <c r="R121" s="83" t="s">
        <v>746</v>
      </c>
      <c r="S121" s="79" t="s">
        <v>797</v>
      </c>
      <c r="T121" s="79"/>
      <c r="U121" s="79"/>
      <c r="V121" s="83" t="s">
        <v>983</v>
      </c>
      <c r="W121" s="81">
        <v>43501.92157407408</v>
      </c>
      <c r="X121" s="83" t="s">
        <v>1140</v>
      </c>
      <c r="Y121" s="79">
        <v>41.3331692</v>
      </c>
      <c r="Z121" s="79">
        <v>-73.0841607</v>
      </c>
      <c r="AA121" s="85" t="s">
        <v>1434</v>
      </c>
      <c r="AB121" s="79"/>
      <c r="AC121" s="79" t="b">
        <v>0</v>
      </c>
      <c r="AD121" s="79">
        <v>0</v>
      </c>
      <c r="AE121" s="85" t="s">
        <v>1632</v>
      </c>
      <c r="AF121" s="79" t="b">
        <v>0</v>
      </c>
      <c r="AG121" s="79" t="s">
        <v>1701</v>
      </c>
      <c r="AH121" s="79"/>
      <c r="AI121" s="85" t="s">
        <v>1632</v>
      </c>
      <c r="AJ121" s="79" t="b">
        <v>0</v>
      </c>
      <c r="AK121" s="79">
        <v>0</v>
      </c>
      <c r="AL121" s="85" t="s">
        <v>1632</v>
      </c>
      <c r="AM121" s="79" t="s">
        <v>1712</v>
      </c>
      <c r="AN121" s="79" t="b">
        <v>0</v>
      </c>
      <c r="AO121" s="85" t="s">
        <v>1434</v>
      </c>
      <c r="AP121" s="79" t="s">
        <v>176</v>
      </c>
      <c r="AQ121" s="79">
        <v>0</v>
      </c>
      <c r="AR121" s="79">
        <v>0</v>
      </c>
      <c r="AS121" s="79" t="s">
        <v>1732</v>
      </c>
      <c r="AT121" s="79" t="s">
        <v>1740</v>
      </c>
      <c r="AU121" s="79" t="s">
        <v>1741</v>
      </c>
      <c r="AV121" s="79" t="s">
        <v>1750</v>
      </c>
      <c r="AW121" s="79" t="s">
        <v>1764</v>
      </c>
      <c r="AX121" s="79" t="s">
        <v>1778</v>
      </c>
      <c r="AY121" s="79" t="s">
        <v>1784</v>
      </c>
      <c r="AZ121" s="83" t="s">
        <v>1793</v>
      </c>
      <c r="BA121">
        <v>4</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6</v>
      </c>
      <c r="BK121" s="49">
        <v>100</v>
      </c>
      <c r="BL121" s="48">
        <v>6</v>
      </c>
    </row>
    <row r="122" spans="1:64" ht="15">
      <c r="A122" s="64" t="s">
        <v>312</v>
      </c>
      <c r="B122" s="64" t="s">
        <v>331</v>
      </c>
      <c r="C122" s="65"/>
      <c r="D122" s="66"/>
      <c r="E122" s="67"/>
      <c r="F122" s="68"/>
      <c r="G122" s="65"/>
      <c r="H122" s="69"/>
      <c r="I122" s="70"/>
      <c r="J122" s="70"/>
      <c r="K122" s="34" t="s">
        <v>65</v>
      </c>
      <c r="L122" s="77">
        <v>284</v>
      </c>
      <c r="M122" s="77"/>
      <c r="N122" s="72"/>
      <c r="O122" s="79" t="s">
        <v>430</v>
      </c>
      <c r="P122" s="81">
        <v>43504.87542824074</v>
      </c>
      <c r="Q122" s="79" t="s">
        <v>542</v>
      </c>
      <c r="R122" s="83" t="s">
        <v>747</v>
      </c>
      <c r="S122" s="79" t="s">
        <v>797</v>
      </c>
      <c r="T122" s="79"/>
      <c r="U122" s="79"/>
      <c r="V122" s="83" t="s">
        <v>983</v>
      </c>
      <c r="W122" s="81">
        <v>43504.87542824074</v>
      </c>
      <c r="X122" s="83" t="s">
        <v>1141</v>
      </c>
      <c r="Y122" s="79">
        <v>41.22239264</v>
      </c>
      <c r="Z122" s="79">
        <v>-73.0738315</v>
      </c>
      <c r="AA122" s="85" t="s">
        <v>1435</v>
      </c>
      <c r="AB122" s="79"/>
      <c r="AC122" s="79" t="b">
        <v>0</v>
      </c>
      <c r="AD122" s="79">
        <v>0</v>
      </c>
      <c r="AE122" s="85" t="s">
        <v>1632</v>
      </c>
      <c r="AF122" s="79" t="b">
        <v>0</v>
      </c>
      <c r="AG122" s="79" t="s">
        <v>1701</v>
      </c>
      <c r="AH122" s="79"/>
      <c r="AI122" s="85" t="s">
        <v>1632</v>
      </c>
      <c r="AJ122" s="79" t="b">
        <v>0</v>
      </c>
      <c r="AK122" s="79">
        <v>0</v>
      </c>
      <c r="AL122" s="85" t="s">
        <v>1632</v>
      </c>
      <c r="AM122" s="79" t="s">
        <v>1712</v>
      </c>
      <c r="AN122" s="79" t="b">
        <v>0</v>
      </c>
      <c r="AO122" s="85" t="s">
        <v>1435</v>
      </c>
      <c r="AP122" s="79" t="s">
        <v>176</v>
      </c>
      <c r="AQ122" s="79">
        <v>0</v>
      </c>
      <c r="AR122" s="79">
        <v>0</v>
      </c>
      <c r="AS122" s="79" t="s">
        <v>1733</v>
      </c>
      <c r="AT122" s="79" t="s">
        <v>1740</v>
      </c>
      <c r="AU122" s="79" t="s">
        <v>1741</v>
      </c>
      <c r="AV122" s="79" t="s">
        <v>1751</v>
      </c>
      <c r="AW122" s="86" t="s">
        <v>1765</v>
      </c>
      <c r="AX122" s="79" t="s">
        <v>1779</v>
      </c>
      <c r="AY122" s="79" t="s">
        <v>1784</v>
      </c>
      <c r="AZ122" s="83" t="s">
        <v>1794</v>
      </c>
      <c r="BA122">
        <v>4</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6</v>
      </c>
      <c r="BK122" s="49">
        <v>100</v>
      </c>
      <c r="BL122" s="48">
        <v>6</v>
      </c>
    </row>
    <row r="123" spans="1:64" ht="15">
      <c r="A123" s="64" t="s">
        <v>312</v>
      </c>
      <c r="B123" s="64" t="s">
        <v>331</v>
      </c>
      <c r="C123" s="65"/>
      <c r="D123" s="66"/>
      <c r="E123" s="67"/>
      <c r="F123" s="68"/>
      <c r="G123" s="65"/>
      <c r="H123" s="69"/>
      <c r="I123" s="70"/>
      <c r="J123" s="70"/>
      <c r="K123" s="34" t="s">
        <v>65</v>
      </c>
      <c r="L123" s="77">
        <v>285</v>
      </c>
      <c r="M123" s="77"/>
      <c r="N123" s="72"/>
      <c r="O123" s="79" t="s">
        <v>430</v>
      </c>
      <c r="P123" s="81">
        <v>43508.88214120371</v>
      </c>
      <c r="Q123" s="79" t="s">
        <v>543</v>
      </c>
      <c r="R123" s="83" t="s">
        <v>748</v>
      </c>
      <c r="S123" s="79" t="s">
        <v>797</v>
      </c>
      <c r="T123" s="79"/>
      <c r="U123" s="79"/>
      <c r="V123" s="83" t="s">
        <v>983</v>
      </c>
      <c r="W123" s="81">
        <v>43508.88214120371</v>
      </c>
      <c r="X123" s="83" t="s">
        <v>1142</v>
      </c>
      <c r="Y123" s="79">
        <v>41.3331692</v>
      </c>
      <c r="Z123" s="79">
        <v>-73.0841607</v>
      </c>
      <c r="AA123" s="85" t="s">
        <v>1436</v>
      </c>
      <c r="AB123" s="79"/>
      <c r="AC123" s="79" t="b">
        <v>0</v>
      </c>
      <c r="AD123" s="79">
        <v>0</v>
      </c>
      <c r="AE123" s="85" t="s">
        <v>1632</v>
      </c>
      <c r="AF123" s="79" t="b">
        <v>0</v>
      </c>
      <c r="AG123" s="79" t="s">
        <v>1701</v>
      </c>
      <c r="AH123" s="79"/>
      <c r="AI123" s="85" t="s">
        <v>1632</v>
      </c>
      <c r="AJ123" s="79" t="b">
        <v>0</v>
      </c>
      <c r="AK123" s="79">
        <v>0</v>
      </c>
      <c r="AL123" s="85" t="s">
        <v>1632</v>
      </c>
      <c r="AM123" s="79" t="s">
        <v>1712</v>
      </c>
      <c r="AN123" s="79" t="b">
        <v>0</v>
      </c>
      <c r="AO123" s="85" t="s">
        <v>1436</v>
      </c>
      <c r="AP123" s="79" t="s">
        <v>176</v>
      </c>
      <c r="AQ123" s="79">
        <v>0</v>
      </c>
      <c r="AR123" s="79">
        <v>0</v>
      </c>
      <c r="AS123" s="79" t="s">
        <v>1734</v>
      </c>
      <c r="AT123" s="79" t="s">
        <v>1740</v>
      </c>
      <c r="AU123" s="79" t="s">
        <v>1741</v>
      </c>
      <c r="AV123" s="79" t="s">
        <v>1750</v>
      </c>
      <c r="AW123" s="79" t="s">
        <v>1764</v>
      </c>
      <c r="AX123" s="79" t="s">
        <v>1778</v>
      </c>
      <c r="AY123" s="79" t="s">
        <v>1784</v>
      </c>
      <c r="AZ123" s="83" t="s">
        <v>1793</v>
      </c>
      <c r="BA123">
        <v>4</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6</v>
      </c>
      <c r="BK123" s="49">
        <v>100</v>
      </c>
      <c r="BL123" s="48">
        <v>6</v>
      </c>
    </row>
    <row r="124" spans="1:64" ht="15">
      <c r="A124" s="64" t="s">
        <v>313</v>
      </c>
      <c r="B124" s="64" t="s">
        <v>313</v>
      </c>
      <c r="C124" s="65"/>
      <c r="D124" s="66"/>
      <c r="E124" s="67"/>
      <c r="F124" s="68"/>
      <c r="G124" s="65"/>
      <c r="H124" s="69"/>
      <c r="I124" s="70"/>
      <c r="J124" s="70"/>
      <c r="K124" s="34" t="s">
        <v>65</v>
      </c>
      <c r="L124" s="77">
        <v>286</v>
      </c>
      <c r="M124" s="77"/>
      <c r="N124" s="72"/>
      <c r="O124" s="79" t="s">
        <v>176</v>
      </c>
      <c r="P124" s="81">
        <v>43508.92759259259</v>
      </c>
      <c r="Q124" s="79" t="s">
        <v>544</v>
      </c>
      <c r="R124" s="83" t="s">
        <v>749</v>
      </c>
      <c r="S124" s="79" t="s">
        <v>796</v>
      </c>
      <c r="T124" s="79" t="s">
        <v>815</v>
      </c>
      <c r="U124" s="79"/>
      <c r="V124" s="83" t="s">
        <v>984</v>
      </c>
      <c r="W124" s="81">
        <v>43508.92759259259</v>
      </c>
      <c r="X124" s="83" t="s">
        <v>1143</v>
      </c>
      <c r="Y124" s="79"/>
      <c r="Z124" s="79"/>
      <c r="AA124" s="85" t="s">
        <v>1437</v>
      </c>
      <c r="AB124" s="79"/>
      <c r="AC124" s="79" t="b">
        <v>0</v>
      </c>
      <c r="AD124" s="79">
        <v>0</v>
      </c>
      <c r="AE124" s="85" t="s">
        <v>1632</v>
      </c>
      <c r="AF124" s="79" t="b">
        <v>0</v>
      </c>
      <c r="AG124" s="79" t="s">
        <v>1701</v>
      </c>
      <c r="AH124" s="79"/>
      <c r="AI124" s="85" t="s">
        <v>1632</v>
      </c>
      <c r="AJ124" s="79" t="b">
        <v>0</v>
      </c>
      <c r="AK124" s="79">
        <v>0</v>
      </c>
      <c r="AL124" s="85" t="s">
        <v>1632</v>
      </c>
      <c r="AM124" s="79" t="s">
        <v>1710</v>
      </c>
      <c r="AN124" s="79" t="b">
        <v>1</v>
      </c>
      <c r="AO124" s="85" t="s">
        <v>1437</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2</v>
      </c>
      <c r="BE124" s="49">
        <v>11.11111111111111</v>
      </c>
      <c r="BF124" s="48">
        <v>0</v>
      </c>
      <c r="BG124" s="49">
        <v>0</v>
      </c>
      <c r="BH124" s="48">
        <v>0</v>
      </c>
      <c r="BI124" s="49">
        <v>0</v>
      </c>
      <c r="BJ124" s="48">
        <v>16</v>
      </c>
      <c r="BK124" s="49">
        <v>88.88888888888889</v>
      </c>
      <c r="BL124" s="48">
        <v>18</v>
      </c>
    </row>
    <row r="125" spans="1:64" ht="15">
      <c r="A125" s="64" t="s">
        <v>313</v>
      </c>
      <c r="B125" s="64" t="s">
        <v>331</v>
      </c>
      <c r="C125" s="65"/>
      <c r="D125" s="66"/>
      <c r="E125" s="67"/>
      <c r="F125" s="68"/>
      <c r="G125" s="65"/>
      <c r="H125" s="69"/>
      <c r="I125" s="70"/>
      <c r="J125" s="70"/>
      <c r="K125" s="34" t="s">
        <v>65</v>
      </c>
      <c r="L125" s="77">
        <v>287</v>
      </c>
      <c r="M125" s="77"/>
      <c r="N125" s="72"/>
      <c r="O125" s="79" t="s">
        <v>430</v>
      </c>
      <c r="P125" s="81">
        <v>43508.92982638889</v>
      </c>
      <c r="Q125" s="79" t="s">
        <v>545</v>
      </c>
      <c r="R125" s="79"/>
      <c r="S125" s="79"/>
      <c r="T125" s="79" t="s">
        <v>815</v>
      </c>
      <c r="U125" s="83" t="s">
        <v>861</v>
      </c>
      <c r="V125" s="83" t="s">
        <v>861</v>
      </c>
      <c r="W125" s="81">
        <v>43508.92982638889</v>
      </c>
      <c r="X125" s="83" t="s">
        <v>1144</v>
      </c>
      <c r="Y125" s="79"/>
      <c r="Z125" s="79"/>
      <c r="AA125" s="85" t="s">
        <v>1438</v>
      </c>
      <c r="AB125" s="79"/>
      <c r="AC125" s="79" t="b">
        <v>0</v>
      </c>
      <c r="AD125" s="79">
        <v>0</v>
      </c>
      <c r="AE125" s="85" t="s">
        <v>1632</v>
      </c>
      <c r="AF125" s="79" t="b">
        <v>0</v>
      </c>
      <c r="AG125" s="79" t="s">
        <v>1701</v>
      </c>
      <c r="AH125" s="79"/>
      <c r="AI125" s="85" t="s">
        <v>1632</v>
      </c>
      <c r="AJ125" s="79" t="b">
        <v>0</v>
      </c>
      <c r="AK125" s="79">
        <v>0</v>
      </c>
      <c r="AL125" s="85" t="s">
        <v>1632</v>
      </c>
      <c r="AM125" s="79" t="s">
        <v>1710</v>
      </c>
      <c r="AN125" s="79" t="b">
        <v>0</v>
      </c>
      <c r="AO125" s="85" t="s">
        <v>1438</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10</v>
      </c>
      <c r="BK125" s="49">
        <v>100</v>
      </c>
      <c r="BL125" s="48">
        <v>10</v>
      </c>
    </row>
    <row r="126" spans="1:64" ht="15">
      <c r="A126" s="64" t="s">
        <v>313</v>
      </c>
      <c r="B126" s="64" t="s">
        <v>331</v>
      </c>
      <c r="C126" s="65"/>
      <c r="D126" s="66"/>
      <c r="E126" s="67"/>
      <c r="F126" s="68"/>
      <c r="G126" s="65"/>
      <c r="H126" s="69"/>
      <c r="I126" s="70"/>
      <c r="J126" s="70"/>
      <c r="K126" s="34" t="s">
        <v>65</v>
      </c>
      <c r="L126" s="77">
        <v>288</v>
      </c>
      <c r="M126" s="77"/>
      <c r="N126" s="72"/>
      <c r="O126" s="79" t="s">
        <v>430</v>
      </c>
      <c r="P126" s="81">
        <v>43508.9315625</v>
      </c>
      <c r="Q126" s="79" t="s">
        <v>546</v>
      </c>
      <c r="R126" s="79"/>
      <c r="S126" s="79"/>
      <c r="T126" s="79" t="s">
        <v>815</v>
      </c>
      <c r="U126" s="79"/>
      <c r="V126" s="83" t="s">
        <v>984</v>
      </c>
      <c r="W126" s="81">
        <v>43508.9315625</v>
      </c>
      <c r="X126" s="83" t="s">
        <v>1145</v>
      </c>
      <c r="Y126" s="79"/>
      <c r="Z126" s="79"/>
      <c r="AA126" s="85" t="s">
        <v>1439</v>
      </c>
      <c r="AB126" s="79"/>
      <c r="AC126" s="79" t="b">
        <v>0</v>
      </c>
      <c r="AD126" s="79">
        <v>0</v>
      </c>
      <c r="AE126" s="85" t="s">
        <v>1632</v>
      </c>
      <c r="AF126" s="79" t="b">
        <v>0</v>
      </c>
      <c r="AG126" s="79" t="s">
        <v>1701</v>
      </c>
      <c r="AH126" s="79"/>
      <c r="AI126" s="85" t="s">
        <v>1632</v>
      </c>
      <c r="AJ126" s="79" t="b">
        <v>0</v>
      </c>
      <c r="AK126" s="79">
        <v>0</v>
      </c>
      <c r="AL126" s="85" t="s">
        <v>1632</v>
      </c>
      <c r="AM126" s="79" t="s">
        <v>1710</v>
      </c>
      <c r="AN126" s="79" t="b">
        <v>0</v>
      </c>
      <c r="AO126" s="85" t="s">
        <v>1439</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1</v>
      </c>
      <c r="BC126" s="78" t="str">
        <f>REPLACE(INDEX(GroupVertices[Group],MATCH(Edges24[[#This Row],[Vertex 2]],GroupVertices[Vertex],0)),1,1,"")</f>
        <v>1</v>
      </c>
      <c r="BD126" s="48">
        <v>0</v>
      </c>
      <c r="BE126" s="49">
        <v>0</v>
      </c>
      <c r="BF126" s="48">
        <v>1</v>
      </c>
      <c r="BG126" s="49">
        <v>5.555555555555555</v>
      </c>
      <c r="BH126" s="48">
        <v>0</v>
      </c>
      <c r="BI126" s="49">
        <v>0</v>
      </c>
      <c r="BJ126" s="48">
        <v>17</v>
      </c>
      <c r="BK126" s="49">
        <v>94.44444444444444</v>
      </c>
      <c r="BL126" s="48">
        <v>18</v>
      </c>
    </row>
    <row r="127" spans="1:64" ht="15">
      <c r="A127" s="64" t="s">
        <v>313</v>
      </c>
      <c r="B127" s="64" t="s">
        <v>313</v>
      </c>
      <c r="C127" s="65"/>
      <c r="D127" s="66"/>
      <c r="E127" s="67"/>
      <c r="F127" s="68"/>
      <c r="G127" s="65"/>
      <c r="H127" s="69"/>
      <c r="I127" s="70"/>
      <c r="J127" s="70"/>
      <c r="K127" s="34" t="s">
        <v>65</v>
      </c>
      <c r="L127" s="77">
        <v>289</v>
      </c>
      <c r="M127" s="77"/>
      <c r="N127" s="72"/>
      <c r="O127" s="79" t="s">
        <v>176</v>
      </c>
      <c r="P127" s="81">
        <v>43508.93568287037</v>
      </c>
      <c r="Q127" s="79" t="s">
        <v>547</v>
      </c>
      <c r="R127" s="83" t="s">
        <v>750</v>
      </c>
      <c r="S127" s="79" t="s">
        <v>796</v>
      </c>
      <c r="T127" s="79" t="s">
        <v>815</v>
      </c>
      <c r="U127" s="79"/>
      <c r="V127" s="83" t="s">
        <v>984</v>
      </c>
      <c r="W127" s="81">
        <v>43508.93568287037</v>
      </c>
      <c r="X127" s="83" t="s">
        <v>1146</v>
      </c>
      <c r="Y127" s="79"/>
      <c r="Z127" s="79"/>
      <c r="AA127" s="85" t="s">
        <v>1440</v>
      </c>
      <c r="AB127" s="79"/>
      <c r="AC127" s="79" t="b">
        <v>0</v>
      </c>
      <c r="AD127" s="79">
        <v>0</v>
      </c>
      <c r="AE127" s="85" t="s">
        <v>1632</v>
      </c>
      <c r="AF127" s="79" t="b">
        <v>0</v>
      </c>
      <c r="AG127" s="79" t="s">
        <v>1701</v>
      </c>
      <c r="AH127" s="79"/>
      <c r="AI127" s="85" t="s">
        <v>1632</v>
      </c>
      <c r="AJ127" s="79" t="b">
        <v>0</v>
      </c>
      <c r="AK127" s="79">
        <v>0</v>
      </c>
      <c r="AL127" s="85" t="s">
        <v>1632</v>
      </c>
      <c r="AM127" s="79" t="s">
        <v>1710</v>
      </c>
      <c r="AN127" s="79" t="b">
        <v>1</v>
      </c>
      <c r="AO127" s="85" t="s">
        <v>1440</v>
      </c>
      <c r="AP127" s="79" t="s">
        <v>176</v>
      </c>
      <c r="AQ127" s="79">
        <v>0</v>
      </c>
      <c r="AR127" s="79">
        <v>0</v>
      </c>
      <c r="AS127" s="79"/>
      <c r="AT127" s="79"/>
      <c r="AU127" s="79"/>
      <c r="AV127" s="79"/>
      <c r="AW127" s="79"/>
      <c r="AX127" s="79"/>
      <c r="AY127" s="79"/>
      <c r="AZ127" s="79"/>
      <c r="BA127">
        <v>2</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16</v>
      </c>
      <c r="BK127" s="49">
        <v>100</v>
      </c>
      <c r="BL127" s="48">
        <v>16</v>
      </c>
    </row>
    <row r="128" spans="1:64" ht="15">
      <c r="A128" s="64" t="s">
        <v>314</v>
      </c>
      <c r="B128" s="64" t="s">
        <v>331</v>
      </c>
      <c r="C128" s="65"/>
      <c r="D128" s="66"/>
      <c r="E128" s="67"/>
      <c r="F128" s="68"/>
      <c r="G128" s="65"/>
      <c r="H128" s="69"/>
      <c r="I128" s="70"/>
      <c r="J128" s="70"/>
      <c r="K128" s="34" t="s">
        <v>65</v>
      </c>
      <c r="L128" s="77">
        <v>290</v>
      </c>
      <c r="M128" s="77"/>
      <c r="N128" s="72"/>
      <c r="O128" s="79" t="s">
        <v>430</v>
      </c>
      <c r="P128" s="81">
        <v>43509.03202546296</v>
      </c>
      <c r="Q128" s="79" t="s">
        <v>548</v>
      </c>
      <c r="R128" s="83" t="s">
        <v>751</v>
      </c>
      <c r="S128" s="79" t="s">
        <v>796</v>
      </c>
      <c r="T128" s="79"/>
      <c r="U128" s="79"/>
      <c r="V128" s="83" t="s">
        <v>985</v>
      </c>
      <c r="W128" s="81">
        <v>43509.03202546296</v>
      </c>
      <c r="X128" s="83" t="s">
        <v>1147</v>
      </c>
      <c r="Y128" s="79"/>
      <c r="Z128" s="79"/>
      <c r="AA128" s="85" t="s">
        <v>1441</v>
      </c>
      <c r="AB128" s="85" t="s">
        <v>1549</v>
      </c>
      <c r="AC128" s="79" t="b">
        <v>0</v>
      </c>
      <c r="AD128" s="79">
        <v>0</v>
      </c>
      <c r="AE128" s="85" t="s">
        <v>1641</v>
      </c>
      <c r="AF128" s="79" t="b">
        <v>0</v>
      </c>
      <c r="AG128" s="79" t="s">
        <v>1701</v>
      </c>
      <c r="AH128" s="79"/>
      <c r="AI128" s="85" t="s">
        <v>1632</v>
      </c>
      <c r="AJ128" s="79" t="b">
        <v>0</v>
      </c>
      <c r="AK128" s="79">
        <v>0</v>
      </c>
      <c r="AL128" s="85" t="s">
        <v>1632</v>
      </c>
      <c r="AM128" s="79" t="s">
        <v>1709</v>
      </c>
      <c r="AN128" s="79" t="b">
        <v>1</v>
      </c>
      <c r="AO128" s="85" t="s">
        <v>1549</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2</v>
      </c>
      <c r="BC128" s="78" t="str">
        <f>REPLACE(INDEX(GroupVertices[Group],MATCH(Edges24[[#This Row],[Vertex 2]],GroupVertices[Vertex],0)),1,1,"")</f>
        <v>1</v>
      </c>
      <c r="BD128" s="48"/>
      <c r="BE128" s="49"/>
      <c r="BF128" s="48"/>
      <c r="BG128" s="49"/>
      <c r="BH128" s="48"/>
      <c r="BI128" s="49"/>
      <c r="BJ128" s="48"/>
      <c r="BK128" s="49"/>
      <c r="BL128" s="48"/>
    </row>
    <row r="129" spans="1:64" ht="15">
      <c r="A129" s="64" t="s">
        <v>315</v>
      </c>
      <c r="B129" s="64" t="s">
        <v>331</v>
      </c>
      <c r="C129" s="65"/>
      <c r="D129" s="66"/>
      <c r="E129" s="67"/>
      <c r="F129" s="68"/>
      <c r="G129" s="65"/>
      <c r="H129" s="69"/>
      <c r="I129" s="70"/>
      <c r="J129" s="70"/>
      <c r="K129" s="34" t="s">
        <v>65</v>
      </c>
      <c r="L129" s="77">
        <v>293</v>
      </c>
      <c r="M129" s="77"/>
      <c r="N129" s="72"/>
      <c r="O129" s="79" t="s">
        <v>430</v>
      </c>
      <c r="P129" s="81">
        <v>43509.78297453704</v>
      </c>
      <c r="Q129" s="79" t="s">
        <v>549</v>
      </c>
      <c r="R129" s="79"/>
      <c r="S129" s="79"/>
      <c r="T129" s="79" t="s">
        <v>816</v>
      </c>
      <c r="U129" s="83" t="s">
        <v>862</v>
      </c>
      <c r="V129" s="83" t="s">
        <v>862</v>
      </c>
      <c r="W129" s="81">
        <v>43509.78297453704</v>
      </c>
      <c r="X129" s="83" t="s">
        <v>1148</v>
      </c>
      <c r="Y129" s="79"/>
      <c r="Z129" s="79"/>
      <c r="AA129" s="85" t="s">
        <v>1442</v>
      </c>
      <c r="AB129" s="79"/>
      <c r="AC129" s="79" t="b">
        <v>0</v>
      </c>
      <c r="AD129" s="79">
        <v>0</v>
      </c>
      <c r="AE129" s="85" t="s">
        <v>1632</v>
      </c>
      <c r="AF129" s="79" t="b">
        <v>0</v>
      </c>
      <c r="AG129" s="79" t="s">
        <v>1701</v>
      </c>
      <c r="AH129" s="79"/>
      <c r="AI129" s="85" t="s">
        <v>1632</v>
      </c>
      <c r="AJ129" s="79" t="b">
        <v>0</v>
      </c>
      <c r="AK129" s="79">
        <v>0</v>
      </c>
      <c r="AL129" s="85" t="s">
        <v>1607</v>
      </c>
      <c r="AM129" s="79" t="s">
        <v>1709</v>
      </c>
      <c r="AN129" s="79" t="b">
        <v>0</v>
      </c>
      <c r="AO129" s="85" t="s">
        <v>1607</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1</v>
      </c>
      <c r="BE129" s="49">
        <v>14.285714285714286</v>
      </c>
      <c r="BF129" s="48">
        <v>0</v>
      </c>
      <c r="BG129" s="49">
        <v>0</v>
      </c>
      <c r="BH129" s="48">
        <v>0</v>
      </c>
      <c r="BI129" s="49">
        <v>0</v>
      </c>
      <c r="BJ129" s="48">
        <v>6</v>
      </c>
      <c r="BK129" s="49">
        <v>85.71428571428571</v>
      </c>
      <c r="BL129" s="48">
        <v>7</v>
      </c>
    </row>
    <row r="130" spans="1:64" ht="15">
      <c r="A130" s="64" t="s">
        <v>316</v>
      </c>
      <c r="B130" s="64" t="s">
        <v>417</v>
      </c>
      <c r="C130" s="65"/>
      <c r="D130" s="66"/>
      <c r="E130" s="67"/>
      <c r="F130" s="68"/>
      <c r="G130" s="65"/>
      <c r="H130" s="69"/>
      <c r="I130" s="70"/>
      <c r="J130" s="70"/>
      <c r="K130" s="34" t="s">
        <v>65</v>
      </c>
      <c r="L130" s="77">
        <v>294</v>
      </c>
      <c r="M130" s="77"/>
      <c r="N130" s="72"/>
      <c r="O130" s="79" t="s">
        <v>431</v>
      </c>
      <c r="P130" s="81">
        <v>43500.503067129626</v>
      </c>
      <c r="Q130" s="79" t="s">
        <v>550</v>
      </c>
      <c r="R130" s="79"/>
      <c r="S130" s="79"/>
      <c r="T130" s="79"/>
      <c r="U130" s="79"/>
      <c r="V130" s="83" t="s">
        <v>986</v>
      </c>
      <c r="W130" s="81">
        <v>43500.503067129626</v>
      </c>
      <c r="X130" s="83" t="s">
        <v>1149</v>
      </c>
      <c r="Y130" s="79"/>
      <c r="Z130" s="79"/>
      <c r="AA130" s="85" t="s">
        <v>1443</v>
      </c>
      <c r="AB130" s="85" t="s">
        <v>1624</v>
      </c>
      <c r="AC130" s="79" t="b">
        <v>0</v>
      </c>
      <c r="AD130" s="79">
        <v>1</v>
      </c>
      <c r="AE130" s="85" t="s">
        <v>1663</v>
      </c>
      <c r="AF130" s="79" t="b">
        <v>0</v>
      </c>
      <c r="AG130" s="79" t="s">
        <v>1701</v>
      </c>
      <c r="AH130" s="79"/>
      <c r="AI130" s="85" t="s">
        <v>1632</v>
      </c>
      <c r="AJ130" s="79" t="b">
        <v>0</v>
      </c>
      <c r="AK130" s="79">
        <v>0</v>
      </c>
      <c r="AL130" s="85" t="s">
        <v>1632</v>
      </c>
      <c r="AM130" s="79" t="s">
        <v>1708</v>
      </c>
      <c r="AN130" s="79" t="b">
        <v>0</v>
      </c>
      <c r="AO130" s="85" t="s">
        <v>1624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11</v>
      </c>
      <c r="BC130" s="78" t="str">
        <f>REPLACE(INDEX(GroupVertices[Group],MATCH(Edges24[[#This Row],[Vertex 2]],GroupVertices[Vertex],0)),1,1,"")</f>
        <v>11</v>
      </c>
      <c r="BD130" s="48">
        <v>0</v>
      </c>
      <c r="BE130" s="49">
        <v>0</v>
      </c>
      <c r="BF130" s="48">
        <v>0</v>
      </c>
      <c r="BG130" s="49">
        <v>0</v>
      </c>
      <c r="BH130" s="48">
        <v>0</v>
      </c>
      <c r="BI130" s="49">
        <v>0</v>
      </c>
      <c r="BJ130" s="48">
        <v>5</v>
      </c>
      <c r="BK130" s="49">
        <v>100</v>
      </c>
      <c r="BL130" s="48">
        <v>5</v>
      </c>
    </row>
    <row r="131" spans="1:64" ht="15">
      <c r="A131" s="64" t="s">
        <v>317</v>
      </c>
      <c r="B131" s="64" t="s">
        <v>417</v>
      </c>
      <c r="C131" s="65"/>
      <c r="D131" s="66"/>
      <c r="E131" s="67"/>
      <c r="F131" s="68"/>
      <c r="G131" s="65"/>
      <c r="H131" s="69"/>
      <c r="I131" s="70"/>
      <c r="J131" s="70"/>
      <c r="K131" s="34" t="s">
        <v>65</v>
      </c>
      <c r="L131" s="77">
        <v>295</v>
      </c>
      <c r="M131" s="77"/>
      <c r="N131" s="72"/>
      <c r="O131" s="79" t="s">
        <v>430</v>
      </c>
      <c r="P131" s="81">
        <v>43509.79481481481</v>
      </c>
      <c r="Q131" s="79" t="s">
        <v>551</v>
      </c>
      <c r="R131" s="79"/>
      <c r="S131" s="79"/>
      <c r="T131" s="79"/>
      <c r="U131" s="79"/>
      <c r="V131" s="83" t="s">
        <v>987</v>
      </c>
      <c r="W131" s="81">
        <v>43509.79481481481</v>
      </c>
      <c r="X131" s="83" t="s">
        <v>1150</v>
      </c>
      <c r="Y131" s="79"/>
      <c r="Z131" s="79"/>
      <c r="AA131" s="85" t="s">
        <v>1444</v>
      </c>
      <c r="AB131" s="85" t="s">
        <v>1625</v>
      </c>
      <c r="AC131" s="79" t="b">
        <v>0</v>
      </c>
      <c r="AD131" s="79">
        <v>1</v>
      </c>
      <c r="AE131" s="85" t="s">
        <v>1664</v>
      </c>
      <c r="AF131" s="79" t="b">
        <v>0</v>
      </c>
      <c r="AG131" s="79" t="s">
        <v>1701</v>
      </c>
      <c r="AH131" s="79"/>
      <c r="AI131" s="85" t="s">
        <v>1632</v>
      </c>
      <c r="AJ131" s="79" t="b">
        <v>0</v>
      </c>
      <c r="AK131" s="79">
        <v>0</v>
      </c>
      <c r="AL131" s="85" t="s">
        <v>1632</v>
      </c>
      <c r="AM131" s="79" t="s">
        <v>1709</v>
      </c>
      <c r="AN131" s="79" t="b">
        <v>0</v>
      </c>
      <c r="AO131" s="85" t="s">
        <v>1625</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11</v>
      </c>
      <c r="BC131" s="78" t="str">
        <f>REPLACE(INDEX(GroupVertices[Group],MATCH(Edges24[[#This Row],[Vertex 2]],GroupVertices[Vertex],0)),1,1,"")</f>
        <v>11</v>
      </c>
      <c r="BD131" s="48"/>
      <c r="BE131" s="49"/>
      <c r="BF131" s="48"/>
      <c r="BG131" s="49"/>
      <c r="BH131" s="48"/>
      <c r="BI131" s="49"/>
      <c r="BJ131" s="48"/>
      <c r="BK131" s="49"/>
      <c r="BL131" s="48"/>
    </row>
    <row r="132" spans="1:64" ht="15">
      <c r="A132" s="64" t="s">
        <v>318</v>
      </c>
      <c r="B132" s="64" t="s">
        <v>420</v>
      </c>
      <c r="C132" s="65"/>
      <c r="D132" s="66"/>
      <c r="E132" s="67"/>
      <c r="F132" s="68"/>
      <c r="G132" s="65"/>
      <c r="H132" s="69"/>
      <c r="I132" s="70"/>
      <c r="J132" s="70"/>
      <c r="K132" s="34" t="s">
        <v>65</v>
      </c>
      <c r="L132" s="77">
        <v>298</v>
      </c>
      <c r="M132" s="77"/>
      <c r="N132" s="72"/>
      <c r="O132" s="79" t="s">
        <v>430</v>
      </c>
      <c r="P132" s="81">
        <v>43505.681863425925</v>
      </c>
      <c r="Q132" s="79" t="s">
        <v>552</v>
      </c>
      <c r="R132" s="79"/>
      <c r="S132" s="79"/>
      <c r="T132" s="79" t="s">
        <v>817</v>
      </c>
      <c r="U132" s="83" t="s">
        <v>863</v>
      </c>
      <c r="V132" s="83" t="s">
        <v>863</v>
      </c>
      <c r="W132" s="81">
        <v>43505.681863425925</v>
      </c>
      <c r="X132" s="83" t="s">
        <v>1151</v>
      </c>
      <c r="Y132" s="79"/>
      <c r="Z132" s="79"/>
      <c r="AA132" s="85" t="s">
        <v>1445</v>
      </c>
      <c r="AB132" s="79"/>
      <c r="AC132" s="79" t="b">
        <v>0</v>
      </c>
      <c r="AD132" s="79">
        <v>0</v>
      </c>
      <c r="AE132" s="85" t="s">
        <v>1632</v>
      </c>
      <c r="AF132" s="79" t="b">
        <v>0</v>
      </c>
      <c r="AG132" s="79" t="s">
        <v>1701</v>
      </c>
      <c r="AH132" s="79"/>
      <c r="AI132" s="85" t="s">
        <v>1632</v>
      </c>
      <c r="AJ132" s="79" t="b">
        <v>0</v>
      </c>
      <c r="AK132" s="79">
        <v>0</v>
      </c>
      <c r="AL132" s="85" t="s">
        <v>1632</v>
      </c>
      <c r="AM132" s="79" t="s">
        <v>1710</v>
      </c>
      <c r="AN132" s="79" t="b">
        <v>0</v>
      </c>
      <c r="AO132" s="85" t="s">
        <v>1445</v>
      </c>
      <c r="AP132" s="79" t="s">
        <v>176</v>
      </c>
      <c r="AQ132" s="79">
        <v>0</v>
      </c>
      <c r="AR132" s="79">
        <v>0</v>
      </c>
      <c r="AS132" s="79" t="s">
        <v>1735</v>
      </c>
      <c r="AT132" s="79" t="s">
        <v>1740</v>
      </c>
      <c r="AU132" s="79" t="s">
        <v>1741</v>
      </c>
      <c r="AV132" s="79" t="s">
        <v>1752</v>
      </c>
      <c r="AW132" s="79" t="s">
        <v>1766</v>
      </c>
      <c r="AX132" s="79" t="s">
        <v>1780</v>
      </c>
      <c r="AY132" s="79" t="s">
        <v>1784</v>
      </c>
      <c r="AZ132" s="83" t="s">
        <v>1795</v>
      </c>
      <c r="BA132">
        <v>2</v>
      </c>
      <c r="BB132" s="78" t="str">
        <f>REPLACE(INDEX(GroupVertices[Group],MATCH(Edges24[[#This Row],[Vertex 1]],GroupVertices[Vertex],0)),1,1,"")</f>
        <v>3</v>
      </c>
      <c r="BC132" s="78" t="str">
        <f>REPLACE(INDEX(GroupVertices[Group],MATCH(Edges24[[#This Row],[Vertex 2]],GroupVertices[Vertex],0)),1,1,"")</f>
        <v>3</v>
      </c>
      <c r="BD132" s="48">
        <v>0</v>
      </c>
      <c r="BE132" s="49">
        <v>0</v>
      </c>
      <c r="BF132" s="48">
        <v>0</v>
      </c>
      <c r="BG132" s="49">
        <v>0</v>
      </c>
      <c r="BH132" s="48">
        <v>0</v>
      </c>
      <c r="BI132" s="49">
        <v>0</v>
      </c>
      <c r="BJ132" s="48">
        <v>13</v>
      </c>
      <c r="BK132" s="49">
        <v>100</v>
      </c>
      <c r="BL132" s="48">
        <v>13</v>
      </c>
    </row>
    <row r="133" spans="1:64" ht="15">
      <c r="A133" s="64" t="s">
        <v>318</v>
      </c>
      <c r="B133" s="64" t="s">
        <v>420</v>
      </c>
      <c r="C133" s="65"/>
      <c r="D133" s="66"/>
      <c r="E133" s="67"/>
      <c r="F133" s="68"/>
      <c r="G133" s="65"/>
      <c r="H133" s="69"/>
      <c r="I133" s="70"/>
      <c r="J133" s="70"/>
      <c r="K133" s="34" t="s">
        <v>65</v>
      </c>
      <c r="L133" s="77">
        <v>299</v>
      </c>
      <c r="M133" s="77"/>
      <c r="N133" s="72"/>
      <c r="O133" s="79" t="s">
        <v>430</v>
      </c>
      <c r="P133" s="81">
        <v>43505.88599537037</v>
      </c>
      <c r="Q133" s="79" t="s">
        <v>553</v>
      </c>
      <c r="R133" s="79"/>
      <c r="S133" s="79"/>
      <c r="T133" s="79" t="s">
        <v>818</v>
      </c>
      <c r="U133" s="83" t="s">
        <v>864</v>
      </c>
      <c r="V133" s="83" t="s">
        <v>864</v>
      </c>
      <c r="W133" s="81">
        <v>43505.88599537037</v>
      </c>
      <c r="X133" s="83" t="s">
        <v>1152</v>
      </c>
      <c r="Y133" s="79"/>
      <c r="Z133" s="79"/>
      <c r="AA133" s="85" t="s">
        <v>1446</v>
      </c>
      <c r="AB133" s="79"/>
      <c r="AC133" s="79" t="b">
        <v>0</v>
      </c>
      <c r="AD133" s="79">
        <v>0</v>
      </c>
      <c r="AE133" s="85" t="s">
        <v>1632</v>
      </c>
      <c r="AF133" s="79" t="b">
        <v>0</v>
      </c>
      <c r="AG133" s="79" t="s">
        <v>1701</v>
      </c>
      <c r="AH133" s="79"/>
      <c r="AI133" s="85" t="s">
        <v>1632</v>
      </c>
      <c r="AJ133" s="79" t="b">
        <v>0</v>
      </c>
      <c r="AK133" s="79">
        <v>0</v>
      </c>
      <c r="AL133" s="85" t="s">
        <v>1632</v>
      </c>
      <c r="AM133" s="79" t="s">
        <v>1710</v>
      </c>
      <c r="AN133" s="79" t="b">
        <v>0</v>
      </c>
      <c r="AO133" s="85" t="s">
        <v>1446</v>
      </c>
      <c r="AP133" s="79" t="s">
        <v>176</v>
      </c>
      <c r="AQ133" s="79">
        <v>0</v>
      </c>
      <c r="AR133" s="79">
        <v>0</v>
      </c>
      <c r="AS133" s="79" t="s">
        <v>1735</v>
      </c>
      <c r="AT133" s="79" t="s">
        <v>1740</v>
      </c>
      <c r="AU133" s="79" t="s">
        <v>1741</v>
      </c>
      <c r="AV133" s="79" t="s">
        <v>1752</v>
      </c>
      <c r="AW133" s="79" t="s">
        <v>1766</v>
      </c>
      <c r="AX133" s="79" t="s">
        <v>1780</v>
      </c>
      <c r="AY133" s="79" t="s">
        <v>1784</v>
      </c>
      <c r="AZ133" s="83" t="s">
        <v>1795</v>
      </c>
      <c r="BA133">
        <v>2</v>
      </c>
      <c r="BB133" s="78" t="str">
        <f>REPLACE(INDEX(GroupVertices[Group],MATCH(Edges24[[#This Row],[Vertex 1]],GroupVertices[Vertex],0)),1,1,"")</f>
        <v>3</v>
      </c>
      <c r="BC133" s="78" t="str">
        <f>REPLACE(INDEX(GroupVertices[Group],MATCH(Edges24[[#This Row],[Vertex 2]],GroupVertices[Vertex],0)),1,1,"")</f>
        <v>3</v>
      </c>
      <c r="BD133" s="48">
        <v>1</v>
      </c>
      <c r="BE133" s="49">
        <v>5</v>
      </c>
      <c r="BF133" s="48">
        <v>0</v>
      </c>
      <c r="BG133" s="49">
        <v>0</v>
      </c>
      <c r="BH133" s="48">
        <v>0</v>
      </c>
      <c r="BI133" s="49">
        <v>0</v>
      </c>
      <c r="BJ133" s="48">
        <v>19</v>
      </c>
      <c r="BK133" s="49">
        <v>95</v>
      </c>
      <c r="BL133" s="48">
        <v>20</v>
      </c>
    </row>
    <row r="134" spans="1:64" ht="15">
      <c r="A134" s="64" t="s">
        <v>319</v>
      </c>
      <c r="B134" s="64" t="s">
        <v>421</v>
      </c>
      <c r="C134" s="65"/>
      <c r="D134" s="66"/>
      <c r="E134" s="67"/>
      <c r="F134" s="68"/>
      <c r="G134" s="65"/>
      <c r="H134" s="69"/>
      <c r="I134" s="70"/>
      <c r="J134" s="70"/>
      <c r="K134" s="34" t="s">
        <v>65</v>
      </c>
      <c r="L134" s="77">
        <v>300</v>
      </c>
      <c r="M134" s="77"/>
      <c r="N134" s="72"/>
      <c r="O134" s="79" t="s">
        <v>430</v>
      </c>
      <c r="P134" s="81">
        <v>43509.635416666664</v>
      </c>
      <c r="Q134" s="79" t="s">
        <v>554</v>
      </c>
      <c r="R134" s="83" t="s">
        <v>752</v>
      </c>
      <c r="S134" s="79" t="s">
        <v>796</v>
      </c>
      <c r="T134" s="79"/>
      <c r="U134" s="79"/>
      <c r="V134" s="83" t="s">
        <v>988</v>
      </c>
      <c r="W134" s="81">
        <v>43509.635416666664</v>
      </c>
      <c r="X134" s="83" t="s">
        <v>1153</v>
      </c>
      <c r="Y134" s="79"/>
      <c r="Z134" s="79"/>
      <c r="AA134" s="85" t="s">
        <v>1447</v>
      </c>
      <c r="AB134" s="85" t="s">
        <v>1448</v>
      </c>
      <c r="AC134" s="79" t="b">
        <v>0</v>
      </c>
      <c r="AD134" s="79">
        <v>0</v>
      </c>
      <c r="AE134" s="85" t="s">
        <v>1665</v>
      </c>
      <c r="AF134" s="79" t="b">
        <v>0</v>
      </c>
      <c r="AG134" s="79" t="s">
        <v>1701</v>
      </c>
      <c r="AH134" s="79"/>
      <c r="AI134" s="85" t="s">
        <v>1632</v>
      </c>
      <c r="AJ134" s="79" t="b">
        <v>0</v>
      </c>
      <c r="AK134" s="79">
        <v>0</v>
      </c>
      <c r="AL134" s="85" t="s">
        <v>1632</v>
      </c>
      <c r="AM134" s="79" t="s">
        <v>1710</v>
      </c>
      <c r="AN134" s="79" t="b">
        <v>1</v>
      </c>
      <c r="AO134" s="85" t="s">
        <v>1448</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3</v>
      </c>
      <c r="BC134" s="78" t="str">
        <f>REPLACE(INDEX(GroupVertices[Group],MATCH(Edges24[[#This Row],[Vertex 2]],GroupVertices[Vertex],0)),1,1,"")</f>
        <v>3</v>
      </c>
      <c r="BD134" s="48">
        <v>1</v>
      </c>
      <c r="BE134" s="49">
        <v>7.142857142857143</v>
      </c>
      <c r="BF134" s="48">
        <v>0</v>
      </c>
      <c r="BG134" s="49">
        <v>0</v>
      </c>
      <c r="BH134" s="48">
        <v>0</v>
      </c>
      <c r="BI134" s="49">
        <v>0</v>
      </c>
      <c r="BJ134" s="48">
        <v>13</v>
      </c>
      <c r="BK134" s="49">
        <v>92.85714285714286</v>
      </c>
      <c r="BL134" s="48">
        <v>14</v>
      </c>
    </row>
    <row r="135" spans="1:64" ht="15">
      <c r="A135" s="64" t="s">
        <v>318</v>
      </c>
      <c r="B135" s="64" t="s">
        <v>421</v>
      </c>
      <c r="C135" s="65"/>
      <c r="D135" s="66"/>
      <c r="E135" s="67"/>
      <c r="F135" s="68"/>
      <c r="G135" s="65"/>
      <c r="H135" s="69"/>
      <c r="I135" s="70"/>
      <c r="J135" s="70"/>
      <c r="K135" s="34" t="s">
        <v>65</v>
      </c>
      <c r="L135" s="77">
        <v>301</v>
      </c>
      <c r="M135" s="77"/>
      <c r="N135" s="72"/>
      <c r="O135" s="79" t="s">
        <v>430</v>
      </c>
      <c r="P135" s="81">
        <v>43509.63091435185</v>
      </c>
      <c r="Q135" s="79" t="s">
        <v>555</v>
      </c>
      <c r="R135" s="79"/>
      <c r="S135" s="79"/>
      <c r="T135" s="79" t="s">
        <v>819</v>
      </c>
      <c r="U135" s="83" t="s">
        <v>865</v>
      </c>
      <c r="V135" s="83" t="s">
        <v>865</v>
      </c>
      <c r="W135" s="81">
        <v>43509.63091435185</v>
      </c>
      <c r="X135" s="83" t="s">
        <v>1154</v>
      </c>
      <c r="Y135" s="79"/>
      <c r="Z135" s="79"/>
      <c r="AA135" s="85" t="s">
        <v>1448</v>
      </c>
      <c r="AB135" s="79"/>
      <c r="AC135" s="79" t="b">
        <v>0</v>
      </c>
      <c r="AD135" s="79">
        <v>0</v>
      </c>
      <c r="AE135" s="85" t="s">
        <v>1632</v>
      </c>
      <c r="AF135" s="79" t="b">
        <v>0</v>
      </c>
      <c r="AG135" s="79" t="s">
        <v>1701</v>
      </c>
      <c r="AH135" s="79"/>
      <c r="AI135" s="85" t="s">
        <v>1632</v>
      </c>
      <c r="AJ135" s="79" t="b">
        <v>0</v>
      </c>
      <c r="AK135" s="79">
        <v>0</v>
      </c>
      <c r="AL135" s="85" t="s">
        <v>1632</v>
      </c>
      <c r="AM135" s="79" t="s">
        <v>1710</v>
      </c>
      <c r="AN135" s="79" t="b">
        <v>0</v>
      </c>
      <c r="AO135" s="85" t="s">
        <v>1448</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3</v>
      </c>
      <c r="BC135" s="78" t="str">
        <f>REPLACE(INDEX(GroupVertices[Group],MATCH(Edges24[[#This Row],[Vertex 2]],GroupVertices[Vertex],0)),1,1,"")</f>
        <v>3</v>
      </c>
      <c r="BD135" s="48">
        <v>0</v>
      </c>
      <c r="BE135" s="49">
        <v>0</v>
      </c>
      <c r="BF135" s="48">
        <v>0</v>
      </c>
      <c r="BG135" s="49">
        <v>0</v>
      </c>
      <c r="BH135" s="48">
        <v>0</v>
      </c>
      <c r="BI135" s="49">
        <v>0</v>
      </c>
      <c r="BJ135" s="48">
        <v>44</v>
      </c>
      <c r="BK135" s="49">
        <v>100</v>
      </c>
      <c r="BL135" s="48">
        <v>44</v>
      </c>
    </row>
    <row r="136" spans="1:64" ht="15">
      <c r="A136" s="64" t="s">
        <v>318</v>
      </c>
      <c r="B136" s="64" t="s">
        <v>421</v>
      </c>
      <c r="C136" s="65"/>
      <c r="D136" s="66"/>
      <c r="E136" s="67"/>
      <c r="F136" s="68"/>
      <c r="G136" s="65"/>
      <c r="H136" s="69"/>
      <c r="I136" s="70"/>
      <c r="J136" s="70"/>
      <c r="K136" s="34" t="s">
        <v>65</v>
      </c>
      <c r="L136" s="77">
        <v>302</v>
      </c>
      <c r="M136" s="77"/>
      <c r="N136" s="72"/>
      <c r="O136" s="79" t="s">
        <v>430</v>
      </c>
      <c r="P136" s="81">
        <v>43509.65032407407</v>
      </c>
      <c r="Q136" s="79" t="s">
        <v>556</v>
      </c>
      <c r="R136" s="79"/>
      <c r="S136" s="79"/>
      <c r="T136" s="79"/>
      <c r="U136" s="79"/>
      <c r="V136" s="83" t="s">
        <v>989</v>
      </c>
      <c r="W136" s="81">
        <v>43509.65032407407</v>
      </c>
      <c r="X136" s="83" t="s">
        <v>1155</v>
      </c>
      <c r="Y136" s="79"/>
      <c r="Z136" s="79"/>
      <c r="AA136" s="85" t="s">
        <v>1449</v>
      </c>
      <c r="AB136" s="85" t="s">
        <v>1447</v>
      </c>
      <c r="AC136" s="79" t="b">
        <v>0</v>
      </c>
      <c r="AD136" s="79">
        <v>0</v>
      </c>
      <c r="AE136" s="85" t="s">
        <v>1666</v>
      </c>
      <c r="AF136" s="79" t="b">
        <v>0</v>
      </c>
      <c r="AG136" s="79" t="s">
        <v>1702</v>
      </c>
      <c r="AH136" s="79"/>
      <c r="AI136" s="85" t="s">
        <v>1632</v>
      </c>
      <c r="AJ136" s="79" t="b">
        <v>0</v>
      </c>
      <c r="AK136" s="79">
        <v>0</v>
      </c>
      <c r="AL136" s="85" t="s">
        <v>1632</v>
      </c>
      <c r="AM136" s="79" t="s">
        <v>1710</v>
      </c>
      <c r="AN136" s="79" t="b">
        <v>0</v>
      </c>
      <c r="AO136" s="85" t="s">
        <v>1447</v>
      </c>
      <c r="AP136" s="79" t="s">
        <v>176</v>
      </c>
      <c r="AQ136" s="79">
        <v>0</v>
      </c>
      <c r="AR136" s="79">
        <v>0</v>
      </c>
      <c r="AS136" s="79" t="s">
        <v>1736</v>
      </c>
      <c r="AT136" s="79" t="s">
        <v>1740</v>
      </c>
      <c r="AU136" s="79" t="s">
        <v>1741</v>
      </c>
      <c r="AV136" s="79" t="s">
        <v>1753</v>
      </c>
      <c r="AW136" s="79" t="s">
        <v>1767</v>
      </c>
      <c r="AX136" s="79" t="s">
        <v>1781</v>
      </c>
      <c r="AY136" s="79" t="s">
        <v>1784</v>
      </c>
      <c r="AZ136" s="83" t="s">
        <v>1796</v>
      </c>
      <c r="BA136">
        <v>2</v>
      </c>
      <c r="BB136" s="78" t="str">
        <f>REPLACE(INDEX(GroupVertices[Group],MATCH(Edges24[[#This Row],[Vertex 1]],GroupVertices[Vertex],0)),1,1,"")</f>
        <v>3</v>
      </c>
      <c r="BC136" s="78" t="str">
        <f>REPLACE(INDEX(GroupVertices[Group],MATCH(Edges24[[#This Row],[Vertex 2]],GroupVertices[Vertex],0)),1,1,"")</f>
        <v>3</v>
      </c>
      <c r="BD136" s="48">
        <v>0</v>
      </c>
      <c r="BE136" s="49">
        <v>0</v>
      </c>
      <c r="BF136" s="48">
        <v>0</v>
      </c>
      <c r="BG136" s="49">
        <v>0</v>
      </c>
      <c r="BH136" s="48">
        <v>0</v>
      </c>
      <c r="BI136" s="49">
        <v>0</v>
      </c>
      <c r="BJ136" s="48">
        <v>4</v>
      </c>
      <c r="BK136" s="49">
        <v>100</v>
      </c>
      <c r="BL136" s="48">
        <v>4</v>
      </c>
    </row>
    <row r="137" spans="1:64" ht="15">
      <c r="A137" s="64" t="s">
        <v>320</v>
      </c>
      <c r="B137" s="64" t="s">
        <v>422</v>
      </c>
      <c r="C137" s="65"/>
      <c r="D137" s="66"/>
      <c r="E137" s="67"/>
      <c r="F137" s="68"/>
      <c r="G137" s="65"/>
      <c r="H137" s="69"/>
      <c r="I137" s="70"/>
      <c r="J137" s="70"/>
      <c r="K137" s="34" t="s">
        <v>65</v>
      </c>
      <c r="L137" s="77">
        <v>307</v>
      </c>
      <c r="M137" s="77"/>
      <c r="N137" s="72"/>
      <c r="O137" s="79" t="s">
        <v>431</v>
      </c>
      <c r="P137" s="81">
        <v>43510.065358796295</v>
      </c>
      <c r="Q137" s="79" t="s">
        <v>557</v>
      </c>
      <c r="R137" s="79"/>
      <c r="S137" s="79"/>
      <c r="T137" s="79"/>
      <c r="U137" s="79"/>
      <c r="V137" s="83" t="s">
        <v>990</v>
      </c>
      <c r="W137" s="81">
        <v>43510.065358796295</v>
      </c>
      <c r="X137" s="83" t="s">
        <v>1156</v>
      </c>
      <c r="Y137" s="79"/>
      <c r="Z137" s="79"/>
      <c r="AA137" s="85" t="s">
        <v>1450</v>
      </c>
      <c r="AB137" s="85" t="s">
        <v>1626</v>
      </c>
      <c r="AC137" s="79" t="b">
        <v>0</v>
      </c>
      <c r="AD137" s="79">
        <v>0</v>
      </c>
      <c r="AE137" s="85" t="s">
        <v>1667</v>
      </c>
      <c r="AF137" s="79" t="b">
        <v>0</v>
      </c>
      <c r="AG137" s="79" t="s">
        <v>1701</v>
      </c>
      <c r="AH137" s="79"/>
      <c r="AI137" s="85" t="s">
        <v>1632</v>
      </c>
      <c r="AJ137" s="79" t="b">
        <v>0</v>
      </c>
      <c r="AK137" s="79">
        <v>0</v>
      </c>
      <c r="AL137" s="85" t="s">
        <v>1632</v>
      </c>
      <c r="AM137" s="79" t="s">
        <v>1708</v>
      </c>
      <c r="AN137" s="79" t="b">
        <v>0</v>
      </c>
      <c r="AO137" s="85" t="s">
        <v>1626</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17</v>
      </c>
      <c r="BC137" s="78" t="str">
        <f>REPLACE(INDEX(GroupVertices[Group],MATCH(Edges24[[#This Row],[Vertex 2]],GroupVertices[Vertex],0)),1,1,"")</f>
        <v>17</v>
      </c>
      <c r="BD137" s="48">
        <v>0</v>
      </c>
      <c r="BE137" s="49">
        <v>0</v>
      </c>
      <c r="BF137" s="48">
        <v>0</v>
      </c>
      <c r="BG137" s="49">
        <v>0</v>
      </c>
      <c r="BH137" s="48">
        <v>0</v>
      </c>
      <c r="BI137" s="49">
        <v>0</v>
      </c>
      <c r="BJ137" s="48">
        <v>14</v>
      </c>
      <c r="BK137" s="49">
        <v>100</v>
      </c>
      <c r="BL137" s="48">
        <v>14</v>
      </c>
    </row>
    <row r="138" spans="1:64" ht="15">
      <c r="A138" s="64" t="s">
        <v>321</v>
      </c>
      <c r="B138" s="64" t="s">
        <v>331</v>
      </c>
      <c r="C138" s="65"/>
      <c r="D138" s="66"/>
      <c r="E138" s="67"/>
      <c r="F138" s="68"/>
      <c r="G138" s="65"/>
      <c r="H138" s="69"/>
      <c r="I138" s="70"/>
      <c r="J138" s="70"/>
      <c r="K138" s="34" t="s">
        <v>65</v>
      </c>
      <c r="L138" s="77">
        <v>309</v>
      </c>
      <c r="M138" s="77"/>
      <c r="N138" s="72"/>
      <c r="O138" s="79" t="s">
        <v>430</v>
      </c>
      <c r="P138" s="81">
        <v>43510.52508101852</v>
      </c>
      <c r="Q138" s="79" t="s">
        <v>558</v>
      </c>
      <c r="R138" s="83" t="s">
        <v>753</v>
      </c>
      <c r="S138" s="79" t="s">
        <v>796</v>
      </c>
      <c r="T138" s="79"/>
      <c r="U138" s="79"/>
      <c r="V138" s="83" t="s">
        <v>991</v>
      </c>
      <c r="W138" s="81">
        <v>43510.52508101852</v>
      </c>
      <c r="X138" s="83" t="s">
        <v>1157</v>
      </c>
      <c r="Y138" s="79"/>
      <c r="Z138" s="79"/>
      <c r="AA138" s="85" t="s">
        <v>1451</v>
      </c>
      <c r="AB138" s="85" t="s">
        <v>1580</v>
      </c>
      <c r="AC138" s="79" t="b">
        <v>0</v>
      </c>
      <c r="AD138" s="79">
        <v>0</v>
      </c>
      <c r="AE138" s="85" t="s">
        <v>1668</v>
      </c>
      <c r="AF138" s="79" t="b">
        <v>0</v>
      </c>
      <c r="AG138" s="79" t="s">
        <v>1701</v>
      </c>
      <c r="AH138" s="79"/>
      <c r="AI138" s="85" t="s">
        <v>1632</v>
      </c>
      <c r="AJ138" s="79" t="b">
        <v>0</v>
      </c>
      <c r="AK138" s="79">
        <v>0</v>
      </c>
      <c r="AL138" s="85" t="s">
        <v>1632</v>
      </c>
      <c r="AM138" s="79" t="s">
        <v>1709</v>
      </c>
      <c r="AN138" s="79" t="b">
        <v>1</v>
      </c>
      <c r="AO138" s="85" t="s">
        <v>1580</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1</v>
      </c>
      <c r="BC138" s="78" t="str">
        <f>REPLACE(INDEX(GroupVertices[Group],MATCH(Edges24[[#This Row],[Vertex 2]],GroupVertices[Vertex],0)),1,1,"")</f>
        <v>1</v>
      </c>
      <c r="BD138" s="48"/>
      <c r="BE138" s="49"/>
      <c r="BF138" s="48"/>
      <c r="BG138" s="49"/>
      <c r="BH138" s="48"/>
      <c r="BI138" s="49"/>
      <c r="BJ138" s="48"/>
      <c r="BK138" s="49"/>
      <c r="BL138" s="48"/>
    </row>
    <row r="139" spans="1:64" ht="15">
      <c r="A139" s="64" t="s">
        <v>322</v>
      </c>
      <c r="B139" s="64" t="s">
        <v>322</v>
      </c>
      <c r="C139" s="65"/>
      <c r="D139" s="66"/>
      <c r="E139" s="67"/>
      <c r="F139" s="68"/>
      <c r="G139" s="65"/>
      <c r="H139" s="69"/>
      <c r="I139" s="70"/>
      <c r="J139" s="70"/>
      <c r="K139" s="34" t="s">
        <v>65</v>
      </c>
      <c r="L139" s="77">
        <v>311</v>
      </c>
      <c r="M139" s="77"/>
      <c r="N139" s="72"/>
      <c r="O139" s="79" t="s">
        <v>176</v>
      </c>
      <c r="P139" s="81">
        <v>43498.645416666666</v>
      </c>
      <c r="Q139" s="79" t="s">
        <v>559</v>
      </c>
      <c r="R139" s="83" t="s">
        <v>754</v>
      </c>
      <c r="S139" s="79" t="s">
        <v>798</v>
      </c>
      <c r="T139" s="79"/>
      <c r="U139" s="79"/>
      <c r="V139" s="83" t="s">
        <v>992</v>
      </c>
      <c r="W139" s="81">
        <v>43498.645416666666</v>
      </c>
      <c r="X139" s="83" t="s">
        <v>1158</v>
      </c>
      <c r="Y139" s="79"/>
      <c r="Z139" s="79"/>
      <c r="AA139" s="85" t="s">
        <v>1452</v>
      </c>
      <c r="AB139" s="79"/>
      <c r="AC139" s="79" t="b">
        <v>0</v>
      </c>
      <c r="AD139" s="79">
        <v>0</v>
      </c>
      <c r="AE139" s="85" t="s">
        <v>1632</v>
      </c>
      <c r="AF139" s="79" t="b">
        <v>0</v>
      </c>
      <c r="AG139" s="79" t="s">
        <v>1703</v>
      </c>
      <c r="AH139" s="79"/>
      <c r="AI139" s="85" t="s">
        <v>1632</v>
      </c>
      <c r="AJ139" s="79" t="b">
        <v>0</v>
      </c>
      <c r="AK139" s="79">
        <v>0</v>
      </c>
      <c r="AL139" s="85" t="s">
        <v>1632</v>
      </c>
      <c r="AM139" s="79" t="s">
        <v>1715</v>
      </c>
      <c r="AN139" s="79" t="b">
        <v>0</v>
      </c>
      <c r="AO139" s="85" t="s">
        <v>1452</v>
      </c>
      <c r="AP139" s="79" t="s">
        <v>176</v>
      </c>
      <c r="AQ139" s="79">
        <v>0</v>
      </c>
      <c r="AR139" s="79">
        <v>0</v>
      </c>
      <c r="AS139" s="79"/>
      <c r="AT139" s="79"/>
      <c r="AU139" s="79"/>
      <c r="AV139" s="79"/>
      <c r="AW139" s="79"/>
      <c r="AX139" s="79"/>
      <c r="AY139" s="79"/>
      <c r="AZ139" s="79"/>
      <c r="BA139">
        <v>13</v>
      </c>
      <c r="BB139" s="78" t="str">
        <f>REPLACE(INDEX(GroupVertices[Group],MATCH(Edges24[[#This Row],[Vertex 1]],GroupVertices[Vertex],0)),1,1,"")</f>
        <v>10</v>
      </c>
      <c r="BC139" s="78" t="str">
        <f>REPLACE(INDEX(GroupVertices[Group],MATCH(Edges24[[#This Row],[Vertex 2]],GroupVertices[Vertex],0)),1,1,"")</f>
        <v>10</v>
      </c>
      <c r="BD139" s="48">
        <v>0</v>
      </c>
      <c r="BE139" s="49">
        <v>0</v>
      </c>
      <c r="BF139" s="48">
        <v>0</v>
      </c>
      <c r="BG139" s="49">
        <v>0</v>
      </c>
      <c r="BH139" s="48">
        <v>0</v>
      </c>
      <c r="BI139" s="49">
        <v>0</v>
      </c>
      <c r="BJ139" s="48">
        <v>2</v>
      </c>
      <c r="BK139" s="49">
        <v>100</v>
      </c>
      <c r="BL139" s="48">
        <v>2</v>
      </c>
    </row>
    <row r="140" spans="1:64" ht="15">
      <c r="A140" s="64" t="s">
        <v>322</v>
      </c>
      <c r="B140" s="64" t="s">
        <v>322</v>
      </c>
      <c r="C140" s="65"/>
      <c r="D140" s="66"/>
      <c r="E140" s="67"/>
      <c r="F140" s="68"/>
      <c r="G140" s="65"/>
      <c r="H140" s="69"/>
      <c r="I140" s="70"/>
      <c r="J140" s="70"/>
      <c r="K140" s="34" t="s">
        <v>65</v>
      </c>
      <c r="L140" s="77">
        <v>312</v>
      </c>
      <c r="M140" s="77"/>
      <c r="N140" s="72"/>
      <c r="O140" s="79" t="s">
        <v>176</v>
      </c>
      <c r="P140" s="81">
        <v>43500.89074074074</v>
      </c>
      <c r="Q140" s="79" t="s">
        <v>560</v>
      </c>
      <c r="R140" s="83" t="s">
        <v>755</v>
      </c>
      <c r="S140" s="79" t="s">
        <v>798</v>
      </c>
      <c r="T140" s="79"/>
      <c r="U140" s="79"/>
      <c r="V140" s="83" t="s">
        <v>992</v>
      </c>
      <c r="W140" s="81">
        <v>43500.89074074074</v>
      </c>
      <c r="X140" s="83" t="s">
        <v>1159</v>
      </c>
      <c r="Y140" s="79"/>
      <c r="Z140" s="79"/>
      <c r="AA140" s="85" t="s">
        <v>1453</v>
      </c>
      <c r="AB140" s="79"/>
      <c r="AC140" s="79" t="b">
        <v>0</v>
      </c>
      <c r="AD140" s="79">
        <v>0</v>
      </c>
      <c r="AE140" s="85" t="s">
        <v>1632</v>
      </c>
      <c r="AF140" s="79" t="b">
        <v>0</v>
      </c>
      <c r="AG140" s="79" t="s">
        <v>1701</v>
      </c>
      <c r="AH140" s="79"/>
      <c r="AI140" s="85" t="s">
        <v>1632</v>
      </c>
      <c r="AJ140" s="79" t="b">
        <v>0</v>
      </c>
      <c r="AK140" s="79">
        <v>0</v>
      </c>
      <c r="AL140" s="85" t="s">
        <v>1632</v>
      </c>
      <c r="AM140" s="79" t="s">
        <v>1715</v>
      </c>
      <c r="AN140" s="79" t="b">
        <v>0</v>
      </c>
      <c r="AO140" s="85" t="s">
        <v>1453</v>
      </c>
      <c r="AP140" s="79" t="s">
        <v>176</v>
      </c>
      <c r="AQ140" s="79">
        <v>0</v>
      </c>
      <c r="AR140" s="79">
        <v>0</v>
      </c>
      <c r="AS140" s="79"/>
      <c r="AT140" s="79"/>
      <c r="AU140" s="79"/>
      <c r="AV140" s="79"/>
      <c r="AW140" s="79"/>
      <c r="AX140" s="79"/>
      <c r="AY140" s="79"/>
      <c r="AZ140" s="79"/>
      <c r="BA140">
        <v>13</v>
      </c>
      <c r="BB140" s="78" t="str">
        <f>REPLACE(INDEX(GroupVertices[Group],MATCH(Edges24[[#This Row],[Vertex 1]],GroupVertices[Vertex],0)),1,1,"")</f>
        <v>10</v>
      </c>
      <c r="BC140" s="78" t="str">
        <f>REPLACE(INDEX(GroupVertices[Group],MATCH(Edges24[[#This Row],[Vertex 2]],GroupVertices[Vertex],0)),1,1,"")</f>
        <v>10</v>
      </c>
      <c r="BD140" s="48">
        <v>0</v>
      </c>
      <c r="BE140" s="49">
        <v>0</v>
      </c>
      <c r="BF140" s="48">
        <v>0</v>
      </c>
      <c r="BG140" s="49">
        <v>0</v>
      </c>
      <c r="BH140" s="48">
        <v>0</v>
      </c>
      <c r="BI140" s="49">
        <v>0</v>
      </c>
      <c r="BJ140" s="48">
        <v>6</v>
      </c>
      <c r="BK140" s="49">
        <v>100</v>
      </c>
      <c r="BL140" s="48">
        <v>6</v>
      </c>
    </row>
    <row r="141" spans="1:64" ht="15">
      <c r="A141" s="64" t="s">
        <v>322</v>
      </c>
      <c r="B141" s="64" t="s">
        <v>322</v>
      </c>
      <c r="C141" s="65"/>
      <c r="D141" s="66"/>
      <c r="E141" s="67"/>
      <c r="F141" s="68"/>
      <c r="G141" s="65"/>
      <c r="H141" s="69"/>
      <c r="I141" s="70"/>
      <c r="J141" s="70"/>
      <c r="K141" s="34" t="s">
        <v>65</v>
      </c>
      <c r="L141" s="77">
        <v>313</v>
      </c>
      <c r="M141" s="77"/>
      <c r="N141" s="72"/>
      <c r="O141" s="79" t="s">
        <v>176</v>
      </c>
      <c r="P141" s="81">
        <v>43501.90253472222</v>
      </c>
      <c r="Q141" s="79" t="s">
        <v>561</v>
      </c>
      <c r="R141" s="83" t="s">
        <v>756</v>
      </c>
      <c r="S141" s="79" t="s">
        <v>798</v>
      </c>
      <c r="T141" s="79"/>
      <c r="U141" s="79"/>
      <c r="V141" s="83" t="s">
        <v>992</v>
      </c>
      <c r="W141" s="81">
        <v>43501.90253472222</v>
      </c>
      <c r="X141" s="83" t="s">
        <v>1160</v>
      </c>
      <c r="Y141" s="79"/>
      <c r="Z141" s="79"/>
      <c r="AA141" s="85" t="s">
        <v>1454</v>
      </c>
      <c r="AB141" s="79"/>
      <c r="AC141" s="79" t="b">
        <v>0</v>
      </c>
      <c r="AD141" s="79">
        <v>0</v>
      </c>
      <c r="AE141" s="85" t="s">
        <v>1632</v>
      </c>
      <c r="AF141" s="79" t="b">
        <v>0</v>
      </c>
      <c r="AG141" s="79" t="s">
        <v>1701</v>
      </c>
      <c r="AH141" s="79"/>
      <c r="AI141" s="85" t="s">
        <v>1632</v>
      </c>
      <c r="AJ141" s="79" t="b">
        <v>0</v>
      </c>
      <c r="AK141" s="79">
        <v>0</v>
      </c>
      <c r="AL141" s="85" t="s">
        <v>1632</v>
      </c>
      <c r="AM141" s="79" t="s">
        <v>1715</v>
      </c>
      <c r="AN141" s="79" t="b">
        <v>0</v>
      </c>
      <c r="AO141" s="85" t="s">
        <v>1454</v>
      </c>
      <c r="AP141" s="79" t="s">
        <v>176</v>
      </c>
      <c r="AQ141" s="79">
        <v>0</v>
      </c>
      <c r="AR141" s="79">
        <v>0</v>
      </c>
      <c r="AS141" s="79"/>
      <c r="AT141" s="79"/>
      <c r="AU141" s="79"/>
      <c r="AV141" s="79"/>
      <c r="AW141" s="79"/>
      <c r="AX141" s="79"/>
      <c r="AY141" s="79"/>
      <c r="AZ141" s="79"/>
      <c r="BA141">
        <v>13</v>
      </c>
      <c r="BB141" s="78" t="str">
        <f>REPLACE(INDEX(GroupVertices[Group],MATCH(Edges24[[#This Row],[Vertex 1]],GroupVertices[Vertex],0)),1,1,"")</f>
        <v>10</v>
      </c>
      <c r="BC141" s="78" t="str">
        <f>REPLACE(INDEX(GroupVertices[Group],MATCH(Edges24[[#This Row],[Vertex 2]],GroupVertices[Vertex],0)),1,1,"")</f>
        <v>10</v>
      </c>
      <c r="BD141" s="48">
        <v>0</v>
      </c>
      <c r="BE141" s="49">
        <v>0</v>
      </c>
      <c r="BF141" s="48">
        <v>0</v>
      </c>
      <c r="BG141" s="49">
        <v>0</v>
      </c>
      <c r="BH141" s="48">
        <v>0</v>
      </c>
      <c r="BI141" s="49">
        <v>0</v>
      </c>
      <c r="BJ141" s="48">
        <v>5</v>
      </c>
      <c r="BK141" s="49">
        <v>100</v>
      </c>
      <c r="BL141" s="48">
        <v>5</v>
      </c>
    </row>
    <row r="142" spans="1:64" ht="15">
      <c r="A142" s="64" t="s">
        <v>322</v>
      </c>
      <c r="B142" s="64" t="s">
        <v>322</v>
      </c>
      <c r="C142" s="65"/>
      <c r="D142" s="66"/>
      <c r="E142" s="67"/>
      <c r="F142" s="68"/>
      <c r="G142" s="65"/>
      <c r="H142" s="69"/>
      <c r="I142" s="70"/>
      <c r="J142" s="70"/>
      <c r="K142" s="34" t="s">
        <v>65</v>
      </c>
      <c r="L142" s="77">
        <v>314</v>
      </c>
      <c r="M142" s="77"/>
      <c r="N142" s="72"/>
      <c r="O142" s="79" t="s">
        <v>176</v>
      </c>
      <c r="P142" s="81">
        <v>43504.78931712963</v>
      </c>
      <c r="Q142" s="79" t="s">
        <v>562</v>
      </c>
      <c r="R142" s="83" t="s">
        <v>757</v>
      </c>
      <c r="S142" s="79" t="s">
        <v>798</v>
      </c>
      <c r="T142" s="79" t="s">
        <v>820</v>
      </c>
      <c r="U142" s="79"/>
      <c r="V142" s="83" t="s">
        <v>992</v>
      </c>
      <c r="W142" s="81">
        <v>43504.78931712963</v>
      </c>
      <c r="X142" s="83" t="s">
        <v>1161</v>
      </c>
      <c r="Y142" s="79"/>
      <c r="Z142" s="79"/>
      <c r="AA142" s="85" t="s">
        <v>1455</v>
      </c>
      <c r="AB142" s="79"/>
      <c r="AC142" s="79" t="b">
        <v>0</v>
      </c>
      <c r="AD142" s="79">
        <v>0</v>
      </c>
      <c r="AE142" s="85" t="s">
        <v>1632</v>
      </c>
      <c r="AF142" s="79" t="b">
        <v>0</v>
      </c>
      <c r="AG142" s="79" t="s">
        <v>1701</v>
      </c>
      <c r="AH142" s="79"/>
      <c r="AI142" s="85" t="s">
        <v>1632</v>
      </c>
      <c r="AJ142" s="79" t="b">
        <v>0</v>
      </c>
      <c r="AK142" s="79">
        <v>0</v>
      </c>
      <c r="AL142" s="85" t="s">
        <v>1632</v>
      </c>
      <c r="AM142" s="79" t="s">
        <v>1715</v>
      </c>
      <c r="AN142" s="79" t="b">
        <v>0</v>
      </c>
      <c r="AO142" s="85" t="s">
        <v>1455</v>
      </c>
      <c r="AP142" s="79" t="s">
        <v>176</v>
      </c>
      <c r="AQ142" s="79">
        <v>0</v>
      </c>
      <c r="AR142" s="79">
        <v>0</v>
      </c>
      <c r="AS142" s="79"/>
      <c r="AT142" s="79"/>
      <c r="AU142" s="79"/>
      <c r="AV142" s="79"/>
      <c r="AW142" s="79"/>
      <c r="AX142" s="79"/>
      <c r="AY142" s="79"/>
      <c r="AZ142" s="79"/>
      <c r="BA142">
        <v>13</v>
      </c>
      <c r="BB142" s="78" t="str">
        <f>REPLACE(INDEX(GroupVertices[Group],MATCH(Edges24[[#This Row],[Vertex 1]],GroupVertices[Vertex],0)),1,1,"")</f>
        <v>10</v>
      </c>
      <c r="BC142" s="78" t="str">
        <f>REPLACE(INDEX(GroupVertices[Group],MATCH(Edges24[[#This Row],[Vertex 2]],GroupVertices[Vertex],0)),1,1,"")</f>
        <v>10</v>
      </c>
      <c r="BD142" s="48">
        <v>2</v>
      </c>
      <c r="BE142" s="49">
        <v>40</v>
      </c>
      <c r="BF142" s="48">
        <v>0</v>
      </c>
      <c r="BG142" s="49">
        <v>0</v>
      </c>
      <c r="BH142" s="48">
        <v>0</v>
      </c>
      <c r="BI142" s="49">
        <v>0</v>
      </c>
      <c r="BJ142" s="48">
        <v>3</v>
      </c>
      <c r="BK142" s="49">
        <v>60</v>
      </c>
      <c r="BL142" s="48">
        <v>5</v>
      </c>
    </row>
    <row r="143" spans="1:64" ht="15">
      <c r="A143" s="64" t="s">
        <v>322</v>
      </c>
      <c r="B143" s="64" t="s">
        <v>322</v>
      </c>
      <c r="C143" s="65"/>
      <c r="D143" s="66"/>
      <c r="E143" s="67"/>
      <c r="F143" s="68"/>
      <c r="G143" s="65"/>
      <c r="H143" s="69"/>
      <c r="I143" s="70"/>
      <c r="J143" s="70"/>
      <c r="K143" s="34" t="s">
        <v>65</v>
      </c>
      <c r="L143" s="77">
        <v>315</v>
      </c>
      <c r="M143" s="77"/>
      <c r="N143" s="72"/>
      <c r="O143" s="79" t="s">
        <v>176</v>
      </c>
      <c r="P143" s="81">
        <v>43504.78942129629</v>
      </c>
      <c r="Q143" s="79" t="s">
        <v>563</v>
      </c>
      <c r="R143" s="83" t="s">
        <v>758</v>
      </c>
      <c r="S143" s="79" t="s">
        <v>798</v>
      </c>
      <c r="T143" s="79" t="s">
        <v>821</v>
      </c>
      <c r="U143" s="79"/>
      <c r="V143" s="83" t="s">
        <v>992</v>
      </c>
      <c r="W143" s="81">
        <v>43504.78942129629</v>
      </c>
      <c r="X143" s="83" t="s">
        <v>1162</v>
      </c>
      <c r="Y143" s="79"/>
      <c r="Z143" s="79"/>
      <c r="AA143" s="85" t="s">
        <v>1456</v>
      </c>
      <c r="AB143" s="79"/>
      <c r="AC143" s="79" t="b">
        <v>0</v>
      </c>
      <c r="AD143" s="79">
        <v>0</v>
      </c>
      <c r="AE143" s="85" t="s">
        <v>1632</v>
      </c>
      <c r="AF143" s="79" t="b">
        <v>0</v>
      </c>
      <c r="AG143" s="79" t="s">
        <v>1701</v>
      </c>
      <c r="AH143" s="79"/>
      <c r="AI143" s="85" t="s">
        <v>1632</v>
      </c>
      <c r="AJ143" s="79" t="b">
        <v>0</v>
      </c>
      <c r="AK143" s="79">
        <v>0</v>
      </c>
      <c r="AL143" s="85" t="s">
        <v>1632</v>
      </c>
      <c r="AM143" s="79" t="s">
        <v>1715</v>
      </c>
      <c r="AN143" s="79" t="b">
        <v>0</v>
      </c>
      <c r="AO143" s="85" t="s">
        <v>1456</v>
      </c>
      <c r="AP143" s="79" t="s">
        <v>176</v>
      </c>
      <c r="AQ143" s="79">
        <v>0</v>
      </c>
      <c r="AR143" s="79">
        <v>0</v>
      </c>
      <c r="AS143" s="79"/>
      <c r="AT143" s="79"/>
      <c r="AU143" s="79"/>
      <c r="AV143" s="79"/>
      <c r="AW143" s="79"/>
      <c r="AX143" s="79"/>
      <c r="AY143" s="79"/>
      <c r="AZ143" s="79"/>
      <c r="BA143">
        <v>13</v>
      </c>
      <c r="BB143" s="78" t="str">
        <f>REPLACE(INDEX(GroupVertices[Group],MATCH(Edges24[[#This Row],[Vertex 1]],GroupVertices[Vertex],0)),1,1,"")</f>
        <v>10</v>
      </c>
      <c r="BC143" s="78" t="str">
        <f>REPLACE(INDEX(GroupVertices[Group],MATCH(Edges24[[#This Row],[Vertex 2]],GroupVertices[Vertex],0)),1,1,"")</f>
        <v>10</v>
      </c>
      <c r="BD143" s="48">
        <v>2</v>
      </c>
      <c r="BE143" s="49">
        <v>40</v>
      </c>
      <c r="BF143" s="48">
        <v>0</v>
      </c>
      <c r="BG143" s="49">
        <v>0</v>
      </c>
      <c r="BH143" s="48">
        <v>0</v>
      </c>
      <c r="BI143" s="49">
        <v>0</v>
      </c>
      <c r="BJ143" s="48">
        <v>3</v>
      </c>
      <c r="BK143" s="49">
        <v>60</v>
      </c>
      <c r="BL143" s="48">
        <v>5</v>
      </c>
    </row>
    <row r="144" spans="1:64" ht="15">
      <c r="A144" s="64" t="s">
        <v>322</v>
      </c>
      <c r="B144" s="64" t="s">
        <v>322</v>
      </c>
      <c r="C144" s="65"/>
      <c r="D144" s="66"/>
      <c r="E144" s="67"/>
      <c r="F144" s="68"/>
      <c r="G144" s="65"/>
      <c r="H144" s="69"/>
      <c r="I144" s="70"/>
      <c r="J144" s="70"/>
      <c r="K144" s="34" t="s">
        <v>65</v>
      </c>
      <c r="L144" s="77">
        <v>316</v>
      </c>
      <c r="M144" s="77"/>
      <c r="N144" s="72"/>
      <c r="O144" s="79" t="s">
        <v>176</v>
      </c>
      <c r="P144" s="81">
        <v>43504.789502314816</v>
      </c>
      <c r="Q144" s="79" t="s">
        <v>564</v>
      </c>
      <c r="R144" s="83" t="s">
        <v>759</v>
      </c>
      <c r="S144" s="79" t="s">
        <v>798</v>
      </c>
      <c r="T144" s="79" t="s">
        <v>822</v>
      </c>
      <c r="U144" s="79"/>
      <c r="V144" s="83" t="s">
        <v>992</v>
      </c>
      <c r="W144" s="81">
        <v>43504.789502314816</v>
      </c>
      <c r="X144" s="83" t="s">
        <v>1163</v>
      </c>
      <c r="Y144" s="79"/>
      <c r="Z144" s="79"/>
      <c r="AA144" s="85" t="s">
        <v>1457</v>
      </c>
      <c r="AB144" s="79"/>
      <c r="AC144" s="79" t="b">
        <v>0</v>
      </c>
      <c r="AD144" s="79">
        <v>0</v>
      </c>
      <c r="AE144" s="85" t="s">
        <v>1632</v>
      </c>
      <c r="AF144" s="79" t="b">
        <v>0</v>
      </c>
      <c r="AG144" s="79" t="s">
        <v>1701</v>
      </c>
      <c r="AH144" s="79"/>
      <c r="AI144" s="85" t="s">
        <v>1632</v>
      </c>
      <c r="AJ144" s="79" t="b">
        <v>0</v>
      </c>
      <c r="AK144" s="79">
        <v>0</v>
      </c>
      <c r="AL144" s="85" t="s">
        <v>1632</v>
      </c>
      <c r="AM144" s="79" t="s">
        <v>1715</v>
      </c>
      <c r="AN144" s="79" t="b">
        <v>0</v>
      </c>
      <c r="AO144" s="85" t="s">
        <v>1457</v>
      </c>
      <c r="AP144" s="79" t="s">
        <v>176</v>
      </c>
      <c r="AQ144" s="79">
        <v>0</v>
      </c>
      <c r="AR144" s="79">
        <v>0</v>
      </c>
      <c r="AS144" s="79"/>
      <c r="AT144" s="79"/>
      <c r="AU144" s="79"/>
      <c r="AV144" s="79"/>
      <c r="AW144" s="79"/>
      <c r="AX144" s="79"/>
      <c r="AY144" s="79"/>
      <c r="AZ144" s="79"/>
      <c r="BA144">
        <v>13</v>
      </c>
      <c r="BB144" s="78" t="str">
        <f>REPLACE(INDEX(GroupVertices[Group],MATCH(Edges24[[#This Row],[Vertex 1]],GroupVertices[Vertex],0)),1,1,"")</f>
        <v>10</v>
      </c>
      <c r="BC144" s="78" t="str">
        <f>REPLACE(INDEX(GroupVertices[Group],MATCH(Edges24[[#This Row],[Vertex 2]],GroupVertices[Vertex],0)),1,1,"")</f>
        <v>10</v>
      </c>
      <c r="BD144" s="48">
        <v>2</v>
      </c>
      <c r="BE144" s="49">
        <v>40</v>
      </c>
      <c r="BF144" s="48">
        <v>0</v>
      </c>
      <c r="BG144" s="49">
        <v>0</v>
      </c>
      <c r="BH144" s="48">
        <v>0</v>
      </c>
      <c r="BI144" s="49">
        <v>0</v>
      </c>
      <c r="BJ144" s="48">
        <v>3</v>
      </c>
      <c r="BK144" s="49">
        <v>60</v>
      </c>
      <c r="BL144" s="48">
        <v>5</v>
      </c>
    </row>
    <row r="145" spans="1:64" ht="15">
      <c r="A145" s="64" t="s">
        <v>322</v>
      </c>
      <c r="B145" s="64" t="s">
        <v>322</v>
      </c>
      <c r="C145" s="65"/>
      <c r="D145" s="66"/>
      <c r="E145" s="67"/>
      <c r="F145" s="68"/>
      <c r="G145" s="65"/>
      <c r="H145" s="69"/>
      <c r="I145" s="70"/>
      <c r="J145" s="70"/>
      <c r="K145" s="34" t="s">
        <v>65</v>
      </c>
      <c r="L145" s="77">
        <v>317</v>
      </c>
      <c r="M145" s="77"/>
      <c r="N145" s="72"/>
      <c r="O145" s="79" t="s">
        <v>176</v>
      </c>
      <c r="P145" s="81">
        <v>43505.72362268518</v>
      </c>
      <c r="Q145" s="79" t="s">
        <v>565</v>
      </c>
      <c r="R145" s="83" t="s">
        <v>760</v>
      </c>
      <c r="S145" s="79" t="s">
        <v>798</v>
      </c>
      <c r="T145" s="79"/>
      <c r="U145" s="79"/>
      <c r="V145" s="83" t="s">
        <v>992</v>
      </c>
      <c r="W145" s="81">
        <v>43505.72362268518</v>
      </c>
      <c r="X145" s="83" t="s">
        <v>1164</v>
      </c>
      <c r="Y145" s="79"/>
      <c r="Z145" s="79"/>
      <c r="AA145" s="85" t="s">
        <v>1458</v>
      </c>
      <c r="AB145" s="79"/>
      <c r="AC145" s="79" t="b">
        <v>0</v>
      </c>
      <c r="AD145" s="79">
        <v>0</v>
      </c>
      <c r="AE145" s="85" t="s">
        <v>1632</v>
      </c>
      <c r="AF145" s="79" t="b">
        <v>0</v>
      </c>
      <c r="AG145" s="79" t="s">
        <v>1701</v>
      </c>
      <c r="AH145" s="79"/>
      <c r="AI145" s="85" t="s">
        <v>1632</v>
      </c>
      <c r="AJ145" s="79" t="b">
        <v>0</v>
      </c>
      <c r="AK145" s="79">
        <v>0</v>
      </c>
      <c r="AL145" s="85" t="s">
        <v>1632</v>
      </c>
      <c r="AM145" s="79" t="s">
        <v>1715</v>
      </c>
      <c r="AN145" s="79" t="b">
        <v>0</v>
      </c>
      <c r="AO145" s="85" t="s">
        <v>1458</v>
      </c>
      <c r="AP145" s="79" t="s">
        <v>176</v>
      </c>
      <c r="AQ145" s="79">
        <v>0</v>
      </c>
      <c r="AR145" s="79">
        <v>0</v>
      </c>
      <c r="AS145" s="79"/>
      <c r="AT145" s="79"/>
      <c r="AU145" s="79"/>
      <c r="AV145" s="79"/>
      <c r="AW145" s="79"/>
      <c r="AX145" s="79"/>
      <c r="AY145" s="79"/>
      <c r="AZ145" s="79"/>
      <c r="BA145">
        <v>13</v>
      </c>
      <c r="BB145" s="78" t="str">
        <f>REPLACE(INDEX(GroupVertices[Group],MATCH(Edges24[[#This Row],[Vertex 1]],GroupVertices[Vertex],0)),1,1,"")</f>
        <v>10</v>
      </c>
      <c r="BC145" s="78" t="str">
        <f>REPLACE(INDEX(GroupVertices[Group],MATCH(Edges24[[#This Row],[Vertex 2]],GroupVertices[Vertex],0)),1,1,"")</f>
        <v>10</v>
      </c>
      <c r="BD145" s="48">
        <v>1</v>
      </c>
      <c r="BE145" s="49">
        <v>16.666666666666668</v>
      </c>
      <c r="BF145" s="48">
        <v>0</v>
      </c>
      <c r="BG145" s="49">
        <v>0</v>
      </c>
      <c r="BH145" s="48">
        <v>0</v>
      </c>
      <c r="BI145" s="49">
        <v>0</v>
      </c>
      <c r="BJ145" s="48">
        <v>5</v>
      </c>
      <c r="BK145" s="49">
        <v>83.33333333333333</v>
      </c>
      <c r="BL145" s="48">
        <v>6</v>
      </c>
    </row>
    <row r="146" spans="1:64" ht="15">
      <c r="A146" s="64" t="s">
        <v>322</v>
      </c>
      <c r="B146" s="64" t="s">
        <v>322</v>
      </c>
      <c r="C146" s="65"/>
      <c r="D146" s="66"/>
      <c r="E146" s="67"/>
      <c r="F146" s="68"/>
      <c r="G146" s="65"/>
      <c r="H146" s="69"/>
      <c r="I146" s="70"/>
      <c r="J146" s="70"/>
      <c r="K146" s="34" t="s">
        <v>65</v>
      </c>
      <c r="L146" s="77">
        <v>318</v>
      </c>
      <c r="M146" s="77"/>
      <c r="N146" s="72"/>
      <c r="O146" s="79" t="s">
        <v>176</v>
      </c>
      <c r="P146" s="81">
        <v>43505.72377314815</v>
      </c>
      <c r="Q146" s="79" t="s">
        <v>566</v>
      </c>
      <c r="R146" s="83" t="s">
        <v>761</v>
      </c>
      <c r="S146" s="79" t="s">
        <v>798</v>
      </c>
      <c r="T146" s="79"/>
      <c r="U146" s="79"/>
      <c r="V146" s="83" t="s">
        <v>992</v>
      </c>
      <c r="W146" s="81">
        <v>43505.72377314815</v>
      </c>
      <c r="X146" s="83" t="s">
        <v>1165</v>
      </c>
      <c r="Y146" s="79"/>
      <c r="Z146" s="79"/>
      <c r="AA146" s="85" t="s">
        <v>1459</v>
      </c>
      <c r="AB146" s="79"/>
      <c r="AC146" s="79" t="b">
        <v>0</v>
      </c>
      <c r="AD146" s="79">
        <v>0</v>
      </c>
      <c r="AE146" s="85" t="s">
        <v>1632</v>
      </c>
      <c r="AF146" s="79" t="b">
        <v>0</v>
      </c>
      <c r="AG146" s="79" t="s">
        <v>1701</v>
      </c>
      <c r="AH146" s="79"/>
      <c r="AI146" s="85" t="s">
        <v>1632</v>
      </c>
      <c r="AJ146" s="79" t="b">
        <v>0</v>
      </c>
      <c r="AK146" s="79">
        <v>0</v>
      </c>
      <c r="AL146" s="85" t="s">
        <v>1632</v>
      </c>
      <c r="AM146" s="79" t="s">
        <v>1715</v>
      </c>
      <c r="AN146" s="79" t="b">
        <v>0</v>
      </c>
      <c r="AO146" s="85" t="s">
        <v>1459</v>
      </c>
      <c r="AP146" s="79" t="s">
        <v>176</v>
      </c>
      <c r="AQ146" s="79">
        <v>0</v>
      </c>
      <c r="AR146" s="79">
        <v>0</v>
      </c>
      <c r="AS146" s="79"/>
      <c r="AT146" s="79"/>
      <c r="AU146" s="79"/>
      <c r="AV146" s="79"/>
      <c r="AW146" s="79"/>
      <c r="AX146" s="79"/>
      <c r="AY146" s="79"/>
      <c r="AZ146" s="79"/>
      <c r="BA146">
        <v>13</v>
      </c>
      <c r="BB146" s="78" t="str">
        <f>REPLACE(INDEX(GroupVertices[Group],MATCH(Edges24[[#This Row],[Vertex 1]],GroupVertices[Vertex],0)),1,1,"")</f>
        <v>10</v>
      </c>
      <c r="BC146" s="78" t="str">
        <f>REPLACE(INDEX(GroupVertices[Group],MATCH(Edges24[[#This Row],[Vertex 2]],GroupVertices[Vertex],0)),1,1,"")</f>
        <v>10</v>
      </c>
      <c r="BD146" s="48">
        <v>0</v>
      </c>
      <c r="BE146" s="49">
        <v>0</v>
      </c>
      <c r="BF146" s="48">
        <v>1</v>
      </c>
      <c r="BG146" s="49">
        <v>20</v>
      </c>
      <c r="BH146" s="48">
        <v>0</v>
      </c>
      <c r="BI146" s="49">
        <v>0</v>
      </c>
      <c r="BJ146" s="48">
        <v>4</v>
      </c>
      <c r="BK146" s="49">
        <v>80</v>
      </c>
      <c r="BL146" s="48">
        <v>5</v>
      </c>
    </row>
    <row r="147" spans="1:64" ht="15">
      <c r="A147" s="64" t="s">
        <v>322</v>
      </c>
      <c r="B147" s="64" t="s">
        <v>322</v>
      </c>
      <c r="C147" s="65"/>
      <c r="D147" s="66"/>
      <c r="E147" s="67"/>
      <c r="F147" s="68"/>
      <c r="G147" s="65"/>
      <c r="H147" s="69"/>
      <c r="I147" s="70"/>
      <c r="J147" s="70"/>
      <c r="K147" s="34" t="s">
        <v>65</v>
      </c>
      <c r="L147" s="77">
        <v>319</v>
      </c>
      <c r="M147" s="77"/>
      <c r="N147" s="72"/>
      <c r="O147" s="79" t="s">
        <v>176</v>
      </c>
      <c r="P147" s="81">
        <v>43506.92674768518</v>
      </c>
      <c r="Q147" s="79" t="s">
        <v>567</v>
      </c>
      <c r="R147" s="83" t="s">
        <v>762</v>
      </c>
      <c r="S147" s="79" t="s">
        <v>798</v>
      </c>
      <c r="T147" s="79" t="s">
        <v>823</v>
      </c>
      <c r="U147" s="79"/>
      <c r="V147" s="83" t="s">
        <v>992</v>
      </c>
      <c r="W147" s="81">
        <v>43506.92674768518</v>
      </c>
      <c r="X147" s="83" t="s">
        <v>1166</v>
      </c>
      <c r="Y147" s="79"/>
      <c r="Z147" s="79"/>
      <c r="AA147" s="85" t="s">
        <v>1460</v>
      </c>
      <c r="AB147" s="79"/>
      <c r="AC147" s="79" t="b">
        <v>0</v>
      </c>
      <c r="AD147" s="79">
        <v>0</v>
      </c>
      <c r="AE147" s="85" t="s">
        <v>1632</v>
      </c>
      <c r="AF147" s="79" t="b">
        <v>0</v>
      </c>
      <c r="AG147" s="79" t="s">
        <v>1701</v>
      </c>
      <c r="AH147" s="79"/>
      <c r="AI147" s="85" t="s">
        <v>1632</v>
      </c>
      <c r="AJ147" s="79" t="b">
        <v>0</v>
      </c>
      <c r="AK147" s="79">
        <v>0</v>
      </c>
      <c r="AL147" s="85" t="s">
        <v>1632</v>
      </c>
      <c r="AM147" s="79" t="s">
        <v>1715</v>
      </c>
      <c r="AN147" s="79" t="b">
        <v>0</v>
      </c>
      <c r="AO147" s="85" t="s">
        <v>1460</v>
      </c>
      <c r="AP147" s="79" t="s">
        <v>176</v>
      </c>
      <c r="AQ147" s="79">
        <v>0</v>
      </c>
      <c r="AR147" s="79">
        <v>0</v>
      </c>
      <c r="AS147" s="79"/>
      <c r="AT147" s="79"/>
      <c r="AU147" s="79"/>
      <c r="AV147" s="79"/>
      <c r="AW147" s="79"/>
      <c r="AX147" s="79"/>
      <c r="AY147" s="79"/>
      <c r="AZ147" s="79"/>
      <c r="BA147">
        <v>13</v>
      </c>
      <c r="BB147" s="78" t="str">
        <f>REPLACE(INDEX(GroupVertices[Group],MATCH(Edges24[[#This Row],[Vertex 1]],GroupVertices[Vertex],0)),1,1,"")</f>
        <v>10</v>
      </c>
      <c r="BC147" s="78" t="str">
        <f>REPLACE(INDEX(GroupVertices[Group],MATCH(Edges24[[#This Row],[Vertex 2]],GroupVertices[Vertex],0)),1,1,"")</f>
        <v>10</v>
      </c>
      <c r="BD147" s="48">
        <v>2</v>
      </c>
      <c r="BE147" s="49">
        <v>40</v>
      </c>
      <c r="BF147" s="48">
        <v>0</v>
      </c>
      <c r="BG147" s="49">
        <v>0</v>
      </c>
      <c r="BH147" s="48">
        <v>0</v>
      </c>
      <c r="BI147" s="49">
        <v>0</v>
      </c>
      <c r="BJ147" s="48">
        <v>3</v>
      </c>
      <c r="BK147" s="49">
        <v>60</v>
      </c>
      <c r="BL147" s="48">
        <v>5</v>
      </c>
    </row>
    <row r="148" spans="1:64" ht="15">
      <c r="A148" s="64" t="s">
        <v>322</v>
      </c>
      <c r="B148" s="64" t="s">
        <v>322</v>
      </c>
      <c r="C148" s="65"/>
      <c r="D148" s="66"/>
      <c r="E148" s="67"/>
      <c r="F148" s="68"/>
      <c r="G148" s="65"/>
      <c r="H148" s="69"/>
      <c r="I148" s="70"/>
      <c r="J148" s="70"/>
      <c r="K148" s="34" t="s">
        <v>65</v>
      </c>
      <c r="L148" s="77">
        <v>320</v>
      </c>
      <c r="M148" s="77"/>
      <c r="N148" s="72"/>
      <c r="O148" s="79" t="s">
        <v>176</v>
      </c>
      <c r="P148" s="81">
        <v>43507.9771412037</v>
      </c>
      <c r="Q148" s="79" t="s">
        <v>568</v>
      </c>
      <c r="R148" s="83" t="s">
        <v>763</v>
      </c>
      <c r="S148" s="79" t="s">
        <v>798</v>
      </c>
      <c r="T148" s="79" t="s">
        <v>823</v>
      </c>
      <c r="U148" s="79"/>
      <c r="V148" s="83" t="s">
        <v>992</v>
      </c>
      <c r="W148" s="81">
        <v>43507.9771412037</v>
      </c>
      <c r="X148" s="83" t="s">
        <v>1167</v>
      </c>
      <c r="Y148" s="79"/>
      <c r="Z148" s="79"/>
      <c r="AA148" s="85" t="s">
        <v>1461</v>
      </c>
      <c r="AB148" s="79"/>
      <c r="AC148" s="79" t="b">
        <v>0</v>
      </c>
      <c r="AD148" s="79">
        <v>0</v>
      </c>
      <c r="AE148" s="85" t="s">
        <v>1632</v>
      </c>
      <c r="AF148" s="79" t="b">
        <v>0</v>
      </c>
      <c r="AG148" s="79" t="s">
        <v>1701</v>
      </c>
      <c r="AH148" s="79"/>
      <c r="AI148" s="85" t="s">
        <v>1632</v>
      </c>
      <c r="AJ148" s="79" t="b">
        <v>0</v>
      </c>
      <c r="AK148" s="79">
        <v>0</v>
      </c>
      <c r="AL148" s="85" t="s">
        <v>1632</v>
      </c>
      <c r="AM148" s="79" t="s">
        <v>1715</v>
      </c>
      <c r="AN148" s="79" t="b">
        <v>0</v>
      </c>
      <c r="AO148" s="85" t="s">
        <v>1461</v>
      </c>
      <c r="AP148" s="79" t="s">
        <v>176</v>
      </c>
      <c r="AQ148" s="79">
        <v>0</v>
      </c>
      <c r="AR148" s="79">
        <v>0</v>
      </c>
      <c r="AS148" s="79"/>
      <c r="AT148" s="79"/>
      <c r="AU148" s="79"/>
      <c r="AV148" s="79"/>
      <c r="AW148" s="79"/>
      <c r="AX148" s="79"/>
      <c r="AY148" s="79"/>
      <c r="AZ148" s="79"/>
      <c r="BA148">
        <v>13</v>
      </c>
      <c r="BB148" s="78" t="str">
        <f>REPLACE(INDEX(GroupVertices[Group],MATCH(Edges24[[#This Row],[Vertex 1]],GroupVertices[Vertex],0)),1,1,"")</f>
        <v>10</v>
      </c>
      <c r="BC148" s="78" t="str">
        <f>REPLACE(INDEX(GroupVertices[Group],MATCH(Edges24[[#This Row],[Vertex 2]],GroupVertices[Vertex],0)),1,1,"")</f>
        <v>10</v>
      </c>
      <c r="BD148" s="48">
        <v>2</v>
      </c>
      <c r="BE148" s="49">
        <v>40</v>
      </c>
      <c r="BF148" s="48">
        <v>0</v>
      </c>
      <c r="BG148" s="49">
        <v>0</v>
      </c>
      <c r="BH148" s="48">
        <v>0</v>
      </c>
      <c r="BI148" s="49">
        <v>0</v>
      </c>
      <c r="BJ148" s="48">
        <v>3</v>
      </c>
      <c r="BK148" s="49">
        <v>60</v>
      </c>
      <c r="BL148" s="48">
        <v>5</v>
      </c>
    </row>
    <row r="149" spans="1:64" ht="15">
      <c r="A149" s="64" t="s">
        <v>322</v>
      </c>
      <c r="B149" s="64" t="s">
        <v>322</v>
      </c>
      <c r="C149" s="65"/>
      <c r="D149" s="66"/>
      <c r="E149" s="67"/>
      <c r="F149" s="68"/>
      <c r="G149" s="65"/>
      <c r="H149" s="69"/>
      <c r="I149" s="70"/>
      <c r="J149" s="70"/>
      <c r="K149" s="34" t="s">
        <v>65</v>
      </c>
      <c r="L149" s="77">
        <v>321</v>
      </c>
      <c r="M149" s="77"/>
      <c r="N149" s="72"/>
      <c r="O149" s="79" t="s">
        <v>176</v>
      </c>
      <c r="P149" s="81">
        <v>43508.66505787037</v>
      </c>
      <c r="Q149" s="79" t="s">
        <v>569</v>
      </c>
      <c r="R149" s="83" t="s">
        <v>764</v>
      </c>
      <c r="S149" s="79" t="s">
        <v>798</v>
      </c>
      <c r="T149" s="79" t="s">
        <v>824</v>
      </c>
      <c r="U149" s="79"/>
      <c r="V149" s="83" t="s">
        <v>992</v>
      </c>
      <c r="W149" s="81">
        <v>43508.66505787037</v>
      </c>
      <c r="X149" s="83" t="s">
        <v>1168</v>
      </c>
      <c r="Y149" s="79"/>
      <c r="Z149" s="79"/>
      <c r="AA149" s="85" t="s">
        <v>1462</v>
      </c>
      <c r="AB149" s="79"/>
      <c r="AC149" s="79" t="b">
        <v>0</v>
      </c>
      <c r="AD149" s="79">
        <v>0</v>
      </c>
      <c r="AE149" s="85" t="s">
        <v>1632</v>
      </c>
      <c r="AF149" s="79" t="b">
        <v>0</v>
      </c>
      <c r="AG149" s="79" t="s">
        <v>1701</v>
      </c>
      <c r="AH149" s="79"/>
      <c r="AI149" s="85" t="s">
        <v>1632</v>
      </c>
      <c r="AJ149" s="79" t="b">
        <v>0</v>
      </c>
      <c r="AK149" s="79">
        <v>0</v>
      </c>
      <c r="AL149" s="85" t="s">
        <v>1632</v>
      </c>
      <c r="AM149" s="79" t="s">
        <v>1715</v>
      </c>
      <c r="AN149" s="79" t="b">
        <v>0</v>
      </c>
      <c r="AO149" s="85" t="s">
        <v>1462</v>
      </c>
      <c r="AP149" s="79" t="s">
        <v>176</v>
      </c>
      <c r="AQ149" s="79">
        <v>0</v>
      </c>
      <c r="AR149" s="79">
        <v>0</v>
      </c>
      <c r="AS149" s="79"/>
      <c r="AT149" s="79"/>
      <c r="AU149" s="79"/>
      <c r="AV149" s="79"/>
      <c r="AW149" s="79"/>
      <c r="AX149" s="79"/>
      <c r="AY149" s="79"/>
      <c r="AZ149" s="79"/>
      <c r="BA149">
        <v>13</v>
      </c>
      <c r="BB149" s="78" t="str">
        <f>REPLACE(INDEX(GroupVertices[Group],MATCH(Edges24[[#This Row],[Vertex 1]],GroupVertices[Vertex],0)),1,1,"")</f>
        <v>10</v>
      </c>
      <c r="BC149" s="78" t="str">
        <f>REPLACE(INDEX(GroupVertices[Group],MATCH(Edges24[[#This Row],[Vertex 2]],GroupVertices[Vertex],0)),1,1,"")</f>
        <v>10</v>
      </c>
      <c r="BD149" s="48">
        <v>2</v>
      </c>
      <c r="BE149" s="49">
        <v>40</v>
      </c>
      <c r="BF149" s="48">
        <v>0</v>
      </c>
      <c r="BG149" s="49">
        <v>0</v>
      </c>
      <c r="BH149" s="48">
        <v>0</v>
      </c>
      <c r="BI149" s="49">
        <v>0</v>
      </c>
      <c r="BJ149" s="48">
        <v>3</v>
      </c>
      <c r="BK149" s="49">
        <v>60</v>
      </c>
      <c r="BL149" s="48">
        <v>5</v>
      </c>
    </row>
    <row r="150" spans="1:64" ht="15">
      <c r="A150" s="64" t="s">
        <v>322</v>
      </c>
      <c r="B150" s="64" t="s">
        <v>322</v>
      </c>
      <c r="C150" s="65"/>
      <c r="D150" s="66"/>
      <c r="E150" s="67"/>
      <c r="F150" s="68"/>
      <c r="G150" s="65"/>
      <c r="H150" s="69"/>
      <c r="I150" s="70"/>
      <c r="J150" s="70"/>
      <c r="K150" s="34" t="s">
        <v>65</v>
      </c>
      <c r="L150" s="77">
        <v>322</v>
      </c>
      <c r="M150" s="77"/>
      <c r="N150" s="72"/>
      <c r="O150" s="79" t="s">
        <v>176</v>
      </c>
      <c r="P150" s="81">
        <v>43509.03163194445</v>
      </c>
      <c r="Q150" s="79" t="s">
        <v>570</v>
      </c>
      <c r="R150" s="83" t="s">
        <v>765</v>
      </c>
      <c r="S150" s="79" t="s">
        <v>798</v>
      </c>
      <c r="T150" s="79"/>
      <c r="U150" s="79"/>
      <c r="V150" s="83" t="s">
        <v>992</v>
      </c>
      <c r="W150" s="81">
        <v>43509.03163194445</v>
      </c>
      <c r="X150" s="83" t="s">
        <v>1169</v>
      </c>
      <c r="Y150" s="79"/>
      <c r="Z150" s="79"/>
      <c r="AA150" s="85" t="s">
        <v>1463</v>
      </c>
      <c r="AB150" s="79"/>
      <c r="AC150" s="79" t="b">
        <v>0</v>
      </c>
      <c r="AD150" s="79">
        <v>0</v>
      </c>
      <c r="AE150" s="85" t="s">
        <v>1632</v>
      </c>
      <c r="AF150" s="79" t="b">
        <v>0</v>
      </c>
      <c r="AG150" s="79" t="s">
        <v>1701</v>
      </c>
      <c r="AH150" s="79"/>
      <c r="AI150" s="85" t="s">
        <v>1632</v>
      </c>
      <c r="AJ150" s="79" t="b">
        <v>0</v>
      </c>
      <c r="AK150" s="79">
        <v>0</v>
      </c>
      <c r="AL150" s="85" t="s">
        <v>1632</v>
      </c>
      <c r="AM150" s="79" t="s">
        <v>1715</v>
      </c>
      <c r="AN150" s="79" t="b">
        <v>0</v>
      </c>
      <c r="AO150" s="85" t="s">
        <v>1463</v>
      </c>
      <c r="AP150" s="79" t="s">
        <v>176</v>
      </c>
      <c r="AQ150" s="79">
        <v>0</v>
      </c>
      <c r="AR150" s="79">
        <v>0</v>
      </c>
      <c r="AS150" s="79"/>
      <c r="AT150" s="79"/>
      <c r="AU150" s="79"/>
      <c r="AV150" s="79"/>
      <c r="AW150" s="79"/>
      <c r="AX150" s="79"/>
      <c r="AY150" s="79"/>
      <c r="AZ150" s="79"/>
      <c r="BA150">
        <v>13</v>
      </c>
      <c r="BB150" s="78" t="str">
        <f>REPLACE(INDEX(GroupVertices[Group],MATCH(Edges24[[#This Row],[Vertex 1]],GroupVertices[Vertex],0)),1,1,"")</f>
        <v>10</v>
      </c>
      <c r="BC150" s="78" t="str">
        <f>REPLACE(INDEX(GroupVertices[Group],MATCH(Edges24[[#This Row],[Vertex 2]],GroupVertices[Vertex],0)),1,1,"")</f>
        <v>10</v>
      </c>
      <c r="BD150" s="48">
        <v>0</v>
      </c>
      <c r="BE150" s="49">
        <v>0</v>
      </c>
      <c r="BF150" s="48">
        <v>0</v>
      </c>
      <c r="BG150" s="49">
        <v>0</v>
      </c>
      <c r="BH150" s="48">
        <v>0</v>
      </c>
      <c r="BI150" s="49">
        <v>0</v>
      </c>
      <c r="BJ150" s="48">
        <v>3</v>
      </c>
      <c r="BK150" s="49">
        <v>100</v>
      </c>
      <c r="BL150" s="48">
        <v>3</v>
      </c>
    </row>
    <row r="151" spans="1:64" ht="15">
      <c r="A151" s="64" t="s">
        <v>322</v>
      </c>
      <c r="B151" s="64" t="s">
        <v>322</v>
      </c>
      <c r="C151" s="65"/>
      <c r="D151" s="66"/>
      <c r="E151" s="67"/>
      <c r="F151" s="68"/>
      <c r="G151" s="65"/>
      <c r="H151" s="69"/>
      <c r="I151" s="70"/>
      <c r="J151" s="70"/>
      <c r="K151" s="34" t="s">
        <v>65</v>
      </c>
      <c r="L151" s="77">
        <v>323</v>
      </c>
      <c r="M151" s="77"/>
      <c r="N151" s="72"/>
      <c r="O151" s="79" t="s">
        <v>176</v>
      </c>
      <c r="P151" s="81">
        <v>43510.65443287037</v>
      </c>
      <c r="Q151" s="79" t="s">
        <v>571</v>
      </c>
      <c r="R151" s="83" t="s">
        <v>766</v>
      </c>
      <c r="S151" s="79" t="s">
        <v>798</v>
      </c>
      <c r="T151" s="79" t="s">
        <v>823</v>
      </c>
      <c r="U151" s="79"/>
      <c r="V151" s="83" t="s">
        <v>992</v>
      </c>
      <c r="W151" s="81">
        <v>43510.65443287037</v>
      </c>
      <c r="X151" s="83" t="s">
        <v>1170</v>
      </c>
      <c r="Y151" s="79"/>
      <c r="Z151" s="79"/>
      <c r="AA151" s="85" t="s">
        <v>1464</v>
      </c>
      <c r="AB151" s="79"/>
      <c r="AC151" s="79" t="b">
        <v>0</v>
      </c>
      <c r="AD151" s="79">
        <v>0</v>
      </c>
      <c r="AE151" s="85" t="s">
        <v>1632</v>
      </c>
      <c r="AF151" s="79" t="b">
        <v>0</v>
      </c>
      <c r="AG151" s="79" t="s">
        <v>1701</v>
      </c>
      <c r="AH151" s="79"/>
      <c r="AI151" s="85" t="s">
        <v>1632</v>
      </c>
      <c r="AJ151" s="79" t="b">
        <v>0</v>
      </c>
      <c r="AK151" s="79">
        <v>0</v>
      </c>
      <c r="AL151" s="85" t="s">
        <v>1632</v>
      </c>
      <c r="AM151" s="79" t="s">
        <v>1715</v>
      </c>
      <c r="AN151" s="79" t="b">
        <v>0</v>
      </c>
      <c r="AO151" s="85" t="s">
        <v>1464</v>
      </c>
      <c r="AP151" s="79" t="s">
        <v>176</v>
      </c>
      <c r="AQ151" s="79">
        <v>0</v>
      </c>
      <c r="AR151" s="79">
        <v>0</v>
      </c>
      <c r="AS151" s="79"/>
      <c r="AT151" s="79"/>
      <c r="AU151" s="79"/>
      <c r="AV151" s="79"/>
      <c r="AW151" s="79"/>
      <c r="AX151" s="79"/>
      <c r="AY151" s="79"/>
      <c r="AZ151" s="79"/>
      <c r="BA151">
        <v>13</v>
      </c>
      <c r="BB151" s="78" t="str">
        <f>REPLACE(INDEX(GroupVertices[Group],MATCH(Edges24[[#This Row],[Vertex 1]],GroupVertices[Vertex],0)),1,1,"")</f>
        <v>10</v>
      </c>
      <c r="BC151" s="78" t="str">
        <f>REPLACE(INDEX(GroupVertices[Group],MATCH(Edges24[[#This Row],[Vertex 2]],GroupVertices[Vertex],0)),1,1,"")</f>
        <v>10</v>
      </c>
      <c r="BD151" s="48">
        <v>2</v>
      </c>
      <c r="BE151" s="49">
        <v>40</v>
      </c>
      <c r="BF151" s="48">
        <v>0</v>
      </c>
      <c r="BG151" s="49">
        <v>0</v>
      </c>
      <c r="BH151" s="48">
        <v>0</v>
      </c>
      <c r="BI151" s="49">
        <v>0</v>
      </c>
      <c r="BJ151" s="48">
        <v>3</v>
      </c>
      <c r="BK151" s="49">
        <v>60</v>
      </c>
      <c r="BL151" s="48">
        <v>5</v>
      </c>
    </row>
    <row r="152" spans="1:64" ht="15">
      <c r="A152" s="64" t="s">
        <v>323</v>
      </c>
      <c r="B152" s="64" t="s">
        <v>331</v>
      </c>
      <c r="C152" s="65"/>
      <c r="D152" s="66"/>
      <c r="E152" s="67"/>
      <c r="F152" s="68"/>
      <c r="G152" s="65"/>
      <c r="H152" s="69"/>
      <c r="I152" s="70"/>
      <c r="J152" s="70"/>
      <c r="K152" s="34" t="s">
        <v>65</v>
      </c>
      <c r="L152" s="77">
        <v>324</v>
      </c>
      <c r="M152" s="77"/>
      <c r="N152" s="72"/>
      <c r="O152" s="79" t="s">
        <v>430</v>
      </c>
      <c r="P152" s="81">
        <v>43510.77538194445</v>
      </c>
      <c r="Q152" s="79" t="s">
        <v>572</v>
      </c>
      <c r="R152" s="79"/>
      <c r="S152" s="79"/>
      <c r="T152" s="79"/>
      <c r="U152" s="79"/>
      <c r="V152" s="83" t="s">
        <v>993</v>
      </c>
      <c r="W152" s="81">
        <v>43510.77538194445</v>
      </c>
      <c r="X152" s="83" t="s">
        <v>1171</v>
      </c>
      <c r="Y152" s="79"/>
      <c r="Z152" s="79"/>
      <c r="AA152" s="85" t="s">
        <v>1465</v>
      </c>
      <c r="AB152" s="79"/>
      <c r="AC152" s="79" t="b">
        <v>0</v>
      </c>
      <c r="AD152" s="79">
        <v>1</v>
      </c>
      <c r="AE152" s="85" t="s">
        <v>1632</v>
      </c>
      <c r="AF152" s="79" t="b">
        <v>0</v>
      </c>
      <c r="AG152" s="79" t="s">
        <v>1701</v>
      </c>
      <c r="AH152" s="79"/>
      <c r="AI152" s="85" t="s">
        <v>1632</v>
      </c>
      <c r="AJ152" s="79" t="b">
        <v>0</v>
      </c>
      <c r="AK152" s="79">
        <v>0</v>
      </c>
      <c r="AL152" s="85" t="s">
        <v>1632</v>
      </c>
      <c r="AM152" s="79" t="s">
        <v>1709</v>
      </c>
      <c r="AN152" s="79" t="b">
        <v>0</v>
      </c>
      <c r="AO152" s="85" t="s">
        <v>1465</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1</v>
      </c>
      <c r="BE152" s="49">
        <v>4.166666666666667</v>
      </c>
      <c r="BF152" s="48">
        <v>1</v>
      </c>
      <c r="BG152" s="49">
        <v>4.166666666666667</v>
      </c>
      <c r="BH152" s="48">
        <v>0</v>
      </c>
      <c r="BI152" s="49">
        <v>0</v>
      </c>
      <c r="BJ152" s="48">
        <v>22</v>
      </c>
      <c r="BK152" s="49">
        <v>91.66666666666667</v>
      </c>
      <c r="BL152" s="48">
        <v>24</v>
      </c>
    </row>
    <row r="153" spans="1:64" ht="15">
      <c r="A153" s="64" t="s">
        <v>324</v>
      </c>
      <c r="B153" s="64" t="s">
        <v>331</v>
      </c>
      <c r="C153" s="65"/>
      <c r="D153" s="66"/>
      <c r="E153" s="67"/>
      <c r="F153" s="68"/>
      <c r="G153" s="65"/>
      <c r="H153" s="69"/>
      <c r="I153" s="70"/>
      <c r="J153" s="70"/>
      <c r="K153" s="34" t="s">
        <v>65</v>
      </c>
      <c r="L153" s="77">
        <v>325</v>
      </c>
      <c r="M153" s="77"/>
      <c r="N153" s="72"/>
      <c r="O153" s="79" t="s">
        <v>430</v>
      </c>
      <c r="P153" s="81">
        <v>43510.87037037037</v>
      </c>
      <c r="Q153" s="79" t="s">
        <v>573</v>
      </c>
      <c r="R153" s="79"/>
      <c r="S153" s="79"/>
      <c r="T153" s="79" t="s">
        <v>825</v>
      </c>
      <c r="U153" s="79"/>
      <c r="V153" s="83" t="s">
        <v>994</v>
      </c>
      <c r="W153" s="81">
        <v>43510.87037037037</v>
      </c>
      <c r="X153" s="83" t="s">
        <v>1172</v>
      </c>
      <c r="Y153" s="79"/>
      <c r="Z153" s="79"/>
      <c r="AA153" s="85" t="s">
        <v>1466</v>
      </c>
      <c r="AB153" s="79"/>
      <c r="AC153" s="79" t="b">
        <v>0</v>
      </c>
      <c r="AD153" s="79">
        <v>0</v>
      </c>
      <c r="AE153" s="85" t="s">
        <v>1632</v>
      </c>
      <c r="AF153" s="79" t="b">
        <v>0</v>
      </c>
      <c r="AG153" s="79" t="s">
        <v>1701</v>
      </c>
      <c r="AH153" s="79"/>
      <c r="AI153" s="85" t="s">
        <v>1632</v>
      </c>
      <c r="AJ153" s="79" t="b">
        <v>0</v>
      </c>
      <c r="AK153" s="79">
        <v>0</v>
      </c>
      <c r="AL153" s="85" t="s">
        <v>1608</v>
      </c>
      <c r="AM153" s="79" t="s">
        <v>1709</v>
      </c>
      <c r="AN153" s="79" t="b">
        <v>0</v>
      </c>
      <c r="AO153" s="85" t="s">
        <v>1608</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21</v>
      </c>
      <c r="BK153" s="49">
        <v>100</v>
      </c>
      <c r="BL153" s="48">
        <v>21</v>
      </c>
    </row>
    <row r="154" spans="1:64" ht="15">
      <c r="A154" s="64" t="s">
        <v>325</v>
      </c>
      <c r="B154" s="64" t="s">
        <v>325</v>
      </c>
      <c r="C154" s="65"/>
      <c r="D154" s="66"/>
      <c r="E154" s="67"/>
      <c r="F154" s="68"/>
      <c r="G154" s="65"/>
      <c r="H154" s="69"/>
      <c r="I154" s="70"/>
      <c r="J154" s="70"/>
      <c r="K154" s="34" t="s">
        <v>65</v>
      </c>
      <c r="L154" s="77">
        <v>326</v>
      </c>
      <c r="M154" s="77"/>
      <c r="N154" s="72"/>
      <c r="O154" s="79" t="s">
        <v>176</v>
      </c>
      <c r="P154" s="81">
        <v>43501.52715277778</v>
      </c>
      <c r="Q154" s="79" t="s">
        <v>574</v>
      </c>
      <c r="R154" s="83" t="s">
        <v>767</v>
      </c>
      <c r="S154" s="79" t="s">
        <v>798</v>
      </c>
      <c r="T154" s="79"/>
      <c r="U154" s="79"/>
      <c r="V154" s="83" t="s">
        <v>995</v>
      </c>
      <c r="W154" s="81">
        <v>43501.52715277778</v>
      </c>
      <c r="X154" s="83" t="s">
        <v>1173</v>
      </c>
      <c r="Y154" s="79"/>
      <c r="Z154" s="79"/>
      <c r="AA154" s="85" t="s">
        <v>1467</v>
      </c>
      <c r="AB154" s="79"/>
      <c r="AC154" s="79" t="b">
        <v>0</v>
      </c>
      <c r="AD154" s="79">
        <v>0</v>
      </c>
      <c r="AE154" s="85" t="s">
        <v>1632</v>
      </c>
      <c r="AF154" s="79" t="b">
        <v>0</v>
      </c>
      <c r="AG154" s="79" t="s">
        <v>1701</v>
      </c>
      <c r="AH154" s="79"/>
      <c r="AI154" s="85" t="s">
        <v>1632</v>
      </c>
      <c r="AJ154" s="79" t="b">
        <v>0</v>
      </c>
      <c r="AK154" s="79">
        <v>0</v>
      </c>
      <c r="AL154" s="85" t="s">
        <v>1632</v>
      </c>
      <c r="AM154" s="79" t="s">
        <v>1715</v>
      </c>
      <c r="AN154" s="79" t="b">
        <v>0</v>
      </c>
      <c r="AO154" s="85" t="s">
        <v>1467</v>
      </c>
      <c r="AP154" s="79" t="s">
        <v>176</v>
      </c>
      <c r="AQ154" s="79">
        <v>0</v>
      </c>
      <c r="AR154" s="79">
        <v>0</v>
      </c>
      <c r="AS154" s="79"/>
      <c r="AT154" s="79"/>
      <c r="AU154" s="79"/>
      <c r="AV154" s="79"/>
      <c r="AW154" s="79"/>
      <c r="AX154" s="79"/>
      <c r="AY154" s="79"/>
      <c r="AZ154" s="79"/>
      <c r="BA154">
        <v>6</v>
      </c>
      <c r="BB154" s="78" t="str">
        <f>REPLACE(INDEX(GroupVertices[Group],MATCH(Edges24[[#This Row],[Vertex 1]],GroupVertices[Vertex],0)),1,1,"")</f>
        <v>10</v>
      </c>
      <c r="BC154" s="78" t="str">
        <f>REPLACE(INDEX(GroupVertices[Group],MATCH(Edges24[[#This Row],[Vertex 2]],GroupVertices[Vertex],0)),1,1,"")</f>
        <v>10</v>
      </c>
      <c r="BD154" s="48">
        <v>0</v>
      </c>
      <c r="BE154" s="49">
        <v>0</v>
      </c>
      <c r="BF154" s="48">
        <v>0</v>
      </c>
      <c r="BG154" s="49">
        <v>0</v>
      </c>
      <c r="BH154" s="48">
        <v>0</v>
      </c>
      <c r="BI154" s="49">
        <v>0</v>
      </c>
      <c r="BJ154" s="48">
        <v>6</v>
      </c>
      <c r="BK154" s="49">
        <v>100</v>
      </c>
      <c r="BL154" s="48">
        <v>6</v>
      </c>
    </row>
    <row r="155" spans="1:64" ht="15">
      <c r="A155" s="64" t="s">
        <v>325</v>
      </c>
      <c r="B155" s="64" t="s">
        <v>325</v>
      </c>
      <c r="C155" s="65"/>
      <c r="D155" s="66"/>
      <c r="E155" s="67"/>
      <c r="F155" s="68"/>
      <c r="G155" s="65"/>
      <c r="H155" s="69"/>
      <c r="I155" s="70"/>
      <c r="J155" s="70"/>
      <c r="K155" s="34" t="s">
        <v>65</v>
      </c>
      <c r="L155" s="77">
        <v>327</v>
      </c>
      <c r="M155" s="77"/>
      <c r="N155" s="72"/>
      <c r="O155" s="79" t="s">
        <v>176</v>
      </c>
      <c r="P155" s="81">
        <v>43505.92230324074</v>
      </c>
      <c r="Q155" s="79" t="s">
        <v>575</v>
      </c>
      <c r="R155" s="83" t="s">
        <v>768</v>
      </c>
      <c r="S155" s="79" t="s">
        <v>798</v>
      </c>
      <c r="T155" s="79"/>
      <c r="U155" s="79"/>
      <c r="V155" s="83" t="s">
        <v>995</v>
      </c>
      <c r="W155" s="81">
        <v>43505.92230324074</v>
      </c>
      <c r="X155" s="83" t="s">
        <v>1174</v>
      </c>
      <c r="Y155" s="79"/>
      <c r="Z155" s="79"/>
      <c r="AA155" s="85" t="s">
        <v>1468</v>
      </c>
      <c r="AB155" s="79"/>
      <c r="AC155" s="79" t="b">
        <v>0</v>
      </c>
      <c r="AD155" s="79">
        <v>0</v>
      </c>
      <c r="AE155" s="85" t="s">
        <v>1632</v>
      </c>
      <c r="AF155" s="79" t="b">
        <v>0</v>
      </c>
      <c r="AG155" s="79" t="s">
        <v>1701</v>
      </c>
      <c r="AH155" s="79"/>
      <c r="AI155" s="85" t="s">
        <v>1632</v>
      </c>
      <c r="AJ155" s="79" t="b">
        <v>0</v>
      </c>
      <c r="AK155" s="79">
        <v>0</v>
      </c>
      <c r="AL155" s="85" t="s">
        <v>1632</v>
      </c>
      <c r="AM155" s="79" t="s">
        <v>1715</v>
      </c>
      <c r="AN155" s="79" t="b">
        <v>0</v>
      </c>
      <c r="AO155" s="85" t="s">
        <v>1468</v>
      </c>
      <c r="AP155" s="79" t="s">
        <v>176</v>
      </c>
      <c r="AQ155" s="79">
        <v>0</v>
      </c>
      <c r="AR155" s="79">
        <v>0</v>
      </c>
      <c r="AS155" s="79"/>
      <c r="AT155" s="79"/>
      <c r="AU155" s="79"/>
      <c r="AV155" s="79"/>
      <c r="AW155" s="79"/>
      <c r="AX155" s="79"/>
      <c r="AY155" s="79"/>
      <c r="AZ155" s="79"/>
      <c r="BA155">
        <v>6</v>
      </c>
      <c r="BB155" s="78" t="str">
        <f>REPLACE(INDEX(GroupVertices[Group],MATCH(Edges24[[#This Row],[Vertex 1]],GroupVertices[Vertex],0)),1,1,"")</f>
        <v>10</v>
      </c>
      <c r="BC155" s="78" t="str">
        <f>REPLACE(INDEX(GroupVertices[Group],MATCH(Edges24[[#This Row],[Vertex 2]],GroupVertices[Vertex],0)),1,1,"")</f>
        <v>10</v>
      </c>
      <c r="BD155" s="48">
        <v>1</v>
      </c>
      <c r="BE155" s="49">
        <v>16.666666666666668</v>
      </c>
      <c r="BF155" s="48">
        <v>0</v>
      </c>
      <c r="BG155" s="49">
        <v>0</v>
      </c>
      <c r="BH155" s="48">
        <v>0</v>
      </c>
      <c r="BI155" s="49">
        <v>0</v>
      </c>
      <c r="BJ155" s="48">
        <v>5</v>
      </c>
      <c r="BK155" s="49">
        <v>83.33333333333333</v>
      </c>
      <c r="BL155" s="48">
        <v>6</v>
      </c>
    </row>
    <row r="156" spans="1:64" ht="15">
      <c r="A156" s="64" t="s">
        <v>325</v>
      </c>
      <c r="B156" s="64" t="s">
        <v>325</v>
      </c>
      <c r="C156" s="65"/>
      <c r="D156" s="66"/>
      <c r="E156" s="67"/>
      <c r="F156" s="68"/>
      <c r="G156" s="65"/>
      <c r="H156" s="69"/>
      <c r="I156" s="70"/>
      <c r="J156" s="70"/>
      <c r="K156" s="34" t="s">
        <v>65</v>
      </c>
      <c r="L156" s="77">
        <v>328</v>
      </c>
      <c r="M156" s="77"/>
      <c r="N156" s="72"/>
      <c r="O156" s="79" t="s">
        <v>176</v>
      </c>
      <c r="P156" s="81">
        <v>43505.92321759259</v>
      </c>
      <c r="Q156" s="79" t="s">
        <v>576</v>
      </c>
      <c r="R156" s="83" t="s">
        <v>769</v>
      </c>
      <c r="S156" s="79" t="s">
        <v>798</v>
      </c>
      <c r="T156" s="79"/>
      <c r="U156" s="79"/>
      <c r="V156" s="83" t="s">
        <v>995</v>
      </c>
      <c r="W156" s="81">
        <v>43505.92321759259</v>
      </c>
      <c r="X156" s="83" t="s">
        <v>1175</v>
      </c>
      <c r="Y156" s="79"/>
      <c r="Z156" s="79"/>
      <c r="AA156" s="85" t="s">
        <v>1469</v>
      </c>
      <c r="AB156" s="79"/>
      <c r="AC156" s="79" t="b">
        <v>0</v>
      </c>
      <c r="AD156" s="79">
        <v>0</v>
      </c>
      <c r="AE156" s="85" t="s">
        <v>1632</v>
      </c>
      <c r="AF156" s="79" t="b">
        <v>0</v>
      </c>
      <c r="AG156" s="79" t="s">
        <v>1701</v>
      </c>
      <c r="AH156" s="79"/>
      <c r="AI156" s="85" t="s">
        <v>1632</v>
      </c>
      <c r="AJ156" s="79" t="b">
        <v>0</v>
      </c>
      <c r="AK156" s="79">
        <v>0</v>
      </c>
      <c r="AL156" s="85" t="s">
        <v>1632</v>
      </c>
      <c r="AM156" s="79" t="s">
        <v>1715</v>
      </c>
      <c r="AN156" s="79" t="b">
        <v>0</v>
      </c>
      <c r="AO156" s="85" t="s">
        <v>1469</v>
      </c>
      <c r="AP156" s="79" t="s">
        <v>176</v>
      </c>
      <c r="AQ156" s="79">
        <v>0</v>
      </c>
      <c r="AR156" s="79">
        <v>0</v>
      </c>
      <c r="AS156" s="79"/>
      <c r="AT156" s="79"/>
      <c r="AU156" s="79"/>
      <c r="AV156" s="79"/>
      <c r="AW156" s="79"/>
      <c r="AX156" s="79"/>
      <c r="AY156" s="79"/>
      <c r="AZ156" s="79"/>
      <c r="BA156">
        <v>6</v>
      </c>
      <c r="BB156" s="78" t="str">
        <f>REPLACE(INDEX(GroupVertices[Group],MATCH(Edges24[[#This Row],[Vertex 1]],GroupVertices[Vertex],0)),1,1,"")</f>
        <v>10</v>
      </c>
      <c r="BC156" s="78" t="str">
        <f>REPLACE(INDEX(GroupVertices[Group],MATCH(Edges24[[#This Row],[Vertex 2]],GroupVertices[Vertex],0)),1,1,"")</f>
        <v>10</v>
      </c>
      <c r="BD156" s="48">
        <v>0</v>
      </c>
      <c r="BE156" s="49">
        <v>0</v>
      </c>
      <c r="BF156" s="48">
        <v>1</v>
      </c>
      <c r="BG156" s="49">
        <v>20</v>
      </c>
      <c r="BH156" s="48">
        <v>0</v>
      </c>
      <c r="BI156" s="49">
        <v>0</v>
      </c>
      <c r="BJ156" s="48">
        <v>4</v>
      </c>
      <c r="BK156" s="49">
        <v>80</v>
      </c>
      <c r="BL156" s="48">
        <v>5</v>
      </c>
    </row>
    <row r="157" spans="1:64" ht="15">
      <c r="A157" s="64" t="s">
        <v>325</v>
      </c>
      <c r="B157" s="64" t="s">
        <v>325</v>
      </c>
      <c r="C157" s="65"/>
      <c r="D157" s="66"/>
      <c r="E157" s="67"/>
      <c r="F157" s="68"/>
      <c r="G157" s="65"/>
      <c r="H157" s="69"/>
      <c r="I157" s="70"/>
      <c r="J157" s="70"/>
      <c r="K157" s="34" t="s">
        <v>65</v>
      </c>
      <c r="L157" s="77">
        <v>329</v>
      </c>
      <c r="M157" s="77"/>
      <c r="N157" s="72"/>
      <c r="O157" s="79" t="s">
        <v>176</v>
      </c>
      <c r="P157" s="81">
        <v>43506.69168981481</v>
      </c>
      <c r="Q157" s="79" t="s">
        <v>577</v>
      </c>
      <c r="R157" s="83" t="s">
        <v>770</v>
      </c>
      <c r="S157" s="79" t="s">
        <v>798</v>
      </c>
      <c r="T157" s="79" t="s">
        <v>823</v>
      </c>
      <c r="U157" s="79"/>
      <c r="V157" s="83" t="s">
        <v>995</v>
      </c>
      <c r="W157" s="81">
        <v>43506.69168981481</v>
      </c>
      <c r="X157" s="83" t="s">
        <v>1176</v>
      </c>
      <c r="Y157" s="79"/>
      <c r="Z157" s="79"/>
      <c r="AA157" s="85" t="s">
        <v>1470</v>
      </c>
      <c r="AB157" s="79"/>
      <c r="AC157" s="79" t="b">
        <v>0</v>
      </c>
      <c r="AD157" s="79">
        <v>0</v>
      </c>
      <c r="AE157" s="85" t="s">
        <v>1632</v>
      </c>
      <c r="AF157" s="79" t="b">
        <v>0</v>
      </c>
      <c r="AG157" s="79" t="s">
        <v>1701</v>
      </c>
      <c r="AH157" s="79"/>
      <c r="AI157" s="85" t="s">
        <v>1632</v>
      </c>
      <c r="AJ157" s="79" t="b">
        <v>0</v>
      </c>
      <c r="AK157" s="79">
        <v>0</v>
      </c>
      <c r="AL157" s="85" t="s">
        <v>1632</v>
      </c>
      <c r="AM157" s="79" t="s">
        <v>1715</v>
      </c>
      <c r="AN157" s="79" t="b">
        <v>0</v>
      </c>
      <c r="AO157" s="85" t="s">
        <v>1470</v>
      </c>
      <c r="AP157" s="79" t="s">
        <v>176</v>
      </c>
      <c r="AQ157" s="79">
        <v>0</v>
      </c>
      <c r="AR157" s="79">
        <v>0</v>
      </c>
      <c r="AS157" s="79"/>
      <c r="AT157" s="79"/>
      <c r="AU157" s="79"/>
      <c r="AV157" s="79"/>
      <c r="AW157" s="79"/>
      <c r="AX157" s="79"/>
      <c r="AY157" s="79"/>
      <c r="AZ157" s="79"/>
      <c r="BA157">
        <v>6</v>
      </c>
      <c r="BB157" s="78" t="str">
        <f>REPLACE(INDEX(GroupVertices[Group],MATCH(Edges24[[#This Row],[Vertex 1]],GroupVertices[Vertex],0)),1,1,"")</f>
        <v>10</v>
      </c>
      <c r="BC157" s="78" t="str">
        <f>REPLACE(INDEX(GroupVertices[Group],MATCH(Edges24[[#This Row],[Vertex 2]],GroupVertices[Vertex],0)),1,1,"")</f>
        <v>10</v>
      </c>
      <c r="BD157" s="48">
        <v>2</v>
      </c>
      <c r="BE157" s="49">
        <v>40</v>
      </c>
      <c r="BF157" s="48">
        <v>0</v>
      </c>
      <c r="BG157" s="49">
        <v>0</v>
      </c>
      <c r="BH157" s="48">
        <v>0</v>
      </c>
      <c r="BI157" s="49">
        <v>0</v>
      </c>
      <c r="BJ157" s="48">
        <v>3</v>
      </c>
      <c r="BK157" s="49">
        <v>60</v>
      </c>
      <c r="BL157" s="48">
        <v>5</v>
      </c>
    </row>
    <row r="158" spans="1:64" ht="15">
      <c r="A158" s="64" t="s">
        <v>325</v>
      </c>
      <c r="B158" s="64" t="s">
        <v>325</v>
      </c>
      <c r="C158" s="65"/>
      <c r="D158" s="66"/>
      <c r="E158" s="67"/>
      <c r="F158" s="68"/>
      <c r="G158" s="65"/>
      <c r="H158" s="69"/>
      <c r="I158" s="70"/>
      <c r="J158" s="70"/>
      <c r="K158" s="34" t="s">
        <v>65</v>
      </c>
      <c r="L158" s="77">
        <v>330</v>
      </c>
      <c r="M158" s="77"/>
      <c r="N158" s="72"/>
      <c r="O158" s="79" t="s">
        <v>176</v>
      </c>
      <c r="P158" s="81">
        <v>43508.00592592593</v>
      </c>
      <c r="Q158" s="79" t="s">
        <v>578</v>
      </c>
      <c r="R158" s="83" t="s">
        <v>771</v>
      </c>
      <c r="S158" s="79" t="s">
        <v>798</v>
      </c>
      <c r="T158" s="79" t="s">
        <v>823</v>
      </c>
      <c r="U158" s="79"/>
      <c r="V158" s="83" t="s">
        <v>995</v>
      </c>
      <c r="W158" s="81">
        <v>43508.00592592593</v>
      </c>
      <c r="X158" s="83" t="s">
        <v>1177</v>
      </c>
      <c r="Y158" s="79"/>
      <c r="Z158" s="79"/>
      <c r="AA158" s="85" t="s">
        <v>1471</v>
      </c>
      <c r="AB158" s="79"/>
      <c r="AC158" s="79" t="b">
        <v>0</v>
      </c>
      <c r="AD158" s="79">
        <v>0</v>
      </c>
      <c r="AE158" s="85" t="s">
        <v>1632</v>
      </c>
      <c r="AF158" s="79" t="b">
        <v>0</v>
      </c>
      <c r="AG158" s="79" t="s">
        <v>1701</v>
      </c>
      <c r="AH158" s="79"/>
      <c r="AI158" s="85" t="s">
        <v>1632</v>
      </c>
      <c r="AJ158" s="79" t="b">
        <v>0</v>
      </c>
      <c r="AK158" s="79">
        <v>0</v>
      </c>
      <c r="AL158" s="85" t="s">
        <v>1632</v>
      </c>
      <c r="AM158" s="79" t="s">
        <v>1715</v>
      </c>
      <c r="AN158" s="79" t="b">
        <v>0</v>
      </c>
      <c r="AO158" s="85" t="s">
        <v>1471</v>
      </c>
      <c r="AP158" s="79" t="s">
        <v>176</v>
      </c>
      <c r="AQ158" s="79">
        <v>0</v>
      </c>
      <c r="AR158" s="79">
        <v>0</v>
      </c>
      <c r="AS158" s="79"/>
      <c r="AT158" s="79"/>
      <c r="AU158" s="79"/>
      <c r="AV158" s="79"/>
      <c r="AW158" s="79"/>
      <c r="AX158" s="79"/>
      <c r="AY158" s="79"/>
      <c r="AZ158" s="79"/>
      <c r="BA158">
        <v>6</v>
      </c>
      <c r="BB158" s="78" t="str">
        <f>REPLACE(INDEX(GroupVertices[Group],MATCH(Edges24[[#This Row],[Vertex 1]],GroupVertices[Vertex],0)),1,1,"")</f>
        <v>10</v>
      </c>
      <c r="BC158" s="78" t="str">
        <f>REPLACE(INDEX(GroupVertices[Group],MATCH(Edges24[[#This Row],[Vertex 2]],GroupVertices[Vertex],0)),1,1,"")</f>
        <v>10</v>
      </c>
      <c r="BD158" s="48">
        <v>2</v>
      </c>
      <c r="BE158" s="49">
        <v>40</v>
      </c>
      <c r="BF158" s="48">
        <v>0</v>
      </c>
      <c r="BG158" s="49">
        <v>0</v>
      </c>
      <c r="BH158" s="48">
        <v>0</v>
      </c>
      <c r="BI158" s="49">
        <v>0</v>
      </c>
      <c r="BJ158" s="48">
        <v>3</v>
      </c>
      <c r="BK158" s="49">
        <v>60</v>
      </c>
      <c r="BL158" s="48">
        <v>5</v>
      </c>
    </row>
    <row r="159" spans="1:64" ht="15">
      <c r="A159" s="64" t="s">
        <v>325</v>
      </c>
      <c r="B159" s="64" t="s">
        <v>325</v>
      </c>
      <c r="C159" s="65"/>
      <c r="D159" s="66"/>
      <c r="E159" s="67"/>
      <c r="F159" s="68"/>
      <c r="G159" s="65"/>
      <c r="H159" s="69"/>
      <c r="I159" s="70"/>
      <c r="J159" s="70"/>
      <c r="K159" s="34" t="s">
        <v>65</v>
      </c>
      <c r="L159" s="77">
        <v>331</v>
      </c>
      <c r="M159" s="77"/>
      <c r="N159" s="72"/>
      <c r="O159" s="79" t="s">
        <v>176</v>
      </c>
      <c r="P159" s="81">
        <v>43510.93318287037</v>
      </c>
      <c r="Q159" s="79" t="s">
        <v>579</v>
      </c>
      <c r="R159" s="83" t="s">
        <v>772</v>
      </c>
      <c r="S159" s="79" t="s">
        <v>798</v>
      </c>
      <c r="T159" s="79"/>
      <c r="U159" s="79"/>
      <c r="V159" s="83" t="s">
        <v>995</v>
      </c>
      <c r="W159" s="81">
        <v>43510.93318287037</v>
      </c>
      <c r="X159" s="83" t="s">
        <v>1178</v>
      </c>
      <c r="Y159" s="79"/>
      <c r="Z159" s="79"/>
      <c r="AA159" s="85" t="s">
        <v>1472</v>
      </c>
      <c r="AB159" s="79"/>
      <c r="AC159" s="79" t="b">
        <v>0</v>
      </c>
      <c r="AD159" s="79">
        <v>0</v>
      </c>
      <c r="AE159" s="85" t="s">
        <v>1632</v>
      </c>
      <c r="AF159" s="79" t="b">
        <v>0</v>
      </c>
      <c r="AG159" s="79" t="s">
        <v>1705</v>
      </c>
      <c r="AH159" s="79"/>
      <c r="AI159" s="85" t="s">
        <v>1632</v>
      </c>
      <c r="AJ159" s="79" t="b">
        <v>0</v>
      </c>
      <c r="AK159" s="79">
        <v>0</v>
      </c>
      <c r="AL159" s="85" t="s">
        <v>1632</v>
      </c>
      <c r="AM159" s="79" t="s">
        <v>1715</v>
      </c>
      <c r="AN159" s="79" t="b">
        <v>0</v>
      </c>
      <c r="AO159" s="85" t="s">
        <v>1472</v>
      </c>
      <c r="AP159" s="79" t="s">
        <v>176</v>
      </c>
      <c r="AQ159" s="79">
        <v>0</v>
      </c>
      <c r="AR159" s="79">
        <v>0</v>
      </c>
      <c r="AS159" s="79"/>
      <c r="AT159" s="79"/>
      <c r="AU159" s="79"/>
      <c r="AV159" s="79"/>
      <c r="AW159" s="79"/>
      <c r="AX159" s="79"/>
      <c r="AY159" s="79"/>
      <c r="AZ159" s="79"/>
      <c r="BA159">
        <v>6</v>
      </c>
      <c r="BB159" s="78" t="str">
        <f>REPLACE(INDEX(GroupVertices[Group],MATCH(Edges24[[#This Row],[Vertex 1]],GroupVertices[Vertex],0)),1,1,"")</f>
        <v>10</v>
      </c>
      <c r="BC159" s="78" t="str">
        <f>REPLACE(INDEX(GroupVertices[Group],MATCH(Edges24[[#This Row],[Vertex 2]],GroupVertices[Vertex],0)),1,1,"")</f>
        <v>10</v>
      </c>
      <c r="BD159" s="48">
        <v>0</v>
      </c>
      <c r="BE159" s="49">
        <v>0</v>
      </c>
      <c r="BF159" s="48">
        <v>0</v>
      </c>
      <c r="BG159" s="49">
        <v>0</v>
      </c>
      <c r="BH159" s="48">
        <v>0</v>
      </c>
      <c r="BI159" s="49">
        <v>0</v>
      </c>
      <c r="BJ159" s="48">
        <v>3</v>
      </c>
      <c r="BK159" s="49">
        <v>100</v>
      </c>
      <c r="BL159" s="48">
        <v>3</v>
      </c>
    </row>
    <row r="160" spans="1:64" ht="15">
      <c r="A160" s="64" t="s">
        <v>326</v>
      </c>
      <c r="B160" s="64" t="s">
        <v>423</v>
      </c>
      <c r="C160" s="65"/>
      <c r="D160" s="66"/>
      <c r="E160" s="67"/>
      <c r="F160" s="68"/>
      <c r="G160" s="65"/>
      <c r="H160" s="69"/>
      <c r="I160" s="70"/>
      <c r="J160" s="70"/>
      <c r="K160" s="34" t="s">
        <v>65</v>
      </c>
      <c r="L160" s="77">
        <v>332</v>
      </c>
      <c r="M160" s="77"/>
      <c r="N160" s="72"/>
      <c r="O160" s="79" t="s">
        <v>430</v>
      </c>
      <c r="P160" s="81">
        <v>43511.71224537037</v>
      </c>
      <c r="Q160" s="79" t="s">
        <v>580</v>
      </c>
      <c r="R160" s="83" t="s">
        <v>773</v>
      </c>
      <c r="S160" s="79" t="s">
        <v>796</v>
      </c>
      <c r="T160" s="79" t="s">
        <v>826</v>
      </c>
      <c r="U160" s="79"/>
      <c r="V160" s="83" t="s">
        <v>996</v>
      </c>
      <c r="W160" s="81">
        <v>43511.71224537037</v>
      </c>
      <c r="X160" s="83" t="s">
        <v>1179</v>
      </c>
      <c r="Y160" s="79"/>
      <c r="Z160" s="79"/>
      <c r="AA160" s="85" t="s">
        <v>1473</v>
      </c>
      <c r="AB160" s="79"/>
      <c r="AC160" s="79" t="b">
        <v>0</v>
      </c>
      <c r="AD160" s="79">
        <v>0</v>
      </c>
      <c r="AE160" s="85" t="s">
        <v>1632</v>
      </c>
      <c r="AF160" s="79" t="b">
        <v>0</v>
      </c>
      <c r="AG160" s="79" t="s">
        <v>1702</v>
      </c>
      <c r="AH160" s="79"/>
      <c r="AI160" s="85" t="s">
        <v>1632</v>
      </c>
      <c r="AJ160" s="79" t="b">
        <v>0</v>
      </c>
      <c r="AK160" s="79">
        <v>0</v>
      </c>
      <c r="AL160" s="85" t="s">
        <v>1632</v>
      </c>
      <c r="AM160" s="79" t="s">
        <v>1710</v>
      </c>
      <c r="AN160" s="79" t="b">
        <v>1</v>
      </c>
      <c r="AO160" s="85" t="s">
        <v>1473</v>
      </c>
      <c r="AP160" s="79" t="s">
        <v>176</v>
      </c>
      <c r="AQ160" s="79">
        <v>0</v>
      </c>
      <c r="AR160" s="79">
        <v>0</v>
      </c>
      <c r="AS160" s="79"/>
      <c r="AT160" s="79"/>
      <c r="AU160" s="79"/>
      <c r="AV160" s="79"/>
      <c r="AW160" s="79"/>
      <c r="AX160" s="79"/>
      <c r="AY160" s="79"/>
      <c r="AZ160" s="79"/>
      <c r="BA160">
        <v>1</v>
      </c>
      <c r="BB160" s="78" t="str">
        <f>REPLACE(INDEX(GroupVertices[Group],MATCH(Edges24[[#This Row],[Vertex 1]],GroupVertices[Vertex],0)),1,1,"")</f>
        <v>9</v>
      </c>
      <c r="BC160" s="78" t="str">
        <f>REPLACE(INDEX(GroupVertices[Group],MATCH(Edges24[[#This Row],[Vertex 2]],GroupVertices[Vertex],0)),1,1,"")</f>
        <v>9</v>
      </c>
      <c r="BD160" s="48"/>
      <c r="BE160" s="49"/>
      <c r="BF160" s="48"/>
      <c r="BG160" s="49"/>
      <c r="BH160" s="48"/>
      <c r="BI160" s="49"/>
      <c r="BJ160" s="48"/>
      <c r="BK160" s="49"/>
      <c r="BL160" s="48"/>
    </row>
    <row r="161" spans="1:64" ht="15">
      <c r="A161" s="64" t="s">
        <v>327</v>
      </c>
      <c r="B161" s="64" t="s">
        <v>331</v>
      </c>
      <c r="C161" s="65"/>
      <c r="D161" s="66"/>
      <c r="E161" s="67"/>
      <c r="F161" s="68"/>
      <c r="G161" s="65"/>
      <c r="H161" s="69"/>
      <c r="I161" s="70"/>
      <c r="J161" s="70"/>
      <c r="K161" s="34" t="s">
        <v>65</v>
      </c>
      <c r="L161" s="77">
        <v>337</v>
      </c>
      <c r="M161" s="77"/>
      <c r="N161" s="72"/>
      <c r="O161" s="79" t="s">
        <v>430</v>
      </c>
      <c r="P161" s="81">
        <v>43509.72988425926</v>
      </c>
      <c r="Q161" s="79" t="s">
        <v>581</v>
      </c>
      <c r="R161" s="79"/>
      <c r="S161" s="79"/>
      <c r="T161" s="79"/>
      <c r="U161" s="79"/>
      <c r="V161" s="83" t="s">
        <v>997</v>
      </c>
      <c r="W161" s="81">
        <v>43509.72988425926</v>
      </c>
      <c r="X161" s="83" t="s">
        <v>1180</v>
      </c>
      <c r="Y161" s="79"/>
      <c r="Z161" s="79"/>
      <c r="AA161" s="85" t="s">
        <v>1474</v>
      </c>
      <c r="AB161" s="79"/>
      <c r="AC161" s="79" t="b">
        <v>0</v>
      </c>
      <c r="AD161" s="79">
        <v>0</v>
      </c>
      <c r="AE161" s="85" t="s">
        <v>1632</v>
      </c>
      <c r="AF161" s="79" t="b">
        <v>0</v>
      </c>
      <c r="AG161" s="79" t="s">
        <v>1701</v>
      </c>
      <c r="AH161" s="79"/>
      <c r="AI161" s="85" t="s">
        <v>1632</v>
      </c>
      <c r="AJ161" s="79" t="b">
        <v>0</v>
      </c>
      <c r="AK161" s="79">
        <v>0</v>
      </c>
      <c r="AL161" s="85" t="s">
        <v>1606</v>
      </c>
      <c r="AM161" s="79" t="s">
        <v>1709</v>
      </c>
      <c r="AN161" s="79" t="b">
        <v>0</v>
      </c>
      <c r="AO161" s="85" t="s">
        <v>1606</v>
      </c>
      <c r="AP161" s="79" t="s">
        <v>176</v>
      </c>
      <c r="AQ161" s="79">
        <v>0</v>
      </c>
      <c r="AR161" s="79">
        <v>0</v>
      </c>
      <c r="AS161" s="79"/>
      <c r="AT161" s="79"/>
      <c r="AU161" s="79"/>
      <c r="AV161" s="79"/>
      <c r="AW161" s="79"/>
      <c r="AX161" s="79"/>
      <c r="AY161" s="79"/>
      <c r="AZ161" s="79"/>
      <c r="BA161">
        <v>2</v>
      </c>
      <c r="BB161" s="78" t="str">
        <f>REPLACE(INDEX(GroupVertices[Group],MATCH(Edges24[[#This Row],[Vertex 1]],GroupVertices[Vertex],0)),1,1,"")</f>
        <v>1</v>
      </c>
      <c r="BC161" s="78" t="str">
        <f>REPLACE(INDEX(GroupVertices[Group],MATCH(Edges24[[#This Row],[Vertex 2]],GroupVertices[Vertex],0)),1,1,"")</f>
        <v>1</v>
      </c>
      <c r="BD161" s="48">
        <v>1</v>
      </c>
      <c r="BE161" s="49">
        <v>4.3478260869565215</v>
      </c>
      <c r="BF161" s="48">
        <v>0</v>
      </c>
      <c r="BG161" s="49">
        <v>0</v>
      </c>
      <c r="BH161" s="48">
        <v>0</v>
      </c>
      <c r="BI161" s="49">
        <v>0</v>
      </c>
      <c r="BJ161" s="48">
        <v>22</v>
      </c>
      <c r="BK161" s="49">
        <v>95.65217391304348</v>
      </c>
      <c r="BL161" s="48">
        <v>23</v>
      </c>
    </row>
    <row r="162" spans="1:64" ht="15">
      <c r="A162" s="64" t="s">
        <v>327</v>
      </c>
      <c r="B162" s="64" t="s">
        <v>331</v>
      </c>
      <c r="C162" s="65"/>
      <c r="D162" s="66"/>
      <c r="E162" s="67"/>
      <c r="F162" s="68"/>
      <c r="G162" s="65"/>
      <c r="H162" s="69"/>
      <c r="I162" s="70"/>
      <c r="J162" s="70"/>
      <c r="K162" s="34" t="s">
        <v>65</v>
      </c>
      <c r="L162" s="77">
        <v>338</v>
      </c>
      <c r="M162" s="77"/>
      <c r="N162" s="72"/>
      <c r="O162" s="79" t="s">
        <v>430</v>
      </c>
      <c r="P162" s="81">
        <v>43511.758784722224</v>
      </c>
      <c r="Q162" s="79" t="s">
        <v>582</v>
      </c>
      <c r="R162" s="79"/>
      <c r="S162" s="79"/>
      <c r="T162" s="79"/>
      <c r="U162" s="79"/>
      <c r="V162" s="83" t="s">
        <v>997</v>
      </c>
      <c r="W162" s="81">
        <v>43511.758784722224</v>
      </c>
      <c r="X162" s="83" t="s">
        <v>1181</v>
      </c>
      <c r="Y162" s="79"/>
      <c r="Z162" s="79"/>
      <c r="AA162" s="85" t="s">
        <v>1475</v>
      </c>
      <c r="AB162" s="79"/>
      <c r="AC162" s="79" t="b">
        <v>0</v>
      </c>
      <c r="AD162" s="79">
        <v>0</v>
      </c>
      <c r="AE162" s="85" t="s">
        <v>1632</v>
      </c>
      <c r="AF162" s="79" t="b">
        <v>0</v>
      </c>
      <c r="AG162" s="79" t="s">
        <v>1701</v>
      </c>
      <c r="AH162" s="79"/>
      <c r="AI162" s="85" t="s">
        <v>1632</v>
      </c>
      <c r="AJ162" s="79" t="b">
        <v>0</v>
      </c>
      <c r="AK162" s="79">
        <v>1</v>
      </c>
      <c r="AL162" s="85" t="s">
        <v>1609</v>
      </c>
      <c r="AM162" s="79" t="s">
        <v>1709</v>
      </c>
      <c r="AN162" s="79" t="b">
        <v>0</v>
      </c>
      <c r="AO162" s="85" t="s">
        <v>1609</v>
      </c>
      <c r="AP162" s="79" t="s">
        <v>176</v>
      </c>
      <c r="AQ162" s="79">
        <v>0</v>
      </c>
      <c r="AR162" s="79">
        <v>0</v>
      </c>
      <c r="AS162" s="79"/>
      <c r="AT162" s="79"/>
      <c r="AU162" s="79"/>
      <c r="AV162" s="79"/>
      <c r="AW162" s="79"/>
      <c r="AX162" s="79"/>
      <c r="AY162" s="79"/>
      <c r="AZ162" s="79"/>
      <c r="BA162">
        <v>2</v>
      </c>
      <c r="BB162" s="78" t="str">
        <f>REPLACE(INDEX(GroupVertices[Group],MATCH(Edges24[[#This Row],[Vertex 1]],GroupVertices[Vertex],0)),1,1,"")</f>
        <v>1</v>
      </c>
      <c r="BC162" s="78" t="str">
        <f>REPLACE(INDEX(GroupVertices[Group],MATCH(Edges24[[#This Row],[Vertex 2]],GroupVertices[Vertex],0)),1,1,"")</f>
        <v>1</v>
      </c>
      <c r="BD162" s="48">
        <v>0</v>
      </c>
      <c r="BE162" s="49">
        <v>0</v>
      </c>
      <c r="BF162" s="48">
        <v>1</v>
      </c>
      <c r="BG162" s="49">
        <v>4.166666666666667</v>
      </c>
      <c r="BH162" s="48">
        <v>0</v>
      </c>
      <c r="BI162" s="49">
        <v>0</v>
      </c>
      <c r="BJ162" s="48">
        <v>23</v>
      </c>
      <c r="BK162" s="49">
        <v>95.83333333333333</v>
      </c>
      <c r="BL162" s="48">
        <v>24</v>
      </c>
    </row>
    <row r="163" spans="1:64" ht="15">
      <c r="A163" s="64" t="s">
        <v>328</v>
      </c>
      <c r="B163" s="64" t="s">
        <v>331</v>
      </c>
      <c r="C163" s="65"/>
      <c r="D163" s="66"/>
      <c r="E163" s="67"/>
      <c r="F163" s="68"/>
      <c r="G163" s="65"/>
      <c r="H163" s="69"/>
      <c r="I163" s="70"/>
      <c r="J163" s="70"/>
      <c r="K163" s="34" t="s">
        <v>65</v>
      </c>
      <c r="L163" s="77">
        <v>339</v>
      </c>
      <c r="M163" s="77"/>
      <c r="N163" s="72"/>
      <c r="O163" s="79" t="s">
        <v>431</v>
      </c>
      <c r="P163" s="81">
        <v>43501.74921296296</v>
      </c>
      <c r="Q163" s="79" t="s">
        <v>583</v>
      </c>
      <c r="R163" s="79"/>
      <c r="S163" s="79"/>
      <c r="T163" s="79"/>
      <c r="U163" s="79"/>
      <c r="V163" s="83" t="s">
        <v>998</v>
      </c>
      <c r="W163" s="81">
        <v>43501.74921296296</v>
      </c>
      <c r="X163" s="83" t="s">
        <v>1182</v>
      </c>
      <c r="Y163" s="79"/>
      <c r="Z163" s="79"/>
      <c r="AA163" s="85" t="s">
        <v>1476</v>
      </c>
      <c r="AB163" s="85" t="s">
        <v>1595</v>
      </c>
      <c r="AC163" s="79" t="b">
        <v>0</v>
      </c>
      <c r="AD163" s="79">
        <v>0</v>
      </c>
      <c r="AE163" s="85" t="s">
        <v>1634</v>
      </c>
      <c r="AF163" s="79" t="b">
        <v>0</v>
      </c>
      <c r="AG163" s="79" t="s">
        <v>1702</v>
      </c>
      <c r="AH163" s="79"/>
      <c r="AI163" s="85" t="s">
        <v>1632</v>
      </c>
      <c r="AJ163" s="79" t="b">
        <v>0</v>
      </c>
      <c r="AK163" s="79">
        <v>0</v>
      </c>
      <c r="AL163" s="85" t="s">
        <v>1632</v>
      </c>
      <c r="AM163" s="79" t="s">
        <v>1708</v>
      </c>
      <c r="AN163" s="79" t="b">
        <v>0</v>
      </c>
      <c r="AO163" s="85" t="s">
        <v>1595</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2</v>
      </c>
      <c r="BK163" s="49">
        <v>100</v>
      </c>
      <c r="BL163" s="48">
        <v>2</v>
      </c>
    </row>
    <row r="164" spans="1:64" ht="15">
      <c r="A164" s="64" t="s">
        <v>328</v>
      </c>
      <c r="B164" s="64" t="s">
        <v>331</v>
      </c>
      <c r="C164" s="65"/>
      <c r="D164" s="66"/>
      <c r="E164" s="67"/>
      <c r="F164" s="68"/>
      <c r="G164" s="65"/>
      <c r="H164" s="69"/>
      <c r="I164" s="70"/>
      <c r="J164" s="70"/>
      <c r="K164" s="34" t="s">
        <v>65</v>
      </c>
      <c r="L164" s="77">
        <v>340</v>
      </c>
      <c r="M164" s="77"/>
      <c r="N164" s="72"/>
      <c r="O164" s="79" t="s">
        <v>431</v>
      </c>
      <c r="P164" s="81">
        <v>43511.79578703704</v>
      </c>
      <c r="Q164" s="79" t="s">
        <v>584</v>
      </c>
      <c r="R164" s="79"/>
      <c r="S164" s="79"/>
      <c r="T164" s="79"/>
      <c r="U164" s="79"/>
      <c r="V164" s="83" t="s">
        <v>998</v>
      </c>
      <c r="W164" s="81">
        <v>43511.79578703704</v>
      </c>
      <c r="X164" s="83" t="s">
        <v>1183</v>
      </c>
      <c r="Y164" s="79"/>
      <c r="Z164" s="79"/>
      <c r="AA164" s="85" t="s">
        <v>1477</v>
      </c>
      <c r="AB164" s="85" t="s">
        <v>1609</v>
      </c>
      <c r="AC164" s="79" t="b">
        <v>0</v>
      </c>
      <c r="AD164" s="79">
        <v>0</v>
      </c>
      <c r="AE164" s="85" t="s">
        <v>1634</v>
      </c>
      <c r="AF164" s="79" t="b">
        <v>0</v>
      </c>
      <c r="AG164" s="79" t="s">
        <v>1701</v>
      </c>
      <c r="AH164" s="79"/>
      <c r="AI164" s="85" t="s">
        <v>1632</v>
      </c>
      <c r="AJ164" s="79" t="b">
        <v>0</v>
      </c>
      <c r="AK164" s="79">
        <v>0</v>
      </c>
      <c r="AL164" s="85" t="s">
        <v>1632</v>
      </c>
      <c r="AM164" s="79" t="s">
        <v>1708</v>
      </c>
      <c r="AN164" s="79" t="b">
        <v>0</v>
      </c>
      <c r="AO164" s="85" t="s">
        <v>1609</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1</v>
      </c>
      <c r="BC164" s="78" t="str">
        <f>REPLACE(INDEX(GroupVertices[Group],MATCH(Edges24[[#This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329</v>
      </c>
      <c r="B165" s="64" t="s">
        <v>331</v>
      </c>
      <c r="C165" s="65"/>
      <c r="D165" s="66"/>
      <c r="E165" s="67"/>
      <c r="F165" s="68"/>
      <c r="G165" s="65"/>
      <c r="H165" s="69"/>
      <c r="I165" s="70"/>
      <c r="J165" s="70"/>
      <c r="K165" s="34" t="s">
        <v>65</v>
      </c>
      <c r="L165" s="77">
        <v>341</v>
      </c>
      <c r="M165" s="77"/>
      <c r="N165" s="72"/>
      <c r="O165" s="79" t="s">
        <v>431</v>
      </c>
      <c r="P165" s="81">
        <v>43511.80032407407</v>
      </c>
      <c r="Q165" s="79" t="s">
        <v>585</v>
      </c>
      <c r="R165" s="83" t="s">
        <v>774</v>
      </c>
      <c r="S165" s="79" t="s">
        <v>796</v>
      </c>
      <c r="T165" s="79"/>
      <c r="U165" s="79"/>
      <c r="V165" s="83" t="s">
        <v>999</v>
      </c>
      <c r="W165" s="81">
        <v>43511.80032407407</v>
      </c>
      <c r="X165" s="83" t="s">
        <v>1184</v>
      </c>
      <c r="Y165" s="79"/>
      <c r="Z165" s="79"/>
      <c r="AA165" s="85" t="s">
        <v>1478</v>
      </c>
      <c r="AB165" s="79"/>
      <c r="AC165" s="79" t="b">
        <v>0</v>
      </c>
      <c r="AD165" s="79">
        <v>0</v>
      </c>
      <c r="AE165" s="85" t="s">
        <v>1634</v>
      </c>
      <c r="AF165" s="79" t="b">
        <v>0</v>
      </c>
      <c r="AG165" s="79" t="s">
        <v>1701</v>
      </c>
      <c r="AH165" s="79"/>
      <c r="AI165" s="85" t="s">
        <v>1632</v>
      </c>
      <c r="AJ165" s="79" t="b">
        <v>0</v>
      </c>
      <c r="AK165" s="79">
        <v>0</v>
      </c>
      <c r="AL165" s="85" t="s">
        <v>1632</v>
      </c>
      <c r="AM165" s="79" t="s">
        <v>1709</v>
      </c>
      <c r="AN165" s="79" t="b">
        <v>1</v>
      </c>
      <c r="AO165" s="85" t="s">
        <v>1478</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1</v>
      </c>
      <c r="BC165" s="78" t="str">
        <f>REPLACE(INDEX(GroupVertices[Group],MATCH(Edges24[[#This Row],[Vertex 2]],GroupVertices[Vertex],0)),1,1,"")</f>
        <v>1</v>
      </c>
      <c r="BD165" s="48">
        <v>1</v>
      </c>
      <c r="BE165" s="49">
        <v>5</v>
      </c>
      <c r="BF165" s="48">
        <v>0</v>
      </c>
      <c r="BG165" s="49">
        <v>0</v>
      </c>
      <c r="BH165" s="48">
        <v>0</v>
      </c>
      <c r="BI165" s="49">
        <v>0</v>
      </c>
      <c r="BJ165" s="48">
        <v>19</v>
      </c>
      <c r="BK165" s="49">
        <v>95</v>
      </c>
      <c r="BL165" s="48">
        <v>20</v>
      </c>
    </row>
    <row r="166" spans="1:64" ht="15">
      <c r="A166" s="64" t="s">
        <v>329</v>
      </c>
      <c r="B166" s="64" t="s">
        <v>331</v>
      </c>
      <c r="C166" s="65"/>
      <c r="D166" s="66"/>
      <c r="E166" s="67"/>
      <c r="F166" s="68"/>
      <c r="G166" s="65"/>
      <c r="H166" s="69"/>
      <c r="I166" s="70"/>
      <c r="J166" s="70"/>
      <c r="K166" s="34" t="s">
        <v>65</v>
      </c>
      <c r="L166" s="77">
        <v>342</v>
      </c>
      <c r="M166" s="77"/>
      <c r="N166" s="72"/>
      <c r="O166" s="79" t="s">
        <v>430</v>
      </c>
      <c r="P166" s="81">
        <v>43511.80086805556</v>
      </c>
      <c r="Q166" s="79" t="s">
        <v>586</v>
      </c>
      <c r="R166" s="83" t="s">
        <v>775</v>
      </c>
      <c r="S166" s="79" t="s">
        <v>796</v>
      </c>
      <c r="T166" s="79"/>
      <c r="U166" s="79"/>
      <c r="V166" s="83" t="s">
        <v>999</v>
      </c>
      <c r="W166" s="81">
        <v>43511.80086805556</v>
      </c>
      <c r="X166" s="83" t="s">
        <v>1185</v>
      </c>
      <c r="Y166" s="79"/>
      <c r="Z166" s="79"/>
      <c r="AA166" s="85" t="s">
        <v>1479</v>
      </c>
      <c r="AB166" s="79"/>
      <c r="AC166" s="79" t="b">
        <v>0</v>
      </c>
      <c r="AD166" s="79">
        <v>0</v>
      </c>
      <c r="AE166" s="85" t="s">
        <v>1632</v>
      </c>
      <c r="AF166" s="79" t="b">
        <v>0</v>
      </c>
      <c r="AG166" s="79" t="s">
        <v>1701</v>
      </c>
      <c r="AH166" s="79"/>
      <c r="AI166" s="85" t="s">
        <v>1632</v>
      </c>
      <c r="AJ166" s="79" t="b">
        <v>0</v>
      </c>
      <c r="AK166" s="79">
        <v>0</v>
      </c>
      <c r="AL166" s="85" t="s">
        <v>1632</v>
      </c>
      <c r="AM166" s="79" t="s">
        <v>1709</v>
      </c>
      <c r="AN166" s="79" t="b">
        <v>1</v>
      </c>
      <c r="AO166" s="85" t="s">
        <v>1479</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20</v>
      </c>
      <c r="BK166" s="49">
        <v>100</v>
      </c>
      <c r="BL166" s="48">
        <v>20</v>
      </c>
    </row>
    <row r="167" spans="1:64" ht="15">
      <c r="A167" s="64" t="s">
        <v>330</v>
      </c>
      <c r="B167" s="64" t="s">
        <v>428</v>
      </c>
      <c r="C167" s="65"/>
      <c r="D167" s="66"/>
      <c r="E167" s="67"/>
      <c r="F167" s="68"/>
      <c r="G167" s="65"/>
      <c r="H167" s="69"/>
      <c r="I167" s="70"/>
      <c r="J167" s="70"/>
      <c r="K167" s="34" t="s">
        <v>65</v>
      </c>
      <c r="L167" s="77">
        <v>343</v>
      </c>
      <c r="M167" s="77"/>
      <c r="N167" s="72"/>
      <c r="O167" s="79" t="s">
        <v>430</v>
      </c>
      <c r="P167" s="81">
        <v>43511.823275462964</v>
      </c>
      <c r="Q167" s="79" t="s">
        <v>587</v>
      </c>
      <c r="R167" s="79" t="s">
        <v>776</v>
      </c>
      <c r="S167" s="79" t="s">
        <v>802</v>
      </c>
      <c r="T167" s="79" t="s">
        <v>827</v>
      </c>
      <c r="U167" s="79"/>
      <c r="V167" s="83" t="s">
        <v>1000</v>
      </c>
      <c r="W167" s="81">
        <v>43511.823275462964</v>
      </c>
      <c r="X167" s="83" t="s">
        <v>1186</v>
      </c>
      <c r="Y167" s="79"/>
      <c r="Z167" s="79"/>
      <c r="AA167" s="85" t="s">
        <v>1480</v>
      </c>
      <c r="AB167" s="79"/>
      <c r="AC167" s="79" t="b">
        <v>0</v>
      </c>
      <c r="AD167" s="79">
        <v>0</v>
      </c>
      <c r="AE167" s="85" t="s">
        <v>1632</v>
      </c>
      <c r="AF167" s="79" t="b">
        <v>0</v>
      </c>
      <c r="AG167" s="79" t="s">
        <v>1701</v>
      </c>
      <c r="AH167" s="79"/>
      <c r="AI167" s="85" t="s">
        <v>1632</v>
      </c>
      <c r="AJ167" s="79" t="b">
        <v>0</v>
      </c>
      <c r="AK167" s="79">
        <v>0</v>
      </c>
      <c r="AL167" s="85" t="s">
        <v>1632</v>
      </c>
      <c r="AM167" s="79" t="s">
        <v>1709</v>
      </c>
      <c r="AN167" s="79" t="b">
        <v>1</v>
      </c>
      <c r="AO167" s="85" t="s">
        <v>1480</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16</v>
      </c>
      <c r="BC167" s="78" t="str">
        <f>REPLACE(INDEX(GroupVertices[Group],MATCH(Edges24[[#This Row],[Vertex 2]],GroupVertices[Vertex],0)),1,1,"")</f>
        <v>16</v>
      </c>
      <c r="BD167" s="48">
        <v>1</v>
      </c>
      <c r="BE167" s="49">
        <v>7.142857142857143</v>
      </c>
      <c r="BF167" s="48">
        <v>0</v>
      </c>
      <c r="BG167" s="49">
        <v>0</v>
      </c>
      <c r="BH167" s="48">
        <v>0</v>
      </c>
      <c r="BI167" s="49">
        <v>0</v>
      </c>
      <c r="BJ167" s="48">
        <v>13</v>
      </c>
      <c r="BK167" s="49">
        <v>92.85714285714286</v>
      </c>
      <c r="BL167" s="48">
        <v>14</v>
      </c>
    </row>
    <row r="168" spans="1:64" ht="15">
      <c r="A168" s="64" t="s">
        <v>330</v>
      </c>
      <c r="B168" s="64" t="s">
        <v>331</v>
      </c>
      <c r="C168" s="65"/>
      <c r="D168" s="66"/>
      <c r="E168" s="67"/>
      <c r="F168" s="68"/>
      <c r="G168" s="65"/>
      <c r="H168" s="69"/>
      <c r="I168" s="70"/>
      <c r="J168" s="70"/>
      <c r="K168" s="34" t="s">
        <v>65</v>
      </c>
      <c r="L168" s="77">
        <v>344</v>
      </c>
      <c r="M168" s="77"/>
      <c r="N168" s="72"/>
      <c r="O168" s="79" t="s">
        <v>430</v>
      </c>
      <c r="P168" s="81">
        <v>43507.69267361111</v>
      </c>
      <c r="Q168" s="79" t="s">
        <v>588</v>
      </c>
      <c r="R168" s="83" t="s">
        <v>777</v>
      </c>
      <c r="S168" s="79" t="s">
        <v>796</v>
      </c>
      <c r="T168" s="79" t="s">
        <v>828</v>
      </c>
      <c r="U168" s="79"/>
      <c r="V168" s="83" t="s">
        <v>1000</v>
      </c>
      <c r="W168" s="81">
        <v>43507.69267361111</v>
      </c>
      <c r="X168" s="83" t="s">
        <v>1187</v>
      </c>
      <c r="Y168" s="79"/>
      <c r="Z168" s="79"/>
      <c r="AA168" s="85" t="s">
        <v>1481</v>
      </c>
      <c r="AB168" s="79"/>
      <c r="AC168" s="79" t="b">
        <v>0</v>
      </c>
      <c r="AD168" s="79">
        <v>0</v>
      </c>
      <c r="AE168" s="85" t="s">
        <v>1632</v>
      </c>
      <c r="AF168" s="79" t="b">
        <v>0</v>
      </c>
      <c r="AG168" s="79" t="s">
        <v>1701</v>
      </c>
      <c r="AH168" s="79"/>
      <c r="AI168" s="85" t="s">
        <v>1632</v>
      </c>
      <c r="AJ168" s="79" t="b">
        <v>0</v>
      </c>
      <c r="AK168" s="79">
        <v>0</v>
      </c>
      <c r="AL168" s="85" t="s">
        <v>1632</v>
      </c>
      <c r="AM168" s="79" t="s">
        <v>1709</v>
      </c>
      <c r="AN168" s="79" t="b">
        <v>1</v>
      </c>
      <c r="AO168" s="85" t="s">
        <v>1481</v>
      </c>
      <c r="AP168" s="79" t="s">
        <v>176</v>
      </c>
      <c r="AQ168" s="79">
        <v>0</v>
      </c>
      <c r="AR168" s="79">
        <v>0</v>
      </c>
      <c r="AS168" s="79"/>
      <c r="AT168" s="79"/>
      <c r="AU168" s="79"/>
      <c r="AV168" s="79"/>
      <c r="AW168" s="79"/>
      <c r="AX168" s="79"/>
      <c r="AY168" s="79"/>
      <c r="AZ168" s="79"/>
      <c r="BA168">
        <v>4</v>
      </c>
      <c r="BB168" s="78" t="str">
        <f>REPLACE(INDEX(GroupVertices[Group],MATCH(Edges24[[#This Row],[Vertex 1]],GroupVertices[Vertex],0)),1,1,"")</f>
        <v>16</v>
      </c>
      <c r="BC168" s="78" t="str">
        <f>REPLACE(INDEX(GroupVertices[Group],MATCH(Edges24[[#This Row],[Vertex 2]],GroupVertices[Vertex],0)),1,1,"")</f>
        <v>1</v>
      </c>
      <c r="BD168" s="48">
        <v>0</v>
      </c>
      <c r="BE168" s="49">
        <v>0</v>
      </c>
      <c r="BF168" s="48">
        <v>0</v>
      </c>
      <c r="BG168" s="49">
        <v>0</v>
      </c>
      <c r="BH168" s="48">
        <v>0</v>
      </c>
      <c r="BI168" s="49">
        <v>0</v>
      </c>
      <c r="BJ168" s="48">
        <v>14</v>
      </c>
      <c r="BK168" s="49">
        <v>100</v>
      </c>
      <c r="BL168" s="48">
        <v>14</v>
      </c>
    </row>
    <row r="169" spans="1:64" ht="15">
      <c r="A169" s="64" t="s">
        <v>330</v>
      </c>
      <c r="B169" s="64" t="s">
        <v>331</v>
      </c>
      <c r="C169" s="65"/>
      <c r="D169" s="66"/>
      <c r="E169" s="67"/>
      <c r="F169" s="68"/>
      <c r="G169" s="65"/>
      <c r="H169" s="69"/>
      <c r="I169" s="70"/>
      <c r="J169" s="70"/>
      <c r="K169" s="34" t="s">
        <v>65</v>
      </c>
      <c r="L169" s="77">
        <v>345</v>
      </c>
      <c r="M169" s="77"/>
      <c r="N169" s="72"/>
      <c r="O169" s="79" t="s">
        <v>430</v>
      </c>
      <c r="P169" s="81">
        <v>43507.69540509259</v>
      </c>
      <c r="Q169" s="79" t="s">
        <v>589</v>
      </c>
      <c r="R169" s="83" t="s">
        <v>778</v>
      </c>
      <c r="S169" s="79" t="s">
        <v>796</v>
      </c>
      <c r="T169" s="79" t="s">
        <v>828</v>
      </c>
      <c r="U169" s="79"/>
      <c r="V169" s="83" t="s">
        <v>1000</v>
      </c>
      <c r="W169" s="81">
        <v>43507.69540509259</v>
      </c>
      <c r="X169" s="83" t="s">
        <v>1188</v>
      </c>
      <c r="Y169" s="79"/>
      <c r="Z169" s="79"/>
      <c r="AA169" s="85" t="s">
        <v>1482</v>
      </c>
      <c r="AB169" s="79"/>
      <c r="AC169" s="79" t="b">
        <v>0</v>
      </c>
      <c r="AD169" s="79">
        <v>0</v>
      </c>
      <c r="AE169" s="85" t="s">
        <v>1632</v>
      </c>
      <c r="AF169" s="79" t="b">
        <v>0</v>
      </c>
      <c r="AG169" s="79" t="s">
        <v>1701</v>
      </c>
      <c r="AH169" s="79"/>
      <c r="AI169" s="85" t="s">
        <v>1632</v>
      </c>
      <c r="AJ169" s="79" t="b">
        <v>0</v>
      </c>
      <c r="AK169" s="79">
        <v>0</v>
      </c>
      <c r="AL169" s="85" t="s">
        <v>1632</v>
      </c>
      <c r="AM169" s="79" t="s">
        <v>1709</v>
      </c>
      <c r="AN169" s="79" t="b">
        <v>1</v>
      </c>
      <c r="AO169" s="85" t="s">
        <v>1482</v>
      </c>
      <c r="AP169" s="79" t="s">
        <v>176</v>
      </c>
      <c r="AQ169" s="79">
        <v>0</v>
      </c>
      <c r="AR169" s="79">
        <v>0</v>
      </c>
      <c r="AS169" s="79"/>
      <c r="AT169" s="79"/>
      <c r="AU169" s="79"/>
      <c r="AV169" s="79"/>
      <c r="AW169" s="79"/>
      <c r="AX169" s="79"/>
      <c r="AY169" s="79"/>
      <c r="AZ169" s="79"/>
      <c r="BA169">
        <v>4</v>
      </c>
      <c r="BB169" s="78" t="str">
        <f>REPLACE(INDEX(GroupVertices[Group],MATCH(Edges24[[#This Row],[Vertex 1]],GroupVertices[Vertex],0)),1,1,"")</f>
        <v>16</v>
      </c>
      <c r="BC169" s="78" t="str">
        <f>REPLACE(INDEX(GroupVertices[Group],MATCH(Edges24[[#This Row],[Vertex 2]],GroupVertices[Vertex],0)),1,1,"")</f>
        <v>1</v>
      </c>
      <c r="BD169" s="48">
        <v>0</v>
      </c>
      <c r="BE169" s="49">
        <v>0</v>
      </c>
      <c r="BF169" s="48">
        <v>0</v>
      </c>
      <c r="BG169" s="49">
        <v>0</v>
      </c>
      <c r="BH169" s="48">
        <v>0</v>
      </c>
      <c r="BI169" s="49">
        <v>0</v>
      </c>
      <c r="BJ169" s="48">
        <v>14</v>
      </c>
      <c r="BK169" s="49">
        <v>100</v>
      </c>
      <c r="BL169" s="48">
        <v>14</v>
      </c>
    </row>
    <row r="170" spans="1:64" ht="15">
      <c r="A170" s="64" t="s">
        <v>330</v>
      </c>
      <c r="B170" s="64" t="s">
        <v>331</v>
      </c>
      <c r="C170" s="65"/>
      <c r="D170" s="66"/>
      <c r="E170" s="67"/>
      <c r="F170" s="68"/>
      <c r="G170" s="65"/>
      <c r="H170" s="69"/>
      <c r="I170" s="70"/>
      <c r="J170" s="70"/>
      <c r="K170" s="34" t="s">
        <v>65</v>
      </c>
      <c r="L170" s="77">
        <v>346</v>
      </c>
      <c r="M170" s="77"/>
      <c r="N170" s="72"/>
      <c r="O170" s="79" t="s">
        <v>430</v>
      </c>
      <c r="P170" s="81">
        <v>43507.69767361111</v>
      </c>
      <c r="Q170" s="79" t="s">
        <v>590</v>
      </c>
      <c r="R170" s="79"/>
      <c r="S170" s="79"/>
      <c r="T170" s="79" t="s">
        <v>829</v>
      </c>
      <c r="U170" s="83" t="s">
        <v>866</v>
      </c>
      <c r="V170" s="83" t="s">
        <v>866</v>
      </c>
      <c r="W170" s="81">
        <v>43507.69767361111</v>
      </c>
      <c r="X170" s="83" t="s">
        <v>1189</v>
      </c>
      <c r="Y170" s="79"/>
      <c r="Z170" s="79"/>
      <c r="AA170" s="85" t="s">
        <v>1483</v>
      </c>
      <c r="AB170" s="79"/>
      <c r="AC170" s="79" t="b">
        <v>0</v>
      </c>
      <c r="AD170" s="79">
        <v>3</v>
      </c>
      <c r="AE170" s="85" t="s">
        <v>1632</v>
      </c>
      <c r="AF170" s="79" t="b">
        <v>0</v>
      </c>
      <c r="AG170" s="79" t="s">
        <v>1701</v>
      </c>
      <c r="AH170" s="79"/>
      <c r="AI170" s="85" t="s">
        <v>1632</v>
      </c>
      <c r="AJ170" s="79" t="b">
        <v>0</v>
      </c>
      <c r="AK170" s="79">
        <v>0</v>
      </c>
      <c r="AL170" s="85" t="s">
        <v>1632</v>
      </c>
      <c r="AM170" s="79" t="s">
        <v>1709</v>
      </c>
      <c r="AN170" s="79" t="b">
        <v>0</v>
      </c>
      <c r="AO170" s="85" t="s">
        <v>1483</v>
      </c>
      <c r="AP170" s="79" t="s">
        <v>176</v>
      </c>
      <c r="AQ170" s="79">
        <v>0</v>
      </c>
      <c r="AR170" s="79">
        <v>0</v>
      </c>
      <c r="AS170" s="79"/>
      <c r="AT170" s="79"/>
      <c r="AU170" s="79"/>
      <c r="AV170" s="79"/>
      <c r="AW170" s="79"/>
      <c r="AX170" s="79"/>
      <c r="AY170" s="79"/>
      <c r="AZ170" s="79"/>
      <c r="BA170">
        <v>4</v>
      </c>
      <c r="BB170" s="78" t="str">
        <f>REPLACE(INDEX(GroupVertices[Group],MATCH(Edges24[[#This Row],[Vertex 1]],GroupVertices[Vertex],0)),1,1,"")</f>
        <v>16</v>
      </c>
      <c r="BC170" s="78" t="str">
        <f>REPLACE(INDEX(GroupVertices[Group],MATCH(Edges24[[#This Row],[Vertex 2]],GroupVertices[Vertex],0)),1,1,"")</f>
        <v>1</v>
      </c>
      <c r="BD170" s="48">
        <v>0</v>
      </c>
      <c r="BE170" s="49">
        <v>0</v>
      </c>
      <c r="BF170" s="48">
        <v>0</v>
      </c>
      <c r="BG170" s="49">
        <v>0</v>
      </c>
      <c r="BH170" s="48">
        <v>0</v>
      </c>
      <c r="BI170" s="49">
        <v>0</v>
      </c>
      <c r="BJ170" s="48">
        <v>19</v>
      </c>
      <c r="BK170" s="49">
        <v>100</v>
      </c>
      <c r="BL170" s="48">
        <v>19</v>
      </c>
    </row>
    <row r="171" spans="1:64" ht="15">
      <c r="A171" s="64" t="s">
        <v>330</v>
      </c>
      <c r="B171" s="64" t="s">
        <v>331</v>
      </c>
      <c r="C171" s="65"/>
      <c r="D171" s="66"/>
      <c r="E171" s="67"/>
      <c r="F171" s="68"/>
      <c r="G171" s="65"/>
      <c r="H171" s="69"/>
      <c r="I171" s="70"/>
      <c r="J171" s="70"/>
      <c r="K171" s="34" t="s">
        <v>65</v>
      </c>
      <c r="L171" s="77">
        <v>347</v>
      </c>
      <c r="M171" s="77"/>
      <c r="N171" s="72"/>
      <c r="O171" s="79" t="s">
        <v>430</v>
      </c>
      <c r="P171" s="81">
        <v>43509.70248842592</v>
      </c>
      <c r="Q171" s="79" t="s">
        <v>591</v>
      </c>
      <c r="R171" s="79"/>
      <c r="S171" s="79"/>
      <c r="T171" s="79" t="s">
        <v>830</v>
      </c>
      <c r="U171" s="79"/>
      <c r="V171" s="83" t="s">
        <v>1000</v>
      </c>
      <c r="W171" s="81">
        <v>43509.70248842592</v>
      </c>
      <c r="X171" s="83" t="s">
        <v>1190</v>
      </c>
      <c r="Y171" s="79"/>
      <c r="Z171" s="79"/>
      <c r="AA171" s="85" t="s">
        <v>1484</v>
      </c>
      <c r="AB171" s="79"/>
      <c r="AC171" s="79" t="b">
        <v>0</v>
      </c>
      <c r="AD171" s="79">
        <v>0</v>
      </c>
      <c r="AE171" s="85" t="s">
        <v>1632</v>
      </c>
      <c r="AF171" s="79" t="b">
        <v>0</v>
      </c>
      <c r="AG171" s="79" t="s">
        <v>1701</v>
      </c>
      <c r="AH171" s="79"/>
      <c r="AI171" s="85" t="s">
        <v>1632</v>
      </c>
      <c r="AJ171" s="79" t="b">
        <v>0</v>
      </c>
      <c r="AK171" s="79">
        <v>0</v>
      </c>
      <c r="AL171" s="85" t="s">
        <v>1483</v>
      </c>
      <c r="AM171" s="79" t="s">
        <v>1709</v>
      </c>
      <c r="AN171" s="79" t="b">
        <v>0</v>
      </c>
      <c r="AO171" s="85" t="s">
        <v>1483</v>
      </c>
      <c r="AP171" s="79" t="s">
        <v>176</v>
      </c>
      <c r="AQ171" s="79">
        <v>0</v>
      </c>
      <c r="AR171" s="79">
        <v>0</v>
      </c>
      <c r="AS171" s="79"/>
      <c r="AT171" s="79"/>
      <c r="AU171" s="79"/>
      <c r="AV171" s="79"/>
      <c r="AW171" s="79"/>
      <c r="AX171" s="79"/>
      <c r="AY171" s="79"/>
      <c r="AZ171" s="79"/>
      <c r="BA171">
        <v>4</v>
      </c>
      <c r="BB171" s="78" t="str">
        <f>REPLACE(INDEX(GroupVertices[Group],MATCH(Edges24[[#This Row],[Vertex 1]],GroupVertices[Vertex],0)),1,1,"")</f>
        <v>16</v>
      </c>
      <c r="BC171" s="78" t="str">
        <f>REPLACE(INDEX(GroupVertices[Group],MATCH(Edges24[[#This Row],[Vertex 2]],GroupVertices[Vertex],0)),1,1,"")</f>
        <v>1</v>
      </c>
      <c r="BD171" s="48">
        <v>0</v>
      </c>
      <c r="BE171" s="49">
        <v>0</v>
      </c>
      <c r="BF171" s="48">
        <v>0</v>
      </c>
      <c r="BG171" s="49">
        <v>0</v>
      </c>
      <c r="BH171" s="48">
        <v>0</v>
      </c>
      <c r="BI171" s="49">
        <v>0</v>
      </c>
      <c r="BJ171" s="48">
        <v>17</v>
      </c>
      <c r="BK171" s="49">
        <v>100</v>
      </c>
      <c r="BL171" s="48">
        <v>17</v>
      </c>
    </row>
    <row r="172" spans="1:64" ht="15">
      <c r="A172" s="64" t="s">
        <v>331</v>
      </c>
      <c r="B172" s="64" t="s">
        <v>429</v>
      </c>
      <c r="C172" s="65"/>
      <c r="D172" s="66"/>
      <c r="E172" s="67"/>
      <c r="F172" s="68"/>
      <c r="G172" s="65"/>
      <c r="H172" s="69"/>
      <c r="I172" s="70"/>
      <c r="J172" s="70"/>
      <c r="K172" s="34" t="s">
        <v>65</v>
      </c>
      <c r="L172" s="77">
        <v>348</v>
      </c>
      <c r="M172" s="77"/>
      <c r="N172" s="72"/>
      <c r="O172" s="79" t="s">
        <v>431</v>
      </c>
      <c r="P172" s="81">
        <v>43500.66164351852</v>
      </c>
      <c r="Q172" s="79" t="s">
        <v>592</v>
      </c>
      <c r="R172" s="79"/>
      <c r="S172" s="79"/>
      <c r="T172" s="79"/>
      <c r="U172" s="79"/>
      <c r="V172" s="83" t="s">
        <v>1001</v>
      </c>
      <c r="W172" s="81">
        <v>43500.66164351852</v>
      </c>
      <c r="X172" s="83" t="s">
        <v>1191</v>
      </c>
      <c r="Y172" s="79"/>
      <c r="Z172" s="79"/>
      <c r="AA172" s="85" t="s">
        <v>1485</v>
      </c>
      <c r="AB172" s="85" t="s">
        <v>1627</v>
      </c>
      <c r="AC172" s="79" t="b">
        <v>0</v>
      </c>
      <c r="AD172" s="79">
        <v>1</v>
      </c>
      <c r="AE172" s="85" t="s">
        <v>1669</v>
      </c>
      <c r="AF172" s="79" t="b">
        <v>0</v>
      </c>
      <c r="AG172" s="79" t="s">
        <v>1701</v>
      </c>
      <c r="AH172" s="79"/>
      <c r="AI172" s="85" t="s">
        <v>1632</v>
      </c>
      <c r="AJ172" s="79" t="b">
        <v>0</v>
      </c>
      <c r="AK172" s="79">
        <v>0</v>
      </c>
      <c r="AL172" s="85" t="s">
        <v>1632</v>
      </c>
      <c r="AM172" s="79" t="s">
        <v>1716</v>
      </c>
      <c r="AN172" s="79" t="b">
        <v>0</v>
      </c>
      <c r="AO172" s="85" t="s">
        <v>1627</v>
      </c>
      <c r="AP172" s="79" t="s">
        <v>176</v>
      </c>
      <c r="AQ172" s="79">
        <v>0</v>
      </c>
      <c r="AR172" s="79">
        <v>0</v>
      </c>
      <c r="AS172" s="79"/>
      <c r="AT172" s="79"/>
      <c r="AU172" s="79"/>
      <c r="AV172" s="79"/>
      <c r="AW172" s="79"/>
      <c r="AX172" s="79"/>
      <c r="AY172" s="79"/>
      <c r="AZ172" s="79"/>
      <c r="BA172">
        <v>1</v>
      </c>
      <c r="BB172" s="78" t="str">
        <f>REPLACE(INDEX(GroupVertices[Group],MATCH(Edges24[[#This Row],[Vertex 1]],GroupVertices[Vertex],0)),1,1,"")</f>
        <v>1</v>
      </c>
      <c r="BC172" s="78" t="str">
        <f>REPLACE(INDEX(GroupVertices[Group],MATCH(Edges24[[#This Row],[Vertex 2]],GroupVertices[Vertex],0)),1,1,"")</f>
        <v>1</v>
      </c>
      <c r="BD172" s="48">
        <v>2</v>
      </c>
      <c r="BE172" s="49">
        <v>6.896551724137931</v>
      </c>
      <c r="BF172" s="48">
        <v>0</v>
      </c>
      <c r="BG172" s="49">
        <v>0</v>
      </c>
      <c r="BH172" s="48">
        <v>0</v>
      </c>
      <c r="BI172" s="49">
        <v>0</v>
      </c>
      <c r="BJ172" s="48">
        <v>27</v>
      </c>
      <c r="BK172" s="49">
        <v>93.10344827586206</v>
      </c>
      <c r="BL172" s="48">
        <v>29</v>
      </c>
    </row>
    <row r="173" spans="1:64" ht="15">
      <c r="A173" s="64" t="s">
        <v>331</v>
      </c>
      <c r="B173" s="64" t="s">
        <v>216</v>
      </c>
      <c r="C173" s="65"/>
      <c r="D173" s="66"/>
      <c r="E173" s="67"/>
      <c r="F173" s="68"/>
      <c r="G173" s="65"/>
      <c r="H173" s="69"/>
      <c r="I173" s="70"/>
      <c r="J173" s="70"/>
      <c r="K173" s="34" t="s">
        <v>66</v>
      </c>
      <c r="L173" s="77">
        <v>350</v>
      </c>
      <c r="M173" s="77"/>
      <c r="N173" s="72"/>
      <c r="O173" s="79" t="s">
        <v>431</v>
      </c>
      <c r="P173" s="81">
        <v>43500.66195601852</v>
      </c>
      <c r="Q173" s="79" t="s">
        <v>593</v>
      </c>
      <c r="R173" s="79"/>
      <c r="S173" s="79"/>
      <c r="T173" s="79"/>
      <c r="U173" s="79"/>
      <c r="V173" s="83" t="s">
        <v>1001</v>
      </c>
      <c r="W173" s="81">
        <v>43500.66195601852</v>
      </c>
      <c r="X173" s="83" t="s">
        <v>1192</v>
      </c>
      <c r="Y173" s="79"/>
      <c r="Z173" s="79"/>
      <c r="AA173" s="85" t="s">
        <v>1486</v>
      </c>
      <c r="AB173" s="85" t="s">
        <v>1320</v>
      </c>
      <c r="AC173" s="79" t="b">
        <v>0</v>
      </c>
      <c r="AD173" s="79">
        <v>1</v>
      </c>
      <c r="AE173" s="85" t="s">
        <v>1670</v>
      </c>
      <c r="AF173" s="79" t="b">
        <v>0</v>
      </c>
      <c r="AG173" s="79" t="s">
        <v>1702</v>
      </c>
      <c r="AH173" s="79"/>
      <c r="AI173" s="85" t="s">
        <v>1632</v>
      </c>
      <c r="AJ173" s="79" t="b">
        <v>0</v>
      </c>
      <c r="AK173" s="79">
        <v>0</v>
      </c>
      <c r="AL173" s="85" t="s">
        <v>1632</v>
      </c>
      <c r="AM173" s="79" t="s">
        <v>1716</v>
      </c>
      <c r="AN173" s="79" t="b">
        <v>0</v>
      </c>
      <c r="AO173" s="85" t="s">
        <v>1320</v>
      </c>
      <c r="AP173" s="79" t="s">
        <v>176</v>
      </c>
      <c r="AQ173" s="79">
        <v>0</v>
      </c>
      <c r="AR173" s="79">
        <v>0</v>
      </c>
      <c r="AS173" s="79"/>
      <c r="AT173" s="79"/>
      <c r="AU173" s="79"/>
      <c r="AV173" s="79"/>
      <c r="AW173" s="79"/>
      <c r="AX173" s="79"/>
      <c r="AY173" s="79"/>
      <c r="AZ173" s="79"/>
      <c r="BA173">
        <v>1</v>
      </c>
      <c r="BB173" s="78" t="str">
        <f>REPLACE(INDEX(GroupVertices[Group],MATCH(Edges24[[#This Row],[Vertex 1]],GroupVertices[Vertex],0)),1,1,"")</f>
        <v>1</v>
      </c>
      <c r="BC173" s="78" t="str">
        <f>REPLACE(INDEX(GroupVertices[Group],MATCH(Edges24[[#This Row],[Vertex 2]],GroupVertices[Vertex],0)),1,1,"")</f>
        <v>8</v>
      </c>
      <c r="BD173" s="48">
        <v>0</v>
      </c>
      <c r="BE173" s="49">
        <v>0</v>
      </c>
      <c r="BF173" s="48">
        <v>0</v>
      </c>
      <c r="BG173" s="49">
        <v>0</v>
      </c>
      <c r="BH173" s="48">
        <v>0</v>
      </c>
      <c r="BI173" s="49">
        <v>0</v>
      </c>
      <c r="BJ173" s="48">
        <v>3</v>
      </c>
      <c r="BK173" s="49">
        <v>100</v>
      </c>
      <c r="BL173" s="48">
        <v>3</v>
      </c>
    </row>
    <row r="174" spans="1:64" ht="15">
      <c r="A174" s="64" t="s">
        <v>331</v>
      </c>
      <c r="B174" s="64" t="s">
        <v>316</v>
      </c>
      <c r="C174" s="65"/>
      <c r="D174" s="66"/>
      <c r="E174" s="67"/>
      <c r="F174" s="68"/>
      <c r="G174" s="65"/>
      <c r="H174" s="69"/>
      <c r="I174" s="70"/>
      <c r="J174" s="70"/>
      <c r="K174" s="34" t="s">
        <v>66</v>
      </c>
      <c r="L174" s="77">
        <v>352</v>
      </c>
      <c r="M174" s="77"/>
      <c r="N174" s="72"/>
      <c r="O174" s="79" t="s">
        <v>431</v>
      </c>
      <c r="P174" s="81">
        <v>43500.6621875</v>
      </c>
      <c r="Q174" s="79" t="s">
        <v>594</v>
      </c>
      <c r="R174" s="79"/>
      <c r="S174" s="79"/>
      <c r="T174" s="79"/>
      <c r="U174" s="79"/>
      <c r="V174" s="83" t="s">
        <v>1001</v>
      </c>
      <c r="W174" s="81">
        <v>43500.6621875</v>
      </c>
      <c r="X174" s="83" t="s">
        <v>1193</v>
      </c>
      <c r="Y174" s="79"/>
      <c r="Z174" s="79"/>
      <c r="AA174" s="85" t="s">
        <v>1487</v>
      </c>
      <c r="AB174" s="85" t="s">
        <v>1443</v>
      </c>
      <c r="AC174" s="79" t="b">
        <v>0</v>
      </c>
      <c r="AD174" s="79">
        <v>0</v>
      </c>
      <c r="AE174" s="85" t="s">
        <v>1671</v>
      </c>
      <c r="AF174" s="79" t="b">
        <v>0</v>
      </c>
      <c r="AG174" s="79" t="s">
        <v>1701</v>
      </c>
      <c r="AH174" s="79"/>
      <c r="AI174" s="85" t="s">
        <v>1632</v>
      </c>
      <c r="AJ174" s="79" t="b">
        <v>0</v>
      </c>
      <c r="AK174" s="79">
        <v>0</v>
      </c>
      <c r="AL174" s="85" t="s">
        <v>1632</v>
      </c>
      <c r="AM174" s="79" t="s">
        <v>1716</v>
      </c>
      <c r="AN174" s="79" t="b">
        <v>0</v>
      </c>
      <c r="AO174" s="85" t="s">
        <v>1443</v>
      </c>
      <c r="AP174" s="79" t="s">
        <v>176</v>
      </c>
      <c r="AQ174" s="79">
        <v>0</v>
      </c>
      <c r="AR174" s="79">
        <v>0</v>
      </c>
      <c r="AS174" s="79"/>
      <c r="AT174" s="79"/>
      <c r="AU174" s="79"/>
      <c r="AV174" s="79"/>
      <c r="AW174" s="79"/>
      <c r="AX174" s="79"/>
      <c r="AY174" s="79"/>
      <c r="AZ174" s="79"/>
      <c r="BA174">
        <v>1</v>
      </c>
      <c r="BB174" s="78" t="str">
        <f>REPLACE(INDEX(GroupVertices[Group],MATCH(Edges24[[#This Row],[Vertex 1]],GroupVertices[Vertex],0)),1,1,"")</f>
        <v>1</v>
      </c>
      <c r="BC174" s="78" t="str">
        <f>REPLACE(INDEX(GroupVertices[Group],MATCH(Edges24[[#This Row],[Vertex 2]],GroupVertices[Vertex],0)),1,1,"")</f>
        <v>11</v>
      </c>
      <c r="BD174" s="48">
        <v>0</v>
      </c>
      <c r="BE174" s="49">
        <v>0</v>
      </c>
      <c r="BF174" s="48">
        <v>0</v>
      </c>
      <c r="BG174" s="49">
        <v>0</v>
      </c>
      <c r="BH174" s="48">
        <v>0</v>
      </c>
      <c r="BI174" s="49">
        <v>0</v>
      </c>
      <c r="BJ174" s="48">
        <v>14</v>
      </c>
      <c r="BK174" s="49">
        <v>100</v>
      </c>
      <c r="BL174" s="48">
        <v>14</v>
      </c>
    </row>
    <row r="175" spans="1:64" ht="15">
      <c r="A175" s="64" t="s">
        <v>331</v>
      </c>
      <c r="B175" s="64" t="s">
        <v>230</v>
      </c>
      <c r="C175" s="65"/>
      <c r="D175" s="66"/>
      <c r="E175" s="67"/>
      <c r="F175" s="68"/>
      <c r="G175" s="65"/>
      <c r="H175" s="69"/>
      <c r="I175" s="70"/>
      <c r="J175" s="70"/>
      <c r="K175" s="34" t="s">
        <v>66</v>
      </c>
      <c r="L175" s="77">
        <v>354</v>
      </c>
      <c r="M175" s="77"/>
      <c r="N175" s="72"/>
      <c r="O175" s="79" t="s">
        <v>431</v>
      </c>
      <c r="P175" s="81">
        <v>43500.66234953704</v>
      </c>
      <c r="Q175" s="79" t="s">
        <v>595</v>
      </c>
      <c r="R175" s="79"/>
      <c r="S175" s="79"/>
      <c r="T175" s="79"/>
      <c r="U175" s="79"/>
      <c r="V175" s="83" t="s">
        <v>1001</v>
      </c>
      <c r="W175" s="81">
        <v>43500.66234953704</v>
      </c>
      <c r="X175" s="83" t="s">
        <v>1194</v>
      </c>
      <c r="Y175" s="79"/>
      <c r="Z175" s="79"/>
      <c r="AA175" s="85" t="s">
        <v>1488</v>
      </c>
      <c r="AB175" s="85" t="s">
        <v>1335</v>
      </c>
      <c r="AC175" s="79" t="b">
        <v>0</v>
      </c>
      <c r="AD175" s="79">
        <v>1</v>
      </c>
      <c r="AE175" s="85" t="s">
        <v>1672</v>
      </c>
      <c r="AF175" s="79" t="b">
        <v>0</v>
      </c>
      <c r="AG175" s="79" t="s">
        <v>1701</v>
      </c>
      <c r="AH175" s="79"/>
      <c r="AI175" s="85" t="s">
        <v>1632</v>
      </c>
      <c r="AJ175" s="79" t="b">
        <v>0</v>
      </c>
      <c r="AK175" s="79">
        <v>0</v>
      </c>
      <c r="AL175" s="85" t="s">
        <v>1632</v>
      </c>
      <c r="AM175" s="79" t="s">
        <v>1716</v>
      </c>
      <c r="AN175" s="79" t="b">
        <v>0</v>
      </c>
      <c r="AO175" s="85" t="s">
        <v>1335</v>
      </c>
      <c r="AP175" s="79" t="s">
        <v>176</v>
      </c>
      <c r="AQ175" s="79">
        <v>0</v>
      </c>
      <c r="AR175" s="79">
        <v>0</v>
      </c>
      <c r="AS175" s="79"/>
      <c r="AT175" s="79"/>
      <c r="AU175" s="79"/>
      <c r="AV175" s="79"/>
      <c r="AW175" s="79"/>
      <c r="AX175" s="79"/>
      <c r="AY175" s="79"/>
      <c r="AZ175" s="79"/>
      <c r="BA175">
        <v>1</v>
      </c>
      <c r="BB175" s="78" t="str">
        <f>REPLACE(INDEX(GroupVertices[Group],MATCH(Edges24[[#This Row],[Vertex 1]],GroupVertices[Vertex],0)),1,1,"")</f>
        <v>1</v>
      </c>
      <c r="BC175" s="78" t="str">
        <f>REPLACE(INDEX(GroupVertices[Group],MATCH(Edges24[[#This Row],[Vertex 2]],GroupVertices[Vertex],0)),1,1,"")</f>
        <v>5</v>
      </c>
      <c r="BD175" s="48">
        <v>1</v>
      </c>
      <c r="BE175" s="49">
        <v>16.666666666666668</v>
      </c>
      <c r="BF175" s="48">
        <v>0</v>
      </c>
      <c r="BG175" s="49">
        <v>0</v>
      </c>
      <c r="BH175" s="48">
        <v>0</v>
      </c>
      <c r="BI175" s="49">
        <v>0</v>
      </c>
      <c r="BJ175" s="48">
        <v>5</v>
      </c>
      <c r="BK175" s="49">
        <v>83.33333333333333</v>
      </c>
      <c r="BL175" s="48">
        <v>6</v>
      </c>
    </row>
    <row r="176" spans="1:64" ht="15">
      <c r="A176" s="64" t="s">
        <v>332</v>
      </c>
      <c r="B176" s="64" t="s">
        <v>332</v>
      </c>
      <c r="C176" s="65"/>
      <c r="D176" s="66"/>
      <c r="E176" s="67"/>
      <c r="F176" s="68"/>
      <c r="G176" s="65"/>
      <c r="H176" s="69"/>
      <c r="I176" s="70"/>
      <c r="J176" s="70"/>
      <c r="K176" s="34" t="s">
        <v>65</v>
      </c>
      <c r="L176" s="77">
        <v>355</v>
      </c>
      <c r="M176" s="77"/>
      <c r="N176" s="72"/>
      <c r="O176" s="79" t="s">
        <v>176</v>
      </c>
      <c r="P176" s="81">
        <v>43500.62709490741</v>
      </c>
      <c r="Q176" s="79" t="s">
        <v>596</v>
      </c>
      <c r="R176" s="79"/>
      <c r="S176" s="79"/>
      <c r="T176" s="79" t="s">
        <v>806</v>
      </c>
      <c r="U176" s="83" t="s">
        <v>867</v>
      </c>
      <c r="V176" s="83" t="s">
        <v>867</v>
      </c>
      <c r="W176" s="81">
        <v>43500.62709490741</v>
      </c>
      <c r="X176" s="83" t="s">
        <v>1195</v>
      </c>
      <c r="Y176" s="79"/>
      <c r="Z176" s="79"/>
      <c r="AA176" s="85" t="s">
        <v>1489</v>
      </c>
      <c r="AB176" s="79"/>
      <c r="AC176" s="79" t="b">
        <v>0</v>
      </c>
      <c r="AD176" s="79">
        <v>7</v>
      </c>
      <c r="AE176" s="85" t="s">
        <v>1632</v>
      </c>
      <c r="AF176" s="79" t="b">
        <v>0</v>
      </c>
      <c r="AG176" s="79" t="s">
        <v>1701</v>
      </c>
      <c r="AH176" s="79"/>
      <c r="AI176" s="85" t="s">
        <v>1632</v>
      </c>
      <c r="AJ176" s="79" t="b">
        <v>0</v>
      </c>
      <c r="AK176" s="79">
        <v>2</v>
      </c>
      <c r="AL176" s="85" t="s">
        <v>1632</v>
      </c>
      <c r="AM176" s="79" t="s">
        <v>1718</v>
      </c>
      <c r="AN176" s="79" t="b">
        <v>0</v>
      </c>
      <c r="AO176" s="85" t="s">
        <v>1489</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20</v>
      </c>
      <c r="BC176" s="78" t="str">
        <f>REPLACE(INDEX(GroupVertices[Group],MATCH(Edges24[[#This Row],[Vertex 2]],GroupVertices[Vertex],0)),1,1,"")</f>
        <v>20</v>
      </c>
      <c r="BD176" s="48">
        <v>1</v>
      </c>
      <c r="BE176" s="49">
        <v>2.380952380952381</v>
      </c>
      <c r="BF176" s="48">
        <v>1</v>
      </c>
      <c r="BG176" s="49">
        <v>2.380952380952381</v>
      </c>
      <c r="BH176" s="48">
        <v>0</v>
      </c>
      <c r="BI176" s="49">
        <v>0</v>
      </c>
      <c r="BJ176" s="48">
        <v>40</v>
      </c>
      <c r="BK176" s="49">
        <v>95.23809523809524</v>
      </c>
      <c r="BL176" s="48">
        <v>42</v>
      </c>
    </row>
    <row r="177" spans="1:64" ht="15">
      <c r="A177" s="64" t="s">
        <v>331</v>
      </c>
      <c r="B177" s="64" t="s">
        <v>332</v>
      </c>
      <c r="C177" s="65"/>
      <c r="D177" s="66"/>
      <c r="E177" s="67"/>
      <c r="F177" s="68"/>
      <c r="G177" s="65"/>
      <c r="H177" s="69"/>
      <c r="I177" s="70"/>
      <c r="J177" s="70"/>
      <c r="K177" s="34" t="s">
        <v>65</v>
      </c>
      <c r="L177" s="77">
        <v>356</v>
      </c>
      <c r="M177" s="77"/>
      <c r="N177" s="72"/>
      <c r="O177" s="79" t="s">
        <v>430</v>
      </c>
      <c r="P177" s="81">
        <v>43500.90582175926</v>
      </c>
      <c r="Q177" s="79" t="s">
        <v>454</v>
      </c>
      <c r="R177" s="79"/>
      <c r="S177" s="79"/>
      <c r="T177" s="79" t="s">
        <v>806</v>
      </c>
      <c r="U177" s="79"/>
      <c r="V177" s="83" t="s">
        <v>1001</v>
      </c>
      <c r="W177" s="81">
        <v>43500.90582175926</v>
      </c>
      <c r="X177" s="83" t="s">
        <v>1196</v>
      </c>
      <c r="Y177" s="79"/>
      <c r="Z177" s="79"/>
      <c r="AA177" s="85" t="s">
        <v>1490</v>
      </c>
      <c r="AB177" s="79"/>
      <c r="AC177" s="79" t="b">
        <v>0</v>
      </c>
      <c r="AD177" s="79">
        <v>0</v>
      </c>
      <c r="AE177" s="85" t="s">
        <v>1632</v>
      </c>
      <c r="AF177" s="79" t="b">
        <v>0</v>
      </c>
      <c r="AG177" s="79" t="s">
        <v>1701</v>
      </c>
      <c r="AH177" s="79"/>
      <c r="AI177" s="85" t="s">
        <v>1632</v>
      </c>
      <c r="AJ177" s="79" t="b">
        <v>0</v>
      </c>
      <c r="AK177" s="79">
        <v>2</v>
      </c>
      <c r="AL177" s="85" t="s">
        <v>1489</v>
      </c>
      <c r="AM177" s="79" t="s">
        <v>1716</v>
      </c>
      <c r="AN177" s="79" t="b">
        <v>0</v>
      </c>
      <c r="AO177" s="85" t="s">
        <v>1489</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1</v>
      </c>
      <c r="BC177" s="78" t="str">
        <f>REPLACE(INDEX(GroupVertices[Group],MATCH(Edges24[[#This Row],[Vertex 2]],GroupVertices[Vertex],0)),1,1,"")</f>
        <v>20</v>
      </c>
      <c r="BD177" s="48">
        <v>0</v>
      </c>
      <c r="BE177" s="49">
        <v>0</v>
      </c>
      <c r="BF177" s="48">
        <v>0</v>
      </c>
      <c r="BG177" s="49">
        <v>0</v>
      </c>
      <c r="BH177" s="48">
        <v>0</v>
      </c>
      <c r="BI177" s="49">
        <v>0</v>
      </c>
      <c r="BJ177" s="48">
        <v>24</v>
      </c>
      <c r="BK177" s="49">
        <v>100</v>
      </c>
      <c r="BL177" s="48">
        <v>24</v>
      </c>
    </row>
    <row r="178" spans="1:64" ht="15">
      <c r="A178" s="64" t="s">
        <v>260</v>
      </c>
      <c r="B178" s="64" t="s">
        <v>331</v>
      </c>
      <c r="C178" s="65"/>
      <c r="D178" s="66"/>
      <c r="E178" s="67"/>
      <c r="F178" s="68"/>
      <c r="G178" s="65"/>
      <c r="H178" s="69"/>
      <c r="I178" s="70"/>
      <c r="J178" s="70"/>
      <c r="K178" s="34" t="s">
        <v>66</v>
      </c>
      <c r="L178" s="77">
        <v>359</v>
      </c>
      <c r="M178" s="77"/>
      <c r="N178" s="72"/>
      <c r="O178" s="79" t="s">
        <v>431</v>
      </c>
      <c r="P178" s="81">
        <v>43502.57990740741</v>
      </c>
      <c r="Q178" s="79" t="s">
        <v>597</v>
      </c>
      <c r="R178" s="79"/>
      <c r="S178" s="79"/>
      <c r="T178" s="79" t="s">
        <v>831</v>
      </c>
      <c r="U178" s="83" t="s">
        <v>868</v>
      </c>
      <c r="V178" s="83" t="s">
        <v>868</v>
      </c>
      <c r="W178" s="81">
        <v>43502.57990740741</v>
      </c>
      <c r="X178" s="83" t="s">
        <v>1197</v>
      </c>
      <c r="Y178" s="79"/>
      <c r="Z178" s="79"/>
      <c r="AA178" s="85" t="s">
        <v>1491</v>
      </c>
      <c r="AB178" s="85" t="s">
        <v>1492</v>
      </c>
      <c r="AC178" s="79" t="b">
        <v>0</v>
      </c>
      <c r="AD178" s="79">
        <v>0</v>
      </c>
      <c r="AE178" s="85" t="s">
        <v>1634</v>
      </c>
      <c r="AF178" s="79" t="b">
        <v>0</v>
      </c>
      <c r="AG178" s="79" t="s">
        <v>1702</v>
      </c>
      <c r="AH178" s="79"/>
      <c r="AI178" s="85" t="s">
        <v>1632</v>
      </c>
      <c r="AJ178" s="79" t="b">
        <v>0</v>
      </c>
      <c r="AK178" s="79">
        <v>0</v>
      </c>
      <c r="AL178" s="85" t="s">
        <v>1632</v>
      </c>
      <c r="AM178" s="79" t="s">
        <v>1709</v>
      </c>
      <c r="AN178" s="79" t="b">
        <v>0</v>
      </c>
      <c r="AO178" s="85" t="s">
        <v>1492</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1</v>
      </c>
      <c r="BD178" s="48">
        <v>1</v>
      </c>
      <c r="BE178" s="49">
        <v>33.333333333333336</v>
      </c>
      <c r="BF178" s="48">
        <v>0</v>
      </c>
      <c r="BG178" s="49">
        <v>0</v>
      </c>
      <c r="BH178" s="48">
        <v>0</v>
      </c>
      <c r="BI178" s="49">
        <v>0</v>
      </c>
      <c r="BJ178" s="48">
        <v>2</v>
      </c>
      <c r="BK178" s="49">
        <v>66.66666666666667</v>
      </c>
      <c r="BL178" s="48">
        <v>3</v>
      </c>
    </row>
    <row r="179" spans="1:64" ht="15">
      <c r="A179" s="64" t="s">
        <v>331</v>
      </c>
      <c r="B179" s="64" t="s">
        <v>260</v>
      </c>
      <c r="C179" s="65"/>
      <c r="D179" s="66"/>
      <c r="E179" s="67"/>
      <c r="F179" s="68"/>
      <c r="G179" s="65"/>
      <c r="H179" s="69"/>
      <c r="I179" s="70"/>
      <c r="J179" s="70"/>
      <c r="K179" s="34" t="s">
        <v>66</v>
      </c>
      <c r="L179" s="77">
        <v>361</v>
      </c>
      <c r="M179" s="77"/>
      <c r="N179" s="72"/>
      <c r="O179" s="79" t="s">
        <v>431</v>
      </c>
      <c r="P179" s="81">
        <v>43501.67880787037</v>
      </c>
      <c r="Q179" s="79" t="s">
        <v>598</v>
      </c>
      <c r="R179" s="79"/>
      <c r="S179" s="79"/>
      <c r="T179" s="79"/>
      <c r="U179" s="79"/>
      <c r="V179" s="83" t="s">
        <v>1001</v>
      </c>
      <c r="W179" s="81">
        <v>43501.67880787037</v>
      </c>
      <c r="X179" s="83" t="s">
        <v>1198</v>
      </c>
      <c r="Y179" s="79"/>
      <c r="Z179" s="79"/>
      <c r="AA179" s="85" t="s">
        <v>1492</v>
      </c>
      <c r="AB179" s="85" t="s">
        <v>1370</v>
      </c>
      <c r="AC179" s="79" t="b">
        <v>0</v>
      </c>
      <c r="AD179" s="79">
        <v>0</v>
      </c>
      <c r="AE179" s="85" t="s">
        <v>1639</v>
      </c>
      <c r="AF179" s="79" t="b">
        <v>0</v>
      </c>
      <c r="AG179" s="79" t="s">
        <v>1702</v>
      </c>
      <c r="AH179" s="79"/>
      <c r="AI179" s="85" t="s">
        <v>1632</v>
      </c>
      <c r="AJ179" s="79" t="b">
        <v>0</v>
      </c>
      <c r="AK179" s="79">
        <v>0</v>
      </c>
      <c r="AL179" s="85" t="s">
        <v>1632</v>
      </c>
      <c r="AM179" s="79" t="s">
        <v>1716</v>
      </c>
      <c r="AN179" s="79" t="b">
        <v>0</v>
      </c>
      <c r="AO179" s="85" t="s">
        <v>1370</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1</v>
      </c>
      <c r="BC179" s="78" t="str">
        <f>REPLACE(INDEX(GroupVertices[Group],MATCH(Edges24[[#This Row],[Vertex 2]],GroupVertices[Vertex],0)),1,1,"")</f>
        <v>7</v>
      </c>
      <c r="BD179" s="48">
        <v>0</v>
      </c>
      <c r="BE179" s="49">
        <v>0</v>
      </c>
      <c r="BF179" s="48">
        <v>0</v>
      </c>
      <c r="BG179" s="49">
        <v>0</v>
      </c>
      <c r="BH179" s="48">
        <v>0</v>
      </c>
      <c r="BI179" s="49">
        <v>0</v>
      </c>
      <c r="BJ179" s="48">
        <v>2</v>
      </c>
      <c r="BK179" s="49">
        <v>100</v>
      </c>
      <c r="BL179" s="48">
        <v>2</v>
      </c>
    </row>
    <row r="180" spans="1:64" ht="15">
      <c r="A180" s="64" t="s">
        <v>333</v>
      </c>
      <c r="B180" s="64" t="s">
        <v>331</v>
      </c>
      <c r="C180" s="65"/>
      <c r="D180" s="66"/>
      <c r="E180" s="67"/>
      <c r="F180" s="68"/>
      <c r="G180" s="65"/>
      <c r="H180" s="69"/>
      <c r="I180" s="70"/>
      <c r="J180" s="70"/>
      <c r="K180" s="34" t="s">
        <v>66</v>
      </c>
      <c r="L180" s="77">
        <v>362</v>
      </c>
      <c r="M180" s="77"/>
      <c r="N180" s="72"/>
      <c r="O180" s="79" t="s">
        <v>430</v>
      </c>
      <c r="P180" s="81">
        <v>43501.48200231481</v>
      </c>
      <c r="Q180" s="79" t="s">
        <v>599</v>
      </c>
      <c r="R180" s="79"/>
      <c r="S180" s="79"/>
      <c r="T180" s="79" t="s">
        <v>832</v>
      </c>
      <c r="U180" s="83" t="s">
        <v>869</v>
      </c>
      <c r="V180" s="83" t="s">
        <v>869</v>
      </c>
      <c r="W180" s="81">
        <v>43501.48200231481</v>
      </c>
      <c r="X180" s="83" t="s">
        <v>1199</v>
      </c>
      <c r="Y180" s="79"/>
      <c r="Z180" s="79"/>
      <c r="AA180" s="85" t="s">
        <v>1493</v>
      </c>
      <c r="AB180" s="79"/>
      <c r="AC180" s="79" t="b">
        <v>0</v>
      </c>
      <c r="AD180" s="79">
        <v>0</v>
      </c>
      <c r="AE180" s="85" t="s">
        <v>1632</v>
      </c>
      <c r="AF180" s="79" t="b">
        <v>0</v>
      </c>
      <c r="AG180" s="79" t="s">
        <v>1701</v>
      </c>
      <c r="AH180" s="79"/>
      <c r="AI180" s="85" t="s">
        <v>1632</v>
      </c>
      <c r="AJ180" s="79" t="b">
        <v>0</v>
      </c>
      <c r="AK180" s="79">
        <v>0</v>
      </c>
      <c r="AL180" s="85" t="s">
        <v>1632</v>
      </c>
      <c r="AM180" s="79" t="s">
        <v>1709</v>
      </c>
      <c r="AN180" s="79" t="b">
        <v>0</v>
      </c>
      <c r="AO180" s="85" t="s">
        <v>1493</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1</v>
      </c>
      <c r="BC180" s="78" t="str">
        <f>REPLACE(INDEX(GroupVertices[Group],MATCH(Edges24[[#This Row],[Vertex 2]],GroupVertices[Vertex],0)),1,1,"")</f>
        <v>1</v>
      </c>
      <c r="BD180" s="48">
        <v>1</v>
      </c>
      <c r="BE180" s="49">
        <v>9.090909090909092</v>
      </c>
      <c r="BF180" s="48">
        <v>0</v>
      </c>
      <c r="BG180" s="49">
        <v>0</v>
      </c>
      <c r="BH180" s="48">
        <v>0</v>
      </c>
      <c r="BI180" s="49">
        <v>0</v>
      </c>
      <c r="BJ180" s="48">
        <v>10</v>
      </c>
      <c r="BK180" s="49">
        <v>90.9090909090909</v>
      </c>
      <c r="BL180" s="48">
        <v>11</v>
      </c>
    </row>
    <row r="181" spans="1:64" ht="15">
      <c r="A181" s="64" t="s">
        <v>331</v>
      </c>
      <c r="B181" s="64" t="s">
        <v>333</v>
      </c>
      <c r="C181" s="65"/>
      <c r="D181" s="66"/>
      <c r="E181" s="67"/>
      <c r="F181" s="68"/>
      <c r="G181" s="65"/>
      <c r="H181" s="69"/>
      <c r="I181" s="70"/>
      <c r="J181" s="70"/>
      <c r="K181" s="34" t="s">
        <v>66</v>
      </c>
      <c r="L181" s="77">
        <v>363</v>
      </c>
      <c r="M181" s="77"/>
      <c r="N181" s="72"/>
      <c r="O181" s="79" t="s">
        <v>431</v>
      </c>
      <c r="P181" s="81">
        <v>43501.67895833333</v>
      </c>
      <c r="Q181" s="79" t="s">
        <v>600</v>
      </c>
      <c r="R181" s="79"/>
      <c r="S181" s="79"/>
      <c r="T181" s="79"/>
      <c r="U181" s="79"/>
      <c r="V181" s="83" t="s">
        <v>1001</v>
      </c>
      <c r="W181" s="81">
        <v>43501.67895833333</v>
      </c>
      <c r="X181" s="83" t="s">
        <v>1200</v>
      </c>
      <c r="Y181" s="79"/>
      <c r="Z181" s="79"/>
      <c r="AA181" s="85" t="s">
        <v>1494</v>
      </c>
      <c r="AB181" s="85" t="s">
        <v>1493</v>
      </c>
      <c r="AC181" s="79" t="b">
        <v>0</v>
      </c>
      <c r="AD181" s="79">
        <v>0</v>
      </c>
      <c r="AE181" s="85" t="s">
        <v>1673</v>
      </c>
      <c r="AF181" s="79" t="b">
        <v>0</v>
      </c>
      <c r="AG181" s="79" t="s">
        <v>1702</v>
      </c>
      <c r="AH181" s="79"/>
      <c r="AI181" s="85" t="s">
        <v>1632</v>
      </c>
      <c r="AJ181" s="79" t="b">
        <v>0</v>
      </c>
      <c r="AK181" s="79">
        <v>0</v>
      </c>
      <c r="AL181" s="85" t="s">
        <v>1632</v>
      </c>
      <c r="AM181" s="79" t="s">
        <v>1716</v>
      </c>
      <c r="AN181" s="79" t="b">
        <v>0</v>
      </c>
      <c r="AO181" s="85" t="s">
        <v>1493</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5</v>
      </c>
      <c r="BK181" s="49">
        <v>100</v>
      </c>
      <c r="BL181" s="48">
        <v>5</v>
      </c>
    </row>
    <row r="182" spans="1:64" ht="15">
      <c r="A182" s="64" t="s">
        <v>334</v>
      </c>
      <c r="B182" s="64" t="s">
        <v>331</v>
      </c>
      <c r="C182" s="65"/>
      <c r="D182" s="66"/>
      <c r="E182" s="67"/>
      <c r="F182" s="68"/>
      <c r="G182" s="65"/>
      <c r="H182" s="69"/>
      <c r="I182" s="70"/>
      <c r="J182" s="70"/>
      <c r="K182" s="34" t="s">
        <v>66</v>
      </c>
      <c r="L182" s="77">
        <v>364</v>
      </c>
      <c r="M182" s="77"/>
      <c r="N182" s="72"/>
      <c r="O182" s="79" t="s">
        <v>430</v>
      </c>
      <c r="P182" s="81">
        <v>43501.73886574074</v>
      </c>
      <c r="Q182" s="79" t="s">
        <v>601</v>
      </c>
      <c r="R182" s="79"/>
      <c r="S182" s="79"/>
      <c r="T182" s="79"/>
      <c r="U182" s="83" t="s">
        <v>870</v>
      </c>
      <c r="V182" s="83" t="s">
        <v>870</v>
      </c>
      <c r="W182" s="81">
        <v>43501.73886574074</v>
      </c>
      <c r="X182" s="83" t="s">
        <v>1201</v>
      </c>
      <c r="Y182" s="79"/>
      <c r="Z182" s="79"/>
      <c r="AA182" s="85" t="s">
        <v>1495</v>
      </c>
      <c r="AB182" s="79"/>
      <c r="AC182" s="79" t="b">
        <v>0</v>
      </c>
      <c r="AD182" s="79">
        <v>0</v>
      </c>
      <c r="AE182" s="85" t="s">
        <v>1632</v>
      </c>
      <c r="AF182" s="79" t="b">
        <v>0</v>
      </c>
      <c r="AG182" s="79" t="s">
        <v>1701</v>
      </c>
      <c r="AH182" s="79"/>
      <c r="AI182" s="85" t="s">
        <v>1632</v>
      </c>
      <c r="AJ182" s="79" t="b">
        <v>0</v>
      </c>
      <c r="AK182" s="79">
        <v>0</v>
      </c>
      <c r="AL182" s="85" t="s">
        <v>1632</v>
      </c>
      <c r="AM182" s="79" t="s">
        <v>1709</v>
      </c>
      <c r="AN182" s="79" t="b">
        <v>0</v>
      </c>
      <c r="AO182" s="85" t="s">
        <v>1495</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15</v>
      </c>
      <c r="BK182" s="49">
        <v>100</v>
      </c>
      <c r="BL182" s="48">
        <v>15</v>
      </c>
    </row>
    <row r="183" spans="1:64" ht="15">
      <c r="A183" s="64" t="s">
        <v>331</v>
      </c>
      <c r="B183" s="64" t="s">
        <v>334</v>
      </c>
      <c r="C183" s="65"/>
      <c r="D183" s="66"/>
      <c r="E183" s="67"/>
      <c r="F183" s="68"/>
      <c r="G183" s="65"/>
      <c r="H183" s="69"/>
      <c r="I183" s="70"/>
      <c r="J183" s="70"/>
      <c r="K183" s="34" t="s">
        <v>66</v>
      </c>
      <c r="L183" s="77">
        <v>365</v>
      </c>
      <c r="M183" s="77"/>
      <c r="N183" s="72"/>
      <c r="O183" s="79" t="s">
        <v>431</v>
      </c>
      <c r="P183" s="81">
        <v>43501.89375</v>
      </c>
      <c r="Q183" s="79" t="s">
        <v>602</v>
      </c>
      <c r="R183" s="79"/>
      <c r="S183" s="79"/>
      <c r="T183" s="79"/>
      <c r="U183" s="79"/>
      <c r="V183" s="83" t="s">
        <v>1001</v>
      </c>
      <c r="W183" s="81">
        <v>43501.89375</v>
      </c>
      <c r="X183" s="83" t="s">
        <v>1202</v>
      </c>
      <c r="Y183" s="79"/>
      <c r="Z183" s="79"/>
      <c r="AA183" s="85" t="s">
        <v>1496</v>
      </c>
      <c r="AB183" s="85" t="s">
        <v>1495</v>
      </c>
      <c r="AC183" s="79" t="b">
        <v>0</v>
      </c>
      <c r="AD183" s="79">
        <v>0</v>
      </c>
      <c r="AE183" s="85" t="s">
        <v>1644</v>
      </c>
      <c r="AF183" s="79" t="b">
        <v>0</v>
      </c>
      <c r="AG183" s="79" t="s">
        <v>1701</v>
      </c>
      <c r="AH183" s="79"/>
      <c r="AI183" s="85" t="s">
        <v>1632</v>
      </c>
      <c r="AJ183" s="79" t="b">
        <v>0</v>
      </c>
      <c r="AK183" s="79">
        <v>0</v>
      </c>
      <c r="AL183" s="85" t="s">
        <v>1632</v>
      </c>
      <c r="AM183" s="79" t="s">
        <v>1716</v>
      </c>
      <c r="AN183" s="79" t="b">
        <v>0</v>
      </c>
      <c r="AO183" s="85" t="s">
        <v>1495</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12</v>
      </c>
      <c r="BK183" s="49">
        <v>100</v>
      </c>
      <c r="BL183" s="48">
        <v>12</v>
      </c>
    </row>
    <row r="184" spans="1:64" ht="15">
      <c r="A184" s="64" t="s">
        <v>335</v>
      </c>
      <c r="B184" s="64" t="s">
        <v>331</v>
      </c>
      <c r="C184" s="65"/>
      <c r="D184" s="66"/>
      <c r="E184" s="67"/>
      <c r="F184" s="68"/>
      <c r="G184" s="65"/>
      <c r="H184" s="69"/>
      <c r="I184" s="70"/>
      <c r="J184" s="70"/>
      <c r="K184" s="34" t="s">
        <v>66</v>
      </c>
      <c r="L184" s="77">
        <v>366</v>
      </c>
      <c r="M184" s="77"/>
      <c r="N184" s="72"/>
      <c r="O184" s="79" t="s">
        <v>430</v>
      </c>
      <c r="P184" s="81">
        <v>43501.75601851852</v>
      </c>
      <c r="Q184" s="79" t="s">
        <v>603</v>
      </c>
      <c r="R184" s="79"/>
      <c r="S184" s="79"/>
      <c r="T184" s="79"/>
      <c r="U184" s="83" t="s">
        <v>871</v>
      </c>
      <c r="V184" s="83" t="s">
        <v>871</v>
      </c>
      <c r="W184" s="81">
        <v>43501.75601851852</v>
      </c>
      <c r="X184" s="83" t="s">
        <v>1203</v>
      </c>
      <c r="Y184" s="79"/>
      <c r="Z184" s="79"/>
      <c r="AA184" s="85" t="s">
        <v>1497</v>
      </c>
      <c r="AB184" s="79"/>
      <c r="AC184" s="79" t="b">
        <v>0</v>
      </c>
      <c r="AD184" s="79">
        <v>0</v>
      </c>
      <c r="AE184" s="85" t="s">
        <v>1632</v>
      </c>
      <c r="AF184" s="79" t="b">
        <v>0</v>
      </c>
      <c r="AG184" s="79" t="s">
        <v>1701</v>
      </c>
      <c r="AH184" s="79"/>
      <c r="AI184" s="85" t="s">
        <v>1632</v>
      </c>
      <c r="AJ184" s="79" t="b">
        <v>0</v>
      </c>
      <c r="AK184" s="79">
        <v>0</v>
      </c>
      <c r="AL184" s="85" t="s">
        <v>1632</v>
      </c>
      <c r="AM184" s="79" t="s">
        <v>1709</v>
      </c>
      <c r="AN184" s="79" t="b">
        <v>0</v>
      </c>
      <c r="AO184" s="85" t="s">
        <v>1497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1</v>
      </c>
      <c r="BC184" s="78" t="str">
        <f>REPLACE(INDEX(GroupVertices[Group],MATCH(Edges24[[#This Row],[Vertex 2]],GroupVertices[Vertex],0)),1,1,"")</f>
        <v>1</v>
      </c>
      <c r="BD184" s="48">
        <v>0</v>
      </c>
      <c r="BE184" s="49">
        <v>0</v>
      </c>
      <c r="BF184" s="48">
        <v>0</v>
      </c>
      <c r="BG184" s="49">
        <v>0</v>
      </c>
      <c r="BH184" s="48">
        <v>0</v>
      </c>
      <c r="BI184" s="49">
        <v>0</v>
      </c>
      <c r="BJ184" s="48">
        <v>4</v>
      </c>
      <c r="BK184" s="49">
        <v>100</v>
      </c>
      <c r="BL184" s="48">
        <v>4</v>
      </c>
    </row>
    <row r="185" spans="1:64" ht="15">
      <c r="A185" s="64" t="s">
        <v>331</v>
      </c>
      <c r="B185" s="64" t="s">
        <v>335</v>
      </c>
      <c r="C185" s="65"/>
      <c r="D185" s="66"/>
      <c r="E185" s="67"/>
      <c r="F185" s="68"/>
      <c r="G185" s="65"/>
      <c r="H185" s="69"/>
      <c r="I185" s="70"/>
      <c r="J185" s="70"/>
      <c r="K185" s="34" t="s">
        <v>66</v>
      </c>
      <c r="L185" s="77">
        <v>367</v>
      </c>
      <c r="M185" s="77"/>
      <c r="N185" s="72"/>
      <c r="O185" s="79" t="s">
        <v>431</v>
      </c>
      <c r="P185" s="81">
        <v>43501.89394675926</v>
      </c>
      <c r="Q185" s="79" t="s">
        <v>604</v>
      </c>
      <c r="R185" s="79"/>
      <c r="S185" s="79"/>
      <c r="T185" s="79"/>
      <c r="U185" s="79"/>
      <c r="V185" s="83" t="s">
        <v>1001</v>
      </c>
      <c r="W185" s="81">
        <v>43501.89394675926</v>
      </c>
      <c r="X185" s="83" t="s">
        <v>1204</v>
      </c>
      <c r="Y185" s="79"/>
      <c r="Z185" s="79"/>
      <c r="AA185" s="85" t="s">
        <v>1498</v>
      </c>
      <c r="AB185" s="85" t="s">
        <v>1497</v>
      </c>
      <c r="AC185" s="79" t="b">
        <v>0</v>
      </c>
      <c r="AD185" s="79">
        <v>2</v>
      </c>
      <c r="AE185" s="85" t="s">
        <v>1674</v>
      </c>
      <c r="AF185" s="79" t="b">
        <v>0</v>
      </c>
      <c r="AG185" s="79" t="s">
        <v>1701</v>
      </c>
      <c r="AH185" s="79"/>
      <c r="AI185" s="85" t="s">
        <v>1632</v>
      </c>
      <c r="AJ185" s="79" t="b">
        <v>0</v>
      </c>
      <c r="AK185" s="79">
        <v>0</v>
      </c>
      <c r="AL185" s="85" t="s">
        <v>1632</v>
      </c>
      <c r="AM185" s="79" t="s">
        <v>1716</v>
      </c>
      <c r="AN185" s="79" t="b">
        <v>0</v>
      </c>
      <c r="AO185" s="85" t="s">
        <v>1497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28</v>
      </c>
      <c r="BK185" s="49">
        <v>100</v>
      </c>
      <c r="BL185" s="48">
        <v>28</v>
      </c>
    </row>
    <row r="186" spans="1:64" ht="15">
      <c r="A186" s="64" t="s">
        <v>336</v>
      </c>
      <c r="B186" s="64" t="s">
        <v>331</v>
      </c>
      <c r="C186" s="65"/>
      <c r="D186" s="66"/>
      <c r="E186" s="67"/>
      <c r="F186" s="68"/>
      <c r="G186" s="65"/>
      <c r="H186" s="69"/>
      <c r="I186" s="70"/>
      <c r="J186" s="70"/>
      <c r="K186" s="34" t="s">
        <v>66</v>
      </c>
      <c r="L186" s="77">
        <v>368</v>
      </c>
      <c r="M186" s="77"/>
      <c r="N186" s="72"/>
      <c r="O186" s="79" t="s">
        <v>431</v>
      </c>
      <c r="P186" s="81">
        <v>43501.7259375</v>
      </c>
      <c r="Q186" s="79" t="s">
        <v>605</v>
      </c>
      <c r="R186" s="79"/>
      <c r="S186" s="79"/>
      <c r="T186" s="79"/>
      <c r="U186" s="79"/>
      <c r="V186" s="83" t="s">
        <v>1002</v>
      </c>
      <c r="W186" s="81">
        <v>43501.7259375</v>
      </c>
      <c r="X186" s="83" t="s">
        <v>1205</v>
      </c>
      <c r="Y186" s="79"/>
      <c r="Z186" s="79"/>
      <c r="AA186" s="85" t="s">
        <v>1499</v>
      </c>
      <c r="AB186" s="85" t="s">
        <v>1595</v>
      </c>
      <c r="AC186" s="79" t="b">
        <v>0</v>
      </c>
      <c r="AD186" s="79">
        <v>0</v>
      </c>
      <c r="AE186" s="85" t="s">
        <v>1634</v>
      </c>
      <c r="AF186" s="79" t="b">
        <v>0</v>
      </c>
      <c r="AG186" s="79" t="s">
        <v>1701</v>
      </c>
      <c r="AH186" s="79"/>
      <c r="AI186" s="85" t="s">
        <v>1632</v>
      </c>
      <c r="AJ186" s="79" t="b">
        <v>0</v>
      </c>
      <c r="AK186" s="79">
        <v>0</v>
      </c>
      <c r="AL186" s="85" t="s">
        <v>1632</v>
      </c>
      <c r="AM186" s="79" t="s">
        <v>1710</v>
      </c>
      <c r="AN186" s="79" t="b">
        <v>0</v>
      </c>
      <c r="AO186" s="85" t="s">
        <v>1595</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2</v>
      </c>
      <c r="BK186" s="49">
        <v>100</v>
      </c>
      <c r="BL186" s="48">
        <v>2</v>
      </c>
    </row>
    <row r="187" spans="1:64" ht="15">
      <c r="A187" s="64" t="s">
        <v>336</v>
      </c>
      <c r="B187" s="64" t="s">
        <v>331</v>
      </c>
      <c r="C187" s="65"/>
      <c r="D187" s="66"/>
      <c r="E187" s="67"/>
      <c r="F187" s="68"/>
      <c r="G187" s="65"/>
      <c r="H187" s="69"/>
      <c r="I187" s="70"/>
      <c r="J187" s="70"/>
      <c r="K187" s="34" t="s">
        <v>66</v>
      </c>
      <c r="L187" s="77">
        <v>369</v>
      </c>
      <c r="M187" s="77"/>
      <c r="N187" s="72"/>
      <c r="O187" s="79" t="s">
        <v>431</v>
      </c>
      <c r="P187" s="81">
        <v>43501.89942129629</v>
      </c>
      <c r="Q187" s="79" t="s">
        <v>606</v>
      </c>
      <c r="R187" s="79"/>
      <c r="S187" s="79"/>
      <c r="T187" s="79"/>
      <c r="U187" s="79"/>
      <c r="V187" s="83" t="s">
        <v>1002</v>
      </c>
      <c r="W187" s="81">
        <v>43501.89942129629</v>
      </c>
      <c r="X187" s="83" t="s">
        <v>1206</v>
      </c>
      <c r="Y187" s="79"/>
      <c r="Z187" s="79"/>
      <c r="AA187" s="85" t="s">
        <v>1500</v>
      </c>
      <c r="AB187" s="85" t="s">
        <v>1501</v>
      </c>
      <c r="AC187" s="79" t="b">
        <v>0</v>
      </c>
      <c r="AD187" s="79">
        <v>0</v>
      </c>
      <c r="AE187" s="85" t="s">
        <v>1634</v>
      </c>
      <c r="AF187" s="79" t="b">
        <v>0</v>
      </c>
      <c r="AG187" s="79" t="s">
        <v>1701</v>
      </c>
      <c r="AH187" s="79"/>
      <c r="AI187" s="85" t="s">
        <v>1632</v>
      </c>
      <c r="AJ187" s="79" t="b">
        <v>0</v>
      </c>
      <c r="AK187" s="79">
        <v>0</v>
      </c>
      <c r="AL187" s="85" t="s">
        <v>1632</v>
      </c>
      <c r="AM187" s="79" t="s">
        <v>1710</v>
      </c>
      <c r="AN187" s="79" t="b">
        <v>0</v>
      </c>
      <c r="AO187" s="85" t="s">
        <v>1501</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3</v>
      </c>
      <c r="BK187" s="49">
        <v>100</v>
      </c>
      <c r="BL187" s="48">
        <v>3</v>
      </c>
    </row>
    <row r="188" spans="1:64" ht="15">
      <c r="A188" s="64" t="s">
        <v>331</v>
      </c>
      <c r="B188" s="64" t="s">
        <v>336</v>
      </c>
      <c r="C188" s="65"/>
      <c r="D188" s="66"/>
      <c r="E188" s="67"/>
      <c r="F188" s="68"/>
      <c r="G188" s="65"/>
      <c r="H188" s="69"/>
      <c r="I188" s="70"/>
      <c r="J188" s="70"/>
      <c r="K188" s="34" t="s">
        <v>66</v>
      </c>
      <c r="L188" s="77">
        <v>370</v>
      </c>
      <c r="M188" s="77"/>
      <c r="N188" s="72"/>
      <c r="O188" s="79" t="s">
        <v>431</v>
      </c>
      <c r="P188" s="81">
        <v>43501.89425925926</v>
      </c>
      <c r="Q188" s="79" t="s">
        <v>607</v>
      </c>
      <c r="R188" s="79"/>
      <c r="S188" s="79"/>
      <c r="T188" s="79"/>
      <c r="U188" s="79"/>
      <c r="V188" s="83" t="s">
        <v>1001</v>
      </c>
      <c r="W188" s="81">
        <v>43501.89425925926</v>
      </c>
      <c r="X188" s="83" t="s">
        <v>1207</v>
      </c>
      <c r="Y188" s="79"/>
      <c r="Z188" s="79"/>
      <c r="AA188" s="85" t="s">
        <v>1501</v>
      </c>
      <c r="AB188" s="85" t="s">
        <v>1499</v>
      </c>
      <c r="AC188" s="79" t="b">
        <v>0</v>
      </c>
      <c r="AD188" s="79">
        <v>1</v>
      </c>
      <c r="AE188" s="85" t="s">
        <v>1675</v>
      </c>
      <c r="AF188" s="79" t="b">
        <v>0</v>
      </c>
      <c r="AG188" s="79" t="s">
        <v>1701</v>
      </c>
      <c r="AH188" s="79"/>
      <c r="AI188" s="85" t="s">
        <v>1632</v>
      </c>
      <c r="AJ188" s="79" t="b">
        <v>0</v>
      </c>
      <c r="AK188" s="79">
        <v>0</v>
      </c>
      <c r="AL188" s="85" t="s">
        <v>1632</v>
      </c>
      <c r="AM188" s="79" t="s">
        <v>1716</v>
      </c>
      <c r="AN188" s="79" t="b">
        <v>0</v>
      </c>
      <c r="AO188" s="85" t="s">
        <v>1499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8</v>
      </c>
      <c r="BK188" s="49">
        <v>100</v>
      </c>
      <c r="BL188" s="48">
        <v>8</v>
      </c>
    </row>
    <row r="189" spans="1:64" ht="15">
      <c r="A189" s="64" t="s">
        <v>337</v>
      </c>
      <c r="B189" s="64" t="s">
        <v>372</v>
      </c>
      <c r="C189" s="65"/>
      <c r="D189" s="66"/>
      <c r="E189" s="67"/>
      <c r="F189" s="68"/>
      <c r="G189" s="65"/>
      <c r="H189" s="69"/>
      <c r="I189" s="70"/>
      <c r="J189" s="70"/>
      <c r="K189" s="34" t="s">
        <v>65</v>
      </c>
      <c r="L189" s="77">
        <v>371</v>
      </c>
      <c r="M189" s="77"/>
      <c r="N189" s="72"/>
      <c r="O189" s="79" t="s">
        <v>430</v>
      </c>
      <c r="P189" s="81">
        <v>43501.991319444445</v>
      </c>
      <c r="Q189" s="79" t="s">
        <v>608</v>
      </c>
      <c r="R189" s="79"/>
      <c r="S189" s="79"/>
      <c r="T189" s="79"/>
      <c r="U189" s="83" t="s">
        <v>872</v>
      </c>
      <c r="V189" s="83" t="s">
        <v>872</v>
      </c>
      <c r="W189" s="81">
        <v>43501.991319444445</v>
      </c>
      <c r="X189" s="83" t="s">
        <v>1208</v>
      </c>
      <c r="Y189" s="79"/>
      <c r="Z189" s="79"/>
      <c r="AA189" s="85" t="s">
        <v>1502</v>
      </c>
      <c r="AB189" s="79"/>
      <c r="AC189" s="79" t="b">
        <v>0</v>
      </c>
      <c r="AD189" s="79">
        <v>13</v>
      </c>
      <c r="AE189" s="85" t="s">
        <v>1632</v>
      </c>
      <c r="AF189" s="79" t="b">
        <v>0</v>
      </c>
      <c r="AG189" s="79" t="s">
        <v>1701</v>
      </c>
      <c r="AH189" s="79"/>
      <c r="AI189" s="85" t="s">
        <v>1632</v>
      </c>
      <c r="AJ189" s="79" t="b">
        <v>0</v>
      </c>
      <c r="AK189" s="79">
        <v>1</v>
      </c>
      <c r="AL189" s="85" t="s">
        <v>1632</v>
      </c>
      <c r="AM189" s="79" t="s">
        <v>1719</v>
      </c>
      <c r="AN189" s="79" t="b">
        <v>0</v>
      </c>
      <c r="AO189" s="85" t="s">
        <v>1502</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2</v>
      </c>
      <c r="BC189" s="78" t="str">
        <f>REPLACE(INDEX(GroupVertices[Group],MATCH(Edges24[[#This Row],[Vertex 2]],GroupVertices[Vertex],0)),1,1,"")</f>
        <v>2</v>
      </c>
      <c r="BD189" s="48"/>
      <c r="BE189" s="49"/>
      <c r="BF189" s="48"/>
      <c r="BG189" s="49"/>
      <c r="BH189" s="48"/>
      <c r="BI189" s="49"/>
      <c r="BJ189" s="48"/>
      <c r="BK189" s="49"/>
      <c r="BL189" s="48"/>
    </row>
    <row r="190" spans="1:64" ht="15">
      <c r="A190" s="64" t="s">
        <v>331</v>
      </c>
      <c r="B190" s="64" t="s">
        <v>372</v>
      </c>
      <c r="C190" s="65"/>
      <c r="D190" s="66"/>
      <c r="E190" s="67"/>
      <c r="F190" s="68"/>
      <c r="G190" s="65"/>
      <c r="H190" s="69"/>
      <c r="I190" s="70"/>
      <c r="J190" s="70"/>
      <c r="K190" s="34" t="s">
        <v>65</v>
      </c>
      <c r="L190" s="77">
        <v>372</v>
      </c>
      <c r="M190" s="77"/>
      <c r="N190" s="72"/>
      <c r="O190" s="79" t="s">
        <v>430</v>
      </c>
      <c r="P190" s="81">
        <v>43502.574016203704</v>
      </c>
      <c r="Q190" s="79" t="s">
        <v>609</v>
      </c>
      <c r="R190" s="79"/>
      <c r="S190" s="79"/>
      <c r="T190" s="79"/>
      <c r="U190" s="79"/>
      <c r="V190" s="83" t="s">
        <v>1001</v>
      </c>
      <c r="W190" s="81">
        <v>43502.574016203704</v>
      </c>
      <c r="X190" s="83" t="s">
        <v>1209</v>
      </c>
      <c r="Y190" s="79"/>
      <c r="Z190" s="79"/>
      <c r="AA190" s="85" t="s">
        <v>1503</v>
      </c>
      <c r="AB190" s="79"/>
      <c r="AC190" s="79" t="b">
        <v>0</v>
      </c>
      <c r="AD190" s="79">
        <v>0</v>
      </c>
      <c r="AE190" s="85" t="s">
        <v>1632</v>
      </c>
      <c r="AF190" s="79" t="b">
        <v>0</v>
      </c>
      <c r="AG190" s="79" t="s">
        <v>1701</v>
      </c>
      <c r="AH190" s="79"/>
      <c r="AI190" s="85" t="s">
        <v>1632</v>
      </c>
      <c r="AJ190" s="79" t="b">
        <v>0</v>
      </c>
      <c r="AK190" s="79">
        <v>2</v>
      </c>
      <c r="AL190" s="85" t="s">
        <v>1502</v>
      </c>
      <c r="AM190" s="79" t="s">
        <v>1716</v>
      </c>
      <c r="AN190" s="79" t="b">
        <v>0</v>
      </c>
      <c r="AO190" s="85" t="s">
        <v>1502</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1</v>
      </c>
      <c r="BC190" s="78" t="str">
        <f>REPLACE(INDEX(GroupVertices[Group],MATCH(Edges24[[#This Row],[Vertex 2]],GroupVertices[Vertex],0)),1,1,"")</f>
        <v>2</v>
      </c>
      <c r="BD190" s="48"/>
      <c r="BE190" s="49"/>
      <c r="BF190" s="48"/>
      <c r="BG190" s="49"/>
      <c r="BH190" s="48"/>
      <c r="BI190" s="49"/>
      <c r="BJ190" s="48"/>
      <c r="BK190" s="49"/>
      <c r="BL190" s="48"/>
    </row>
    <row r="191" spans="1:64" ht="15">
      <c r="A191" s="64" t="s">
        <v>338</v>
      </c>
      <c r="B191" s="64" t="s">
        <v>331</v>
      </c>
      <c r="C191" s="65"/>
      <c r="D191" s="66"/>
      <c r="E191" s="67"/>
      <c r="F191" s="68"/>
      <c r="G191" s="65"/>
      <c r="H191" s="69"/>
      <c r="I191" s="70"/>
      <c r="J191" s="70"/>
      <c r="K191" s="34" t="s">
        <v>66</v>
      </c>
      <c r="L191" s="77">
        <v>373</v>
      </c>
      <c r="M191" s="77"/>
      <c r="N191" s="72"/>
      <c r="O191" s="79" t="s">
        <v>431</v>
      </c>
      <c r="P191" s="81">
        <v>43501.74686342593</v>
      </c>
      <c r="Q191" s="79" t="s">
        <v>610</v>
      </c>
      <c r="R191" s="79"/>
      <c r="S191" s="79"/>
      <c r="T191" s="79"/>
      <c r="U191" s="79"/>
      <c r="V191" s="83" t="s">
        <v>1003</v>
      </c>
      <c r="W191" s="81">
        <v>43501.74686342593</v>
      </c>
      <c r="X191" s="83" t="s">
        <v>1210</v>
      </c>
      <c r="Y191" s="79"/>
      <c r="Z191" s="79"/>
      <c r="AA191" s="85" t="s">
        <v>1504</v>
      </c>
      <c r="AB191" s="85" t="s">
        <v>1595</v>
      </c>
      <c r="AC191" s="79" t="b">
        <v>0</v>
      </c>
      <c r="AD191" s="79">
        <v>0</v>
      </c>
      <c r="AE191" s="85" t="s">
        <v>1634</v>
      </c>
      <c r="AF191" s="79" t="b">
        <v>0</v>
      </c>
      <c r="AG191" s="79" t="s">
        <v>1701</v>
      </c>
      <c r="AH191" s="79"/>
      <c r="AI191" s="85" t="s">
        <v>1632</v>
      </c>
      <c r="AJ191" s="79" t="b">
        <v>0</v>
      </c>
      <c r="AK191" s="79">
        <v>0</v>
      </c>
      <c r="AL191" s="85" t="s">
        <v>1632</v>
      </c>
      <c r="AM191" s="79" t="s">
        <v>1714</v>
      </c>
      <c r="AN191" s="79" t="b">
        <v>0</v>
      </c>
      <c r="AO191" s="85" t="s">
        <v>1595</v>
      </c>
      <c r="AP191" s="79" t="s">
        <v>176</v>
      </c>
      <c r="AQ191" s="79">
        <v>0</v>
      </c>
      <c r="AR191" s="79">
        <v>0</v>
      </c>
      <c r="AS191" s="79"/>
      <c r="AT191" s="79"/>
      <c r="AU191" s="79"/>
      <c r="AV191" s="79"/>
      <c r="AW191" s="79"/>
      <c r="AX191" s="79"/>
      <c r="AY191" s="79"/>
      <c r="AZ191" s="79"/>
      <c r="BA191">
        <v>2</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5</v>
      </c>
      <c r="BK191" s="49">
        <v>100</v>
      </c>
      <c r="BL191" s="48">
        <v>5</v>
      </c>
    </row>
    <row r="192" spans="1:64" ht="15">
      <c r="A192" s="64" t="s">
        <v>338</v>
      </c>
      <c r="B192" s="64" t="s">
        <v>331</v>
      </c>
      <c r="C192" s="65"/>
      <c r="D192" s="66"/>
      <c r="E192" s="67"/>
      <c r="F192" s="68"/>
      <c r="G192" s="65"/>
      <c r="H192" s="69"/>
      <c r="I192" s="70"/>
      <c r="J192" s="70"/>
      <c r="K192" s="34" t="s">
        <v>66</v>
      </c>
      <c r="L192" s="77">
        <v>374</v>
      </c>
      <c r="M192" s="77"/>
      <c r="N192" s="72"/>
      <c r="O192" s="79" t="s">
        <v>431</v>
      </c>
      <c r="P192" s="81">
        <v>43501.90393518518</v>
      </c>
      <c r="Q192" s="79" t="s">
        <v>611</v>
      </c>
      <c r="R192" s="79"/>
      <c r="S192" s="79"/>
      <c r="T192" s="79"/>
      <c r="U192" s="79"/>
      <c r="V192" s="83" t="s">
        <v>1003</v>
      </c>
      <c r="W192" s="81">
        <v>43501.90393518518</v>
      </c>
      <c r="X192" s="83" t="s">
        <v>1211</v>
      </c>
      <c r="Y192" s="79"/>
      <c r="Z192" s="79"/>
      <c r="AA192" s="85" t="s">
        <v>1505</v>
      </c>
      <c r="AB192" s="85" t="s">
        <v>1506</v>
      </c>
      <c r="AC192" s="79" t="b">
        <v>0</v>
      </c>
      <c r="AD192" s="79">
        <v>0</v>
      </c>
      <c r="AE192" s="85" t="s">
        <v>1634</v>
      </c>
      <c r="AF192" s="79" t="b">
        <v>0</v>
      </c>
      <c r="AG192" s="79" t="s">
        <v>1701</v>
      </c>
      <c r="AH192" s="79"/>
      <c r="AI192" s="85" t="s">
        <v>1632</v>
      </c>
      <c r="AJ192" s="79" t="b">
        <v>0</v>
      </c>
      <c r="AK192" s="79">
        <v>0</v>
      </c>
      <c r="AL192" s="85" t="s">
        <v>1632</v>
      </c>
      <c r="AM192" s="79" t="s">
        <v>1714</v>
      </c>
      <c r="AN192" s="79" t="b">
        <v>0</v>
      </c>
      <c r="AO192" s="85" t="s">
        <v>1506</v>
      </c>
      <c r="AP192" s="79" t="s">
        <v>176</v>
      </c>
      <c r="AQ192" s="79">
        <v>0</v>
      </c>
      <c r="AR192" s="79">
        <v>0</v>
      </c>
      <c r="AS192" s="79"/>
      <c r="AT192" s="79"/>
      <c r="AU192" s="79"/>
      <c r="AV192" s="79"/>
      <c r="AW192" s="79"/>
      <c r="AX192" s="79"/>
      <c r="AY192" s="79"/>
      <c r="AZ192" s="79"/>
      <c r="BA192">
        <v>2</v>
      </c>
      <c r="BB192" s="78" t="str">
        <f>REPLACE(INDEX(GroupVertices[Group],MATCH(Edges24[[#This Row],[Vertex 1]],GroupVertices[Vertex],0)),1,1,"")</f>
        <v>1</v>
      </c>
      <c r="BC192" s="78" t="str">
        <f>REPLACE(INDEX(GroupVertices[Group],MATCH(Edges24[[#This Row],[Vertex 2]],GroupVertices[Vertex],0)),1,1,"")</f>
        <v>1</v>
      </c>
      <c r="BD192" s="48">
        <v>0</v>
      </c>
      <c r="BE192" s="49">
        <v>0</v>
      </c>
      <c r="BF192" s="48">
        <v>0</v>
      </c>
      <c r="BG192" s="49">
        <v>0</v>
      </c>
      <c r="BH192" s="48">
        <v>0</v>
      </c>
      <c r="BI192" s="49">
        <v>0</v>
      </c>
      <c r="BJ192" s="48">
        <v>5</v>
      </c>
      <c r="BK192" s="49">
        <v>100</v>
      </c>
      <c r="BL192" s="48">
        <v>5</v>
      </c>
    </row>
    <row r="193" spans="1:64" ht="15">
      <c r="A193" s="64" t="s">
        <v>331</v>
      </c>
      <c r="B193" s="64" t="s">
        <v>338</v>
      </c>
      <c r="C193" s="65"/>
      <c r="D193" s="66"/>
      <c r="E193" s="67"/>
      <c r="F193" s="68"/>
      <c r="G193" s="65"/>
      <c r="H193" s="69"/>
      <c r="I193" s="70"/>
      <c r="J193" s="70"/>
      <c r="K193" s="34" t="s">
        <v>66</v>
      </c>
      <c r="L193" s="77">
        <v>375</v>
      </c>
      <c r="M193" s="77"/>
      <c r="N193" s="72"/>
      <c r="O193" s="79" t="s">
        <v>431</v>
      </c>
      <c r="P193" s="81">
        <v>43501.89408564815</v>
      </c>
      <c r="Q193" s="79" t="s">
        <v>612</v>
      </c>
      <c r="R193" s="79"/>
      <c r="S193" s="79"/>
      <c r="T193" s="79"/>
      <c r="U193" s="79"/>
      <c r="V193" s="83" t="s">
        <v>1001</v>
      </c>
      <c r="W193" s="81">
        <v>43501.89408564815</v>
      </c>
      <c r="X193" s="83" t="s">
        <v>1212</v>
      </c>
      <c r="Y193" s="79"/>
      <c r="Z193" s="79"/>
      <c r="AA193" s="85" t="s">
        <v>1506</v>
      </c>
      <c r="AB193" s="85" t="s">
        <v>1504</v>
      </c>
      <c r="AC193" s="79" t="b">
        <v>0</v>
      </c>
      <c r="AD193" s="79">
        <v>0</v>
      </c>
      <c r="AE193" s="85" t="s">
        <v>1676</v>
      </c>
      <c r="AF193" s="79" t="b">
        <v>0</v>
      </c>
      <c r="AG193" s="79" t="s">
        <v>1701</v>
      </c>
      <c r="AH193" s="79"/>
      <c r="AI193" s="85" t="s">
        <v>1632</v>
      </c>
      <c r="AJ193" s="79" t="b">
        <v>0</v>
      </c>
      <c r="AK193" s="79">
        <v>0</v>
      </c>
      <c r="AL193" s="85" t="s">
        <v>1632</v>
      </c>
      <c r="AM193" s="79" t="s">
        <v>1716</v>
      </c>
      <c r="AN193" s="79" t="b">
        <v>0</v>
      </c>
      <c r="AO193" s="85" t="s">
        <v>1504</v>
      </c>
      <c r="AP193" s="79" t="s">
        <v>176</v>
      </c>
      <c r="AQ193" s="79">
        <v>0</v>
      </c>
      <c r="AR193" s="79">
        <v>0</v>
      </c>
      <c r="AS193" s="79"/>
      <c r="AT193" s="79"/>
      <c r="AU193" s="79"/>
      <c r="AV193" s="79"/>
      <c r="AW193" s="79"/>
      <c r="AX193" s="79"/>
      <c r="AY193" s="79"/>
      <c r="AZ193" s="79"/>
      <c r="BA193">
        <v>2</v>
      </c>
      <c r="BB193" s="78" t="str">
        <f>REPLACE(INDEX(GroupVertices[Group],MATCH(Edges24[[#This Row],[Vertex 1]],GroupVertices[Vertex],0)),1,1,"")</f>
        <v>1</v>
      </c>
      <c r="BC193" s="78" t="str">
        <f>REPLACE(INDEX(GroupVertices[Group],MATCH(Edges24[[#This Row],[Vertex 2]],GroupVertices[Vertex],0)),1,1,"")</f>
        <v>1</v>
      </c>
      <c r="BD193" s="48">
        <v>1</v>
      </c>
      <c r="BE193" s="49">
        <v>14.285714285714286</v>
      </c>
      <c r="BF193" s="48">
        <v>0</v>
      </c>
      <c r="BG193" s="49">
        <v>0</v>
      </c>
      <c r="BH193" s="48">
        <v>0</v>
      </c>
      <c r="BI193" s="49">
        <v>0</v>
      </c>
      <c r="BJ193" s="48">
        <v>6</v>
      </c>
      <c r="BK193" s="49">
        <v>85.71428571428571</v>
      </c>
      <c r="BL193" s="48">
        <v>7</v>
      </c>
    </row>
    <row r="194" spans="1:64" ht="15">
      <c r="A194" s="64" t="s">
        <v>331</v>
      </c>
      <c r="B194" s="64" t="s">
        <v>338</v>
      </c>
      <c r="C194" s="65"/>
      <c r="D194" s="66"/>
      <c r="E194" s="67"/>
      <c r="F194" s="68"/>
      <c r="G194" s="65"/>
      <c r="H194" s="69"/>
      <c r="I194" s="70"/>
      <c r="J194" s="70"/>
      <c r="K194" s="34" t="s">
        <v>66</v>
      </c>
      <c r="L194" s="77">
        <v>376</v>
      </c>
      <c r="M194" s="77"/>
      <c r="N194" s="72"/>
      <c r="O194" s="79" t="s">
        <v>431</v>
      </c>
      <c r="P194" s="81">
        <v>43502.588854166665</v>
      </c>
      <c r="Q194" s="79" t="s">
        <v>613</v>
      </c>
      <c r="R194" s="79"/>
      <c r="S194" s="79"/>
      <c r="T194" s="79"/>
      <c r="U194" s="79"/>
      <c r="V194" s="83" t="s">
        <v>1001</v>
      </c>
      <c r="W194" s="81">
        <v>43502.588854166665</v>
      </c>
      <c r="X194" s="83" t="s">
        <v>1213</v>
      </c>
      <c r="Y194" s="79"/>
      <c r="Z194" s="79"/>
      <c r="AA194" s="85" t="s">
        <v>1507</v>
      </c>
      <c r="AB194" s="85" t="s">
        <v>1505</v>
      </c>
      <c r="AC194" s="79" t="b">
        <v>0</v>
      </c>
      <c r="AD194" s="79">
        <v>0</v>
      </c>
      <c r="AE194" s="85" t="s">
        <v>1676</v>
      </c>
      <c r="AF194" s="79" t="b">
        <v>0</v>
      </c>
      <c r="AG194" s="79" t="s">
        <v>1701</v>
      </c>
      <c r="AH194" s="79"/>
      <c r="AI194" s="85" t="s">
        <v>1632</v>
      </c>
      <c r="AJ194" s="79" t="b">
        <v>0</v>
      </c>
      <c r="AK194" s="79">
        <v>0</v>
      </c>
      <c r="AL194" s="85" t="s">
        <v>1632</v>
      </c>
      <c r="AM194" s="79" t="s">
        <v>1716</v>
      </c>
      <c r="AN194" s="79" t="b">
        <v>0</v>
      </c>
      <c r="AO194" s="85" t="s">
        <v>1505</v>
      </c>
      <c r="AP194" s="79" t="s">
        <v>176</v>
      </c>
      <c r="AQ194" s="79">
        <v>0</v>
      </c>
      <c r="AR194" s="79">
        <v>0</v>
      </c>
      <c r="AS194" s="79"/>
      <c r="AT194" s="79"/>
      <c r="AU194" s="79"/>
      <c r="AV194" s="79"/>
      <c r="AW194" s="79"/>
      <c r="AX194" s="79"/>
      <c r="AY194" s="79"/>
      <c r="AZ194" s="79"/>
      <c r="BA194">
        <v>2</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4</v>
      </c>
      <c r="BK194" s="49">
        <v>100</v>
      </c>
      <c r="BL194" s="48">
        <v>4</v>
      </c>
    </row>
    <row r="195" spans="1:64" ht="15">
      <c r="A195" s="64" t="s">
        <v>339</v>
      </c>
      <c r="B195" s="64" t="s">
        <v>331</v>
      </c>
      <c r="C195" s="65"/>
      <c r="D195" s="66"/>
      <c r="E195" s="67"/>
      <c r="F195" s="68"/>
      <c r="G195" s="65"/>
      <c r="H195" s="69"/>
      <c r="I195" s="70"/>
      <c r="J195" s="70"/>
      <c r="K195" s="34" t="s">
        <v>66</v>
      </c>
      <c r="L195" s="77">
        <v>377</v>
      </c>
      <c r="M195" s="77"/>
      <c r="N195" s="72"/>
      <c r="O195" s="79" t="s">
        <v>430</v>
      </c>
      <c r="P195" s="81">
        <v>43502.71659722222</v>
      </c>
      <c r="Q195" s="79" t="s">
        <v>614</v>
      </c>
      <c r="R195" s="79"/>
      <c r="S195" s="79"/>
      <c r="T195" s="79"/>
      <c r="U195" s="83" t="s">
        <v>873</v>
      </c>
      <c r="V195" s="83" t="s">
        <v>873</v>
      </c>
      <c r="W195" s="81">
        <v>43502.71659722222</v>
      </c>
      <c r="X195" s="83" t="s">
        <v>1214</v>
      </c>
      <c r="Y195" s="79"/>
      <c r="Z195" s="79"/>
      <c r="AA195" s="85" t="s">
        <v>1508</v>
      </c>
      <c r="AB195" s="79"/>
      <c r="AC195" s="79" t="b">
        <v>0</v>
      </c>
      <c r="AD195" s="79">
        <v>6</v>
      </c>
      <c r="AE195" s="85" t="s">
        <v>1632</v>
      </c>
      <c r="AF195" s="79" t="b">
        <v>0</v>
      </c>
      <c r="AG195" s="79" t="s">
        <v>1701</v>
      </c>
      <c r="AH195" s="79"/>
      <c r="AI195" s="85" t="s">
        <v>1632</v>
      </c>
      <c r="AJ195" s="79" t="b">
        <v>0</v>
      </c>
      <c r="AK195" s="79">
        <v>0</v>
      </c>
      <c r="AL195" s="85" t="s">
        <v>1632</v>
      </c>
      <c r="AM195" s="79" t="s">
        <v>1709</v>
      </c>
      <c r="AN195" s="79" t="b">
        <v>0</v>
      </c>
      <c r="AO195" s="85" t="s">
        <v>1508</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v>0</v>
      </c>
      <c r="BE195" s="49">
        <v>0</v>
      </c>
      <c r="BF195" s="48">
        <v>1</v>
      </c>
      <c r="BG195" s="49">
        <v>33.333333333333336</v>
      </c>
      <c r="BH195" s="48">
        <v>0</v>
      </c>
      <c r="BI195" s="49">
        <v>0</v>
      </c>
      <c r="BJ195" s="48">
        <v>2</v>
      </c>
      <c r="BK195" s="49">
        <v>66.66666666666667</v>
      </c>
      <c r="BL195" s="48">
        <v>3</v>
      </c>
    </row>
    <row r="196" spans="1:64" ht="15">
      <c r="A196" s="64" t="s">
        <v>339</v>
      </c>
      <c r="B196" s="64" t="s">
        <v>339</v>
      </c>
      <c r="C196" s="65"/>
      <c r="D196" s="66"/>
      <c r="E196" s="67"/>
      <c r="F196" s="68"/>
      <c r="G196" s="65"/>
      <c r="H196" s="69"/>
      <c r="I196" s="70"/>
      <c r="J196" s="70"/>
      <c r="K196" s="34" t="s">
        <v>65</v>
      </c>
      <c r="L196" s="77">
        <v>378</v>
      </c>
      <c r="M196" s="77"/>
      <c r="N196" s="72"/>
      <c r="O196" s="79" t="s">
        <v>176</v>
      </c>
      <c r="P196" s="81">
        <v>43502.880636574075</v>
      </c>
      <c r="Q196" s="79" t="s">
        <v>615</v>
      </c>
      <c r="R196" s="83" t="s">
        <v>779</v>
      </c>
      <c r="S196" s="79" t="s">
        <v>796</v>
      </c>
      <c r="T196" s="79"/>
      <c r="U196" s="79"/>
      <c r="V196" s="83" t="s">
        <v>1004</v>
      </c>
      <c r="W196" s="81">
        <v>43502.880636574075</v>
      </c>
      <c r="X196" s="83" t="s">
        <v>1215</v>
      </c>
      <c r="Y196" s="79"/>
      <c r="Z196" s="79"/>
      <c r="AA196" s="85" t="s">
        <v>1509</v>
      </c>
      <c r="AB196" s="79"/>
      <c r="AC196" s="79" t="b">
        <v>0</v>
      </c>
      <c r="AD196" s="79">
        <v>1</v>
      </c>
      <c r="AE196" s="85" t="s">
        <v>1632</v>
      </c>
      <c r="AF196" s="79" t="b">
        <v>1</v>
      </c>
      <c r="AG196" s="79" t="s">
        <v>1701</v>
      </c>
      <c r="AH196" s="79"/>
      <c r="AI196" s="85" t="s">
        <v>1510</v>
      </c>
      <c r="AJ196" s="79" t="b">
        <v>0</v>
      </c>
      <c r="AK196" s="79">
        <v>0</v>
      </c>
      <c r="AL196" s="85" t="s">
        <v>1632</v>
      </c>
      <c r="AM196" s="79" t="s">
        <v>1710</v>
      </c>
      <c r="AN196" s="79" t="b">
        <v>0</v>
      </c>
      <c r="AO196" s="85" t="s">
        <v>1509</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1</v>
      </c>
      <c r="BC196" s="78" t="str">
        <f>REPLACE(INDEX(GroupVertices[Group],MATCH(Edges24[[#This Row],[Vertex 2]],GroupVertices[Vertex],0)),1,1,"")</f>
        <v>1</v>
      </c>
      <c r="BD196" s="48">
        <v>1</v>
      </c>
      <c r="BE196" s="49">
        <v>33.333333333333336</v>
      </c>
      <c r="BF196" s="48">
        <v>0</v>
      </c>
      <c r="BG196" s="49">
        <v>0</v>
      </c>
      <c r="BH196" s="48">
        <v>0</v>
      </c>
      <c r="BI196" s="49">
        <v>0</v>
      </c>
      <c r="BJ196" s="48">
        <v>2</v>
      </c>
      <c r="BK196" s="49">
        <v>66.66666666666667</v>
      </c>
      <c r="BL196" s="48">
        <v>3</v>
      </c>
    </row>
    <row r="197" spans="1:64" ht="15">
      <c r="A197" s="64" t="s">
        <v>331</v>
      </c>
      <c r="B197" s="64" t="s">
        <v>339</v>
      </c>
      <c r="C197" s="65"/>
      <c r="D197" s="66"/>
      <c r="E197" s="67"/>
      <c r="F197" s="68"/>
      <c r="G197" s="65"/>
      <c r="H197" s="69"/>
      <c r="I197" s="70"/>
      <c r="J197" s="70"/>
      <c r="K197" s="34" t="s">
        <v>66</v>
      </c>
      <c r="L197" s="77">
        <v>379</v>
      </c>
      <c r="M197" s="77"/>
      <c r="N197" s="72"/>
      <c r="O197" s="79" t="s">
        <v>431</v>
      </c>
      <c r="P197" s="81">
        <v>43502.865752314814</v>
      </c>
      <c r="Q197" s="79" t="s">
        <v>616</v>
      </c>
      <c r="R197" s="79"/>
      <c r="S197" s="79"/>
      <c r="T197" s="79"/>
      <c r="U197" s="79"/>
      <c r="V197" s="83" t="s">
        <v>1001</v>
      </c>
      <c r="W197" s="81">
        <v>43502.865752314814</v>
      </c>
      <c r="X197" s="83" t="s">
        <v>1216</v>
      </c>
      <c r="Y197" s="79"/>
      <c r="Z197" s="79"/>
      <c r="AA197" s="85" t="s">
        <v>1510</v>
      </c>
      <c r="AB197" s="85" t="s">
        <v>1508</v>
      </c>
      <c r="AC197" s="79" t="b">
        <v>0</v>
      </c>
      <c r="AD197" s="79">
        <v>1</v>
      </c>
      <c r="AE197" s="85" t="s">
        <v>1647</v>
      </c>
      <c r="AF197" s="79" t="b">
        <v>0</v>
      </c>
      <c r="AG197" s="79" t="s">
        <v>1701</v>
      </c>
      <c r="AH197" s="79"/>
      <c r="AI197" s="85" t="s">
        <v>1632</v>
      </c>
      <c r="AJ197" s="79" t="b">
        <v>0</v>
      </c>
      <c r="AK197" s="79">
        <v>0</v>
      </c>
      <c r="AL197" s="85" t="s">
        <v>1632</v>
      </c>
      <c r="AM197" s="79" t="s">
        <v>1716</v>
      </c>
      <c r="AN197" s="79" t="b">
        <v>0</v>
      </c>
      <c r="AO197" s="85" t="s">
        <v>1508</v>
      </c>
      <c r="AP197" s="79" t="s">
        <v>176</v>
      </c>
      <c r="AQ197" s="79">
        <v>0</v>
      </c>
      <c r="AR197" s="79">
        <v>0</v>
      </c>
      <c r="AS197" s="79"/>
      <c r="AT197" s="79"/>
      <c r="AU197" s="79"/>
      <c r="AV197" s="79"/>
      <c r="AW197" s="79"/>
      <c r="AX197" s="79"/>
      <c r="AY197" s="79"/>
      <c r="AZ197" s="79"/>
      <c r="BA197">
        <v>1</v>
      </c>
      <c r="BB197" s="78" t="str">
        <f>REPLACE(INDEX(GroupVertices[Group],MATCH(Edges24[[#This Row],[Vertex 1]],GroupVertices[Vertex],0)),1,1,"")</f>
        <v>1</v>
      </c>
      <c r="BC197" s="78" t="str">
        <f>REPLACE(INDEX(GroupVertices[Group],MATCH(Edges24[[#This Row],[Vertex 2]],GroupVertices[Vertex],0)),1,1,"")</f>
        <v>1</v>
      </c>
      <c r="BD197" s="48">
        <v>1</v>
      </c>
      <c r="BE197" s="49">
        <v>50</v>
      </c>
      <c r="BF197" s="48">
        <v>0</v>
      </c>
      <c r="BG197" s="49">
        <v>0</v>
      </c>
      <c r="BH197" s="48">
        <v>0</v>
      </c>
      <c r="BI197" s="49">
        <v>0</v>
      </c>
      <c r="BJ197" s="48">
        <v>1</v>
      </c>
      <c r="BK197" s="49">
        <v>50</v>
      </c>
      <c r="BL197" s="48">
        <v>2</v>
      </c>
    </row>
    <row r="198" spans="1:64" ht="15">
      <c r="A198" s="64" t="s">
        <v>340</v>
      </c>
      <c r="B198" s="64" t="s">
        <v>331</v>
      </c>
      <c r="C198" s="65"/>
      <c r="D198" s="66"/>
      <c r="E198" s="67"/>
      <c r="F198" s="68"/>
      <c r="G198" s="65"/>
      <c r="H198" s="69"/>
      <c r="I198" s="70"/>
      <c r="J198" s="70"/>
      <c r="K198" s="34" t="s">
        <v>66</v>
      </c>
      <c r="L198" s="77">
        <v>380</v>
      </c>
      <c r="M198" s="77"/>
      <c r="N198" s="72"/>
      <c r="O198" s="79" t="s">
        <v>431</v>
      </c>
      <c r="P198" s="81">
        <v>43502.77439814815</v>
      </c>
      <c r="Q198" s="79" t="s">
        <v>617</v>
      </c>
      <c r="R198" s="79"/>
      <c r="S198" s="79"/>
      <c r="T198" s="79"/>
      <c r="U198" s="79"/>
      <c r="V198" s="83" t="s">
        <v>1005</v>
      </c>
      <c r="W198" s="81">
        <v>43502.77439814815</v>
      </c>
      <c r="X198" s="83" t="s">
        <v>1217</v>
      </c>
      <c r="Y198" s="79"/>
      <c r="Z198" s="79"/>
      <c r="AA198" s="85" t="s">
        <v>1511</v>
      </c>
      <c r="AB198" s="85" t="s">
        <v>1596</v>
      </c>
      <c r="AC198" s="79" t="b">
        <v>0</v>
      </c>
      <c r="AD198" s="79">
        <v>1</v>
      </c>
      <c r="AE198" s="85" t="s">
        <v>1634</v>
      </c>
      <c r="AF198" s="79" t="b">
        <v>0</v>
      </c>
      <c r="AG198" s="79" t="s">
        <v>1701</v>
      </c>
      <c r="AH198" s="79"/>
      <c r="AI198" s="85" t="s">
        <v>1632</v>
      </c>
      <c r="AJ198" s="79" t="b">
        <v>0</v>
      </c>
      <c r="AK198" s="79">
        <v>0</v>
      </c>
      <c r="AL198" s="85" t="s">
        <v>1632</v>
      </c>
      <c r="AM198" s="79" t="s">
        <v>1709</v>
      </c>
      <c r="AN198" s="79" t="b">
        <v>0</v>
      </c>
      <c r="AO198" s="85" t="s">
        <v>1596</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3</v>
      </c>
      <c r="BG198" s="49">
        <v>6.976744186046512</v>
      </c>
      <c r="BH198" s="48">
        <v>0</v>
      </c>
      <c r="BI198" s="49">
        <v>0</v>
      </c>
      <c r="BJ198" s="48">
        <v>40</v>
      </c>
      <c r="BK198" s="49">
        <v>93.02325581395348</v>
      </c>
      <c r="BL198" s="48">
        <v>43</v>
      </c>
    </row>
    <row r="199" spans="1:64" ht="15">
      <c r="A199" s="64" t="s">
        <v>331</v>
      </c>
      <c r="B199" s="64" t="s">
        <v>340</v>
      </c>
      <c r="C199" s="65"/>
      <c r="D199" s="66"/>
      <c r="E199" s="67"/>
      <c r="F199" s="68"/>
      <c r="G199" s="65"/>
      <c r="H199" s="69"/>
      <c r="I199" s="70"/>
      <c r="J199" s="70"/>
      <c r="K199" s="34" t="s">
        <v>66</v>
      </c>
      <c r="L199" s="77">
        <v>381</v>
      </c>
      <c r="M199" s="77"/>
      <c r="N199" s="72"/>
      <c r="O199" s="79" t="s">
        <v>431</v>
      </c>
      <c r="P199" s="81">
        <v>43502.86609953704</v>
      </c>
      <c r="Q199" s="79" t="s">
        <v>618</v>
      </c>
      <c r="R199" s="79"/>
      <c r="S199" s="79"/>
      <c r="T199" s="79"/>
      <c r="U199" s="79"/>
      <c r="V199" s="83" t="s">
        <v>1001</v>
      </c>
      <c r="W199" s="81">
        <v>43502.86609953704</v>
      </c>
      <c r="X199" s="83" t="s">
        <v>1218</v>
      </c>
      <c r="Y199" s="79"/>
      <c r="Z199" s="79"/>
      <c r="AA199" s="85" t="s">
        <v>1512</v>
      </c>
      <c r="AB199" s="85" t="s">
        <v>1511</v>
      </c>
      <c r="AC199" s="79" t="b">
        <v>0</v>
      </c>
      <c r="AD199" s="79">
        <v>0</v>
      </c>
      <c r="AE199" s="85" t="s">
        <v>1677</v>
      </c>
      <c r="AF199" s="79" t="b">
        <v>0</v>
      </c>
      <c r="AG199" s="79" t="s">
        <v>1701</v>
      </c>
      <c r="AH199" s="79"/>
      <c r="AI199" s="85" t="s">
        <v>1632</v>
      </c>
      <c r="AJ199" s="79" t="b">
        <v>0</v>
      </c>
      <c r="AK199" s="79">
        <v>0</v>
      </c>
      <c r="AL199" s="85" t="s">
        <v>1632</v>
      </c>
      <c r="AM199" s="79" t="s">
        <v>1716</v>
      </c>
      <c r="AN199" s="79" t="b">
        <v>0</v>
      </c>
      <c r="AO199" s="85" t="s">
        <v>1511</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v>1</v>
      </c>
      <c r="BE199" s="49">
        <v>6.25</v>
      </c>
      <c r="BF199" s="48">
        <v>0</v>
      </c>
      <c r="BG199" s="49">
        <v>0</v>
      </c>
      <c r="BH199" s="48">
        <v>0</v>
      </c>
      <c r="BI199" s="49">
        <v>0</v>
      </c>
      <c r="BJ199" s="48">
        <v>15</v>
      </c>
      <c r="BK199" s="49">
        <v>93.75</v>
      </c>
      <c r="BL199" s="48">
        <v>16</v>
      </c>
    </row>
    <row r="200" spans="1:64" ht="15">
      <c r="A200" s="64" t="s">
        <v>341</v>
      </c>
      <c r="B200" s="64" t="s">
        <v>331</v>
      </c>
      <c r="C200" s="65"/>
      <c r="D200" s="66"/>
      <c r="E200" s="67"/>
      <c r="F200" s="68"/>
      <c r="G200" s="65"/>
      <c r="H200" s="69"/>
      <c r="I200" s="70"/>
      <c r="J200" s="70"/>
      <c r="K200" s="34" t="s">
        <v>66</v>
      </c>
      <c r="L200" s="77">
        <v>382</v>
      </c>
      <c r="M200" s="77"/>
      <c r="N200" s="72"/>
      <c r="O200" s="79" t="s">
        <v>431</v>
      </c>
      <c r="P200" s="81">
        <v>43502.62480324074</v>
      </c>
      <c r="Q200" s="79" t="s">
        <v>619</v>
      </c>
      <c r="R200" s="79"/>
      <c r="S200" s="79"/>
      <c r="T200" s="79"/>
      <c r="U200" s="79"/>
      <c r="V200" s="83" t="s">
        <v>1006</v>
      </c>
      <c r="W200" s="81">
        <v>43502.62480324074</v>
      </c>
      <c r="X200" s="83" t="s">
        <v>1219</v>
      </c>
      <c r="Y200" s="79"/>
      <c r="Z200" s="79"/>
      <c r="AA200" s="85" t="s">
        <v>1513</v>
      </c>
      <c r="AB200" s="85" t="s">
        <v>1628</v>
      </c>
      <c r="AC200" s="79" t="b">
        <v>0</v>
      </c>
      <c r="AD200" s="79">
        <v>0</v>
      </c>
      <c r="AE200" s="85" t="s">
        <v>1634</v>
      </c>
      <c r="AF200" s="79" t="b">
        <v>0</v>
      </c>
      <c r="AG200" s="79" t="s">
        <v>1701</v>
      </c>
      <c r="AH200" s="79"/>
      <c r="AI200" s="85" t="s">
        <v>1632</v>
      </c>
      <c r="AJ200" s="79" t="b">
        <v>0</v>
      </c>
      <c r="AK200" s="79">
        <v>0</v>
      </c>
      <c r="AL200" s="85" t="s">
        <v>1632</v>
      </c>
      <c r="AM200" s="79" t="s">
        <v>1708</v>
      </c>
      <c r="AN200" s="79" t="b">
        <v>0</v>
      </c>
      <c r="AO200" s="85" t="s">
        <v>1628</v>
      </c>
      <c r="AP200" s="79" t="s">
        <v>176</v>
      </c>
      <c r="AQ200" s="79">
        <v>0</v>
      </c>
      <c r="AR200" s="79">
        <v>0</v>
      </c>
      <c r="AS200" s="79"/>
      <c r="AT200" s="79"/>
      <c r="AU200" s="79"/>
      <c r="AV200" s="79"/>
      <c r="AW200" s="79"/>
      <c r="AX200" s="79"/>
      <c r="AY200" s="79"/>
      <c r="AZ200" s="79"/>
      <c r="BA200">
        <v>1</v>
      </c>
      <c r="BB200" s="78" t="str">
        <f>REPLACE(INDEX(GroupVertices[Group],MATCH(Edges24[[#This Row],[Vertex 1]],GroupVertices[Vertex],0)),1,1,"")</f>
        <v>1</v>
      </c>
      <c r="BC200" s="78" t="str">
        <f>REPLACE(INDEX(GroupVertices[Group],MATCH(Edges24[[#This Row],[Vertex 2]],GroupVertices[Vertex],0)),1,1,"")</f>
        <v>1</v>
      </c>
      <c r="BD200" s="48">
        <v>2</v>
      </c>
      <c r="BE200" s="49">
        <v>25</v>
      </c>
      <c r="BF200" s="48">
        <v>0</v>
      </c>
      <c r="BG200" s="49">
        <v>0</v>
      </c>
      <c r="BH200" s="48">
        <v>0</v>
      </c>
      <c r="BI200" s="49">
        <v>0</v>
      </c>
      <c r="BJ200" s="48">
        <v>6</v>
      </c>
      <c r="BK200" s="49">
        <v>75</v>
      </c>
      <c r="BL200" s="48">
        <v>8</v>
      </c>
    </row>
    <row r="201" spans="1:64" ht="15">
      <c r="A201" s="64" t="s">
        <v>331</v>
      </c>
      <c r="B201" s="64" t="s">
        <v>341</v>
      </c>
      <c r="C201" s="65"/>
      <c r="D201" s="66"/>
      <c r="E201" s="67"/>
      <c r="F201" s="68"/>
      <c r="G201" s="65"/>
      <c r="H201" s="69"/>
      <c r="I201" s="70"/>
      <c r="J201" s="70"/>
      <c r="K201" s="34" t="s">
        <v>66</v>
      </c>
      <c r="L201" s="77">
        <v>383</v>
      </c>
      <c r="M201" s="77"/>
      <c r="N201" s="72"/>
      <c r="O201" s="79" t="s">
        <v>431</v>
      </c>
      <c r="P201" s="81">
        <v>43502.866689814815</v>
      </c>
      <c r="Q201" s="79" t="s">
        <v>620</v>
      </c>
      <c r="R201" s="79"/>
      <c r="S201" s="79"/>
      <c r="T201" s="79"/>
      <c r="U201" s="79"/>
      <c r="V201" s="83" t="s">
        <v>1001</v>
      </c>
      <c r="W201" s="81">
        <v>43502.866689814815</v>
      </c>
      <c r="X201" s="83" t="s">
        <v>1220</v>
      </c>
      <c r="Y201" s="79"/>
      <c r="Z201" s="79"/>
      <c r="AA201" s="85" t="s">
        <v>1514</v>
      </c>
      <c r="AB201" s="85" t="s">
        <v>1513</v>
      </c>
      <c r="AC201" s="79" t="b">
        <v>0</v>
      </c>
      <c r="AD201" s="79">
        <v>0</v>
      </c>
      <c r="AE201" s="85" t="s">
        <v>1678</v>
      </c>
      <c r="AF201" s="79" t="b">
        <v>0</v>
      </c>
      <c r="AG201" s="79" t="s">
        <v>1701</v>
      </c>
      <c r="AH201" s="79"/>
      <c r="AI201" s="85" t="s">
        <v>1632</v>
      </c>
      <c r="AJ201" s="79" t="b">
        <v>0</v>
      </c>
      <c r="AK201" s="79">
        <v>0</v>
      </c>
      <c r="AL201" s="85" t="s">
        <v>1632</v>
      </c>
      <c r="AM201" s="79" t="s">
        <v>1716</v>
      </c>
      <c r="AN201" s="79" t="b">
        <v>0</v>
      </c>
      <c r="AO201" s="85" t="s">
        <v>1513</v>
      </c>
      <c r="AP201" s="79" t="s">
        <v>176</v>
      </c>
      <c r="AQ201" s="79">
        <v>0</v>
      </c>
      <c r="AR201" s="79">
        <v>0</v>
      </c>
      <c r="AS201" s="79"/>
      <c r="AT201" s="79"/>
      <c r="AU201" s="79"/>
      <c r="AV201" s="79"/>
      <c r="AW201" s="79"/>
      <c r="AX201" s="79"/>
      <c r="AY201" s="79"/>
      <c r="AZ201" s="79"/>
      <c r="BA201">
        <v>1</v>
      </c>
      <c r="BB201" s="78" t="str">
        <f>REPLACE(INDEX(GroupVertices[Group],MATCH(Edges24[[#This Row],[Vertex 1]],GroupVertices[Vertex],0)),1,1,"")</f>
        <v>1</v>
      </c>
      <c r="BC201" s="78" t="str">
        <f>REPLACE(INDEX(GroupVertices[Group],MATCH(Edges24[[#This Row],[Vertex 2]],GroupVertices[Vertex],0)),1,1,"")</f>
        <v>1</v>
      </c>
      <c r="BD201" s="48">
        <v>1</v>
      </c>
      <c r="BE201" s="49">
        <v>5.882352941176471</v>
      </c>
      <c r="BF201" s="48">
        <v>0</v>
      </c>
      <c r="BG201" s="49">
        <v>0</v>
      </c>
      <c r="BH201" s="48">
        <v>0</v>
      </c>
      <c r="BI201" s="49">
        <v>0</v>
      </c>
      <c r="BJ201" s="48">
        <v>16</v>
      </c>
      <c r="BK201" s="49">
        <v>94.11764705882354</v>
      </c>
      <c r="BL201" s="48">
        <v>17</v>
      </c>
    </row>
    <row r="202" spans="1:64" ht="15">
      <c r="A202" s="64" t="s">
        <v>342</v>
      </c>
      <c r="B202" s="64" t="s">
        <v>331</v>
      </c>
      <c r="C202" s="65"/>
      <c r="D202" s="66"/>
      <c r="E202" s="67"/>
      <c r="F202" s="68"/>
      <c r="G202" s="65"/>
      <c r="H202" s="69"/>
      <c r="I202" s="70"/>
      <c r="J202" s="70"/>
      <c r="K202" s="34" t="s">
        <v>66</v>
      </c>
      <c r="L202" s="77">
        <v>384</v>
      </c>
      <c r="M202" s="77"/>
      <c r="N202" s="72"/>
      <c r="O202" s="79" t="s">
        <v>431</v>
      </c>
      <c r="P202" s="81">
        <v>43502.596724537034</v>
      </c>
      <c r="Q202" s="79" t="s">
        <v>621</v>
      </c>
      <c r="R202" s="79"/>
      <c r="S202" s="79"/>
      <c r="T202" s="79"/>
      <c r="U202" s="79"/>
      <c r="V202" s="83" t="s">
        <v>1007</v>
      </c>
      <c r="W202" s="81">
        <v>43502.596724537034</v>
      </c>
      <c r="X202" s="83" t="s">
        <v>1221</v>
      </c>
      <c r="Y202" s="79"/>
      <c r="Z202" s="79"/>
      <c r="AA202" s="85" t="s">
        <v>1515</v>
      </c>
      <c r="AB202" s="85" t="s">
        <v>1596</v>
      </c>
      <c r="AC202" s="79" t="b">
        <v>0</v>
      </c>
      <c r="AD202" s="79">
        <v>0</v>
      </c>
      <c r="AE202" s="85" t="s">
        <v>1634</v>
      </c>
      <c r="AF202" s="79" t="b">
        <v>0</v>
      </c>
      <c r="AG202" s="79" t="s">
        <v>1701</v>
      </c>
      <c r="AH202" s="79"/>
      <c r="AI202" s="85" t="s">
        <v>1632</v>
      </c>
      <c r="AJ202" s="79" t="b">
        <v>0</v>
      </c>
      <c r="AK202" s="79">
        <v>0</v>
      </c>
      <c r="AL202" s="85" t="s">
        <v>1632</v>
      </c>
      <c r="AM202" s="79" t="s">
        <v>1708</v>
      </c>
      <c r="AN202" s="79" t="b">
        <v>0</v>
      </c>
      <c r="AO202" s="85" t="s">
        <v>1596</v>
      </c>
      <c r="AP202" s="79" t="s">
        <v>176</v>
      </c>
      <c r="AQ202" s="79">
        <v>0</v>
      </c>
      <c r="AR202" s="79">
        <v>0</v>
      </c>
      <c r="AS202" s="79"/>
      <c r="AT202" s="79"/>
      <c r="AU202" s="79"/>
      <c r="AV202" s="79"/>
      <c r="AW202" s="79"/>
      <c r="AX202" s="79"/>
      <c r="AY202" s="79"/>
      <c r="AZ202" s="79"/>
      <c r="BA202">
        <v>3</v>
      </c>
      <c r="BB202" s="78" t="str">
        <f>REPLACE(INDEX(GroupVertices[Group],MATCH(Edges24[[#This Row],[Vertex 1]],GroupVertices[Vertex],0)),1,1,"")</f>
        <v>1</v>
      </c>
      <c r="BC202" s="78" t="str">
        <f>REPLACE(INDEX(GroupVertices[Group],MATCH(Edges24[[#This Row],[Vertex 2]],GroupVertices[Vertex],0)),1,1,"")</f>
        <v>1</v>
      </c>
      <c r="BD202" s="48">
        <v>0</v>
      </c>
      <c r="BE202" s="49">
        <v>0</v>
      </c>
      <c r="BF202" s="48">
        <v>0</v>
      </c>
      <c r="BG202" s="49">
        <v>0</v>
      </c>
      <c r="BH202" s="48">
        <v>0</v>
      </c>
      <c r="BI202" s="49">
        <v>0</v>
      </c>
      <c r="BJ202" s="48">
        <v>4</v>
      </c>
      <c r="BK202" s="49">
        <v>100</v>
      </c>
      <c r="BL202" s="48">
        <v>4</v>
      </c>
    </row>
    <row r="203" spans="1:64" ht="15">
      <c r="A203" s="64" t="s">
        <v>342</v>
      </c>
      <c r="B203" s="64" t="s">
        <v>331</v>
      </c>
      <c r="C203" s="65"/>
      <c r="D203" s="66"/>
      <c r="E203" s="67"/>
      <c r="F203" s="68"/>
      <c r="G203" s="65"/>
      <c r="H203" s="69"/>
      <c r="I203" s="70"/>
      <c r="J203" s="70"/>
      <c r="K203" s="34" t="s">
        <v>66</v>
      </c>
      <c r="L203" s="77">
        <v>385</v>
      </c>
      <c r="M203" s="77"/>
      <c r="N203" s="72"/>
      <c r="O203" s="79" t="s">
        <v>431</v>
      </c>
      <c r="P203" s="81">
        <v>43503.13259259259</v>
      </c>
      <c r="Q203" s="79" t="s">
        <v>622</v>
      </c>
      <c r="R203" s="79"/>
      <c r="S203" s="79"/>
      <c r="T203" s="79"/>
      <c r="U203" s="79"/>
      <c r="V203" s="83" t="s">
        <v>1007</v>
      </c>
      <c r="W203" s="81">
        <v>43503.13259259259</v>
      </c>
      <c r="X203" s="83" t="s">
        <v>1222</v>
      </c>
      <c r="Y203" s="79"/>
      <c r="Z203" s="79"/>
      <c r="AA203" s="85" t="s">
        <v>1516</v>
      </c>
      <c r="AB203" s="85" t="s">
        <v>1518</v>
      </c>
      <c r="AC203" s="79" t="b">
        <v>0</v>
      </c>
      <c r="AD203" s="79">
        <v>0</v>
      </c>
      <c r="AE203" s="85" t="s">
        <v>1634</v>
      </c>
      <c r="AF203" s="79" t="b">
        <v>0</v>
      </c>
      <c r="AG203" s="79" t="s">
        <v>1701</v>
      </c>
      <c r="AH203" s="79"/>
      <c r="AI203" s="85" t="s">
        <v>1632</v>
      </c>
      <c r="AJ203" s="79" t="b">
        <v>0</v>
      </c>
      <c r="AK203" s="79">
        <v>0</v>
      </c>
      <c r="AL203" s="85" t="s">
        <v>1632</v>
      </c>
      <c r="AM203" s="79" t="s">
        <v>1708</v>
      </c>
      <c r="AN203" s="79" t="b">
        <v>0</v>
      </c>
      <c r="AO203" s="85" t="s">
        <v>1518</v>
      </c>
      <c r="AP203" s="79" t="s">
        <v>176</v>
      </c>
      <c r="AQ203" s="79">
        <v>0</v>
      </c>
      <c r="AR203" s="79">
        <v>0</v>
      </c>
      <c r="AS203" s="79"/>
      <c r="AT203" s="79"/>
      <c r="AU203" s="79"/>
      <c r="AV203" s="79"/>
      <c r="AW203" s="79"/>
      <c r="AX203" s="79"/>
      <c r="AY203" s="79"/>
      <c r="AZ203" s="79"/>
      <c r="BA203">
        <v>3</v>
      </c>
      <c r="BB203" s="78" t="str">
        <f>REPLACE(INDEX(GroupVertices[Group],MATCH(Edges24[[#This Row],[Vertex 1]],GroupVertices[Vertex],0)),1,1,"")</f>
        <v>1</v>
      </c>
      <c r="BC203" s="78" t="str">
        <f>REPLACE(INDEX(GroupVertices[Group],MATCH(Edges24[[#This Row],[Vertex 2]],GroupVertices[Vertex],0)),1,1,"")</f>
        <v>1</v>
      </c>
      <c r="BD203" s="48">
        <v>0</v>
      </c>
      <c r="BE203" s="49">
        <v>0</v>
      </c>
      <c r="BF203" s="48">
        <v>0</v>
      </c>
      <c r="BG203" s="49">
        <v>0</v>
      </c>
      <c r="BH203" s="48">
        <v>0</v>
      </c>
      <c r="BI203" s="49">
        <v>0</v>
      </c>
      <c r="BJ203" s="48">
        <v>4</v>
      </c>
      <c r="BK203" s="49">
        <v>100</v>
      </c>
      <c r="BL203" s="48">
        <v>4</v>
      </c>
    </row>
    <row r="204" spans="1:64" ht="15">
      <c r="A204" s="64" t="s">
        <v>342</v>
      </c>
      <c r="B204" s="64" t="s">
        <v>331</v>
      </c>
      <c r="C204" s="65"/>
      <c r="D204" s="66"/>
      <c r="E204" s="67"/>
      <c r="F204" s="68"/>
      <c r="G204" s="65"/>
      <c r="H204" s="69"/>
      <c r="I204" s="70"/>
      <c r="J204" s="70"/>
      <c r="K204" s="34" t="s">
        <v>66</v>
      </c>
      <c r="L204" s="77">
        <v>386</v>
      </c>
      <c r="M204" s="77"/>
      <c r="N204" s="72"/>
      <c r="O204" s="79" t="s">
        <v>431</v>
      </c>
      <c r="P204" s="81">
        <v>43503.65640046296</v>
      </c>
      <c r="Q204" s="79" t="s">
        <v>623</v>
      </c>
      <c r="R204" s="79"/>
      <c r="S204" s="79"/>
      <c r="T204" s="79"/>
      <c r="U204" s="79"/>
      <c r="V204" s="83" t="s">
        <v>1007</v>
      </c>
      <c r="W204" s="81">
        <v>43503.65640046296</v>
      </c>
      <c r="X204" s="83" t="s">
        <v>1223</v>
      </c>
      <c r="Y204" s="79"/>
      <c r="Z204" s="79"/>
      <c r="AA204" s="85" t="s">
        <v>1517</v>
      </c>
      <c r="AB204" s="85" t="s">
        <v>1519</v>
      </c>
      <c r="AC204" s="79" t="b">
        <v>0</v>
      </c>
      <c r="AD204" s="79">
        <v>0</v>
      </c>
      <c r="AE204" s="85" t="s">
        <v>1634</v>
      </c>
      <c r="AF204" s="79" t="b">
        <v>0</v>
      </c>
      <c r="AG204" s="79" t="s">
        <v>1701</v>
      </c>
      <c r="AH204" s="79"/>
      <c r="AI204" s="85" t="s">
        <v>1632</v>
      </c>
      <c r="AJ204" s="79" t="b">
        <v>0</v>
      </c>
      <c r="AK204" s="79">
        <v>0</v>
      </c>
      <c r="AL204" s="85" t="s">
        <v>1632</v>
      </c>
      <c r="AM204" s="79" t="s">
        <v>1708</v>
      </c>
      <c r="AN204" s="79" t="b">
        <v>0</v>
      </c>
      <c r="AO204" s="85" t="s">
        <v>1519</v>
      </c>
      <c r="AP204" s="79" t="s">
        <v>176</v>
      </c>
      <c r="AQ204" s="79">
        <v>0</v>
      </c>
      <c r="AR204" s="79">
        <v>0</v>
      </c>
      <c r="AS204" s="79"/>
      <c r="AT204" s="79"/>
      <c r="AU204" s="79"/>
      <c r="AV204" s="79"/>
      <c r="AW204" s="79"/>
      <c r="AX204" s="79"/>
      <c r="AY204" s="79"/>
      <c r="AZ204" s="79"/>
      <c r="BA204">
        <v>3</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9</v>
      </c>
      <c r="BK204" s="49">
        <v>100</v>
      </c>
      <c r="BL204" s="48">
        <v>9</v>
      </c>
    </row>
    <row r="205" spans="1:64" ht="15">
      <c r="A205" s="64" t="s">
        <v>331</v>
      </c>
      <c r="B205" s="64" t="s">
        <v>342</v>
      </c>
      <c r="C205" s="65"/>
      <c r="D205" s="66"/>
      <c r="E205" s="67"/>
      <c r="F205" s="68"/>
      <c r="G205" s="65"/>
      <c r="H205" s="69"/>
      <c r="I205" s="70"/>
      <c r="J205" s="70"/>
      <c r="K205" s="34" t="s">
        <v>66</v>
      </c>
      <c r="L205" s="77">
        <v>387</v>
      </c>
      <c r="M205" s="77"/>
      <c r="N205" s="72"/>
      <c r="O205" s="79" t="s">
        <v>431</v>
      </c>
      <c r="P205" s="81">
        <v>43502.86636574074</v>
      </c>
      <c r="Q205" s="79" t="s">
        <v>624</v>
      </c>
      <c r="R205" s="79"/>
      <c r="S205" s="79"/>
      <c r="T205" s="79"/>
      <c r="U205" s="79"/>
      <c r="V205" s="83" t="s">
        <v>1001</v>
      </c>
      <c r="W205" s="81">
        <v>43502.86636574074</v>
      </c>
      <c r="X205" s="83" t="s">
        <v>1224</v>
      </c>
      <c r="Y205" s="79"/>
      <c r="Z205" s="79"/>
      <c r="AA205" s="85" t="s">
        <v>1518</v>
      </c>
      <c r="AB205" s="85" t="s">
        <v>1515</v>
      </c>
      <c r="AC205" s="79" t="b">
        <v>0</v>
      </c>
      <c r="AD205" s="79">
        <v>0</v>
      </c>
      <c r="AE205" s="85" t="s">
        <v>1679</v>
      </c>
      <c r="AF205" s="79" t="b">
        <v>0</v>
      </c>
      <c r="AG205" s="79" t="s">
        <v>1701</v>
      </c>
      <c r="AH205" s="79"/>
      <c r="AI205" s="85" t="s">
        <v>1632</v>
      </c>
      <c r="AJ205" s="79" t="b">
        <v>0</v>
      </c>
      <c r="AK205" s="79">
        <v>0</v>
      </c>
      <c r="AL205" s="85" t="s">
        <v>1632</v>
      </c>
      <c r="AM205" s="79" t="s">
        <v>1716</v>
      </c>
      <c r="AN205" s="79" t="b">
        <v>0</v>
      </c>
      <c r="AO205" s="85" t="s">
        <v>1515</v>
      </c>
      <c r="AP205" s="79" t="s">
        <v>176</v>
      </c>
      <c r="AQ205" s="79">
        <v>0</v>
      </c>
      <c r="AR205" s="79">
        <v>0</v>
      </c>
      <c r="AS205" s="79"/>
      <c r="AT205" s="79"/>
      <c r="AU205" s="79"/>
      <c r="AV205" s="79"/>
      <c r="AW205" s="79"/>
      <c r="AX205" s="79"/>
      <c r="AY205" s="79"/>
      <c r="AZ205" s="79"/>
      <c r="BA205">
        <v>2</v>
      </c>
      <c r="BB205" s="78" t="str">
        <f>REPLACE(INDEX(GroupVertices[Group],MATCH(Edges24[[#This Row],[Vertex 1]],GroupVertices[Vertex],0)),1,1,"")</f>
        <v>1</v>
      </c>
      <c r="BC205" s="78" t="str">
        <f>REPLACE(INDEX(GroupVertices[Group],MATCH(Edges24[[#This Row],[Vertex 2]],GroupVertices[Vertex],0)),1,1,"")</f>
        <v>1</v>
      </c>
      <c r="BD205" s="48">
        <v>0</v>
      </c>
      <c r="BE205" s="49">
        <v>0</v>
      </c>
      <c r="BF205" s="48">
        <v>0</v>
      </c>
      <c r="BG205" s="49">
        <v>0</v>
      </c>
      <c r="BH205" s="48">
        <v>0</v>
      </c>
      <c r="BI205" s="49">
        <v>0</v>
      </c>
      <c r="BJ205" s="48">
        <v>6</v>
      </c>
      <c r="BK205" s="49">
        <v>100</v>
      </c>
      <c r="BL205" s="48">
        <v>6</v>
      </c>
    </row>
    <row r="206" spans="1:64" ht="15">
      <c r="A206" s="64" t="s">
        <v>331</v>
      </c>
      <c r="B206" s="64" t="s">
        <v>342</v>
      </c>
      <c r="C206" s="65"/>
      <c r="D206" s="66"/>
      <c r="E206" s="67"/>
      <c r="F206" s="68"/>
      <c r="G206" s="65"/>
      <c r="H206" s="69"/>
      <c r="I206" s="70"/>
      <c r="J206" s="70"/>
      <c r="K206" s="34" t="s">
        <v>66</v>
      </c>
      <c r="L206" s="77">
        <v>388</v>
      </c>
      <c r="M206" s="77"/>
      <c r="N206" s="72"/>
      <c r="O206" s="79" t="s">
        <v>431</v>
      </c>
      <c r="P206" s="81">
        <v>43503.60741898148</v>
      </c>
      <c r="Q206" s="79" t="s">
        <v>625</v>
      </c>
      <c r="R206" s="79"/>
      <c r="S206" s="79"/>
      <c r="T206" s="79"/>
      <c r="U206" s="79"/>
      <c r="V206" s="83" t="s">
        <v>1001</v>
      </c>
      <c r="W206" s="81">
        <v>43503.60741898148</v>
      </c>
      <c r="X206" s="83" t="s">
        <v>1225</v>
      </c>
      <c r="Y206" s="79"/>
      <c r="Z206" s="79"/>
      <c r="AA206" s="85" t="s">
        <v>1519</v>
      </c>
      <c r="AB206" s="85" t="s">
        <v>1516</v>
      </c>
      <c r="AC206" s="79" t="b">
        <v>0</v>
      </c>
      <c r="AD206" s="79">
        <v>0</v>
      </c>
      <c r="AE206" s="85" t="s">
        <v>1679</v>
      </c>
      <c r="AF206" s="79" t="b">
        <v>0</v>
      </c>
      <c r="AG206" s="79" t="s">
        <v>1701</v>
      </c>
      <c r="AH206" s="79"/>
      <c r="AI206" s="85" t="s">
        <v>1632</v>
      </c>
      <c r="AJ206" s="79" t="b">
        <v>0</v>
      </c>
      <c r="AK206" s="79">
        <v>0</v>
      </c>
      <c r="AL206" s="85" t="s">
        <v>1632</v>
      </c>
      <c r="AM206" s="79" t="s">
        <v>1716</v>
      </c>
      <c r="AN206" s="79" t="b">
        <v>0</v>
      </c>
      <c r="AO206" s="85" t="s">
        <v>1516</v>
      </c>
      <c r="AP206" s="79" t="s">
        <v>176</v>
      </c>
      <c r="AQ206" s="79">
        <v>0</v>
      </c>
      <c r="AR206" s="79">
        <v>0</v>
      </c>
      <c r="AS206" s="79"/>
      <c r="AT206" s="79"/>
      <c r="AU206" s="79"/>
      <c r="AV206" s="79"/>
      <c r="AW206" s="79"/>
      <c r="AX206" s="79"/>
      <c r="AY206" s="79"/>
      <c r="AZ206" s="79"/>
      <c r="BA206">
        <v>2</v>
      </c>
      <c r="BB206" s="78" t="str">
        <f>REPLACE(INDEX(GroupVertices[Group],MATCH(Edges24[[#This Row],[Vertex 1]],GroupVertices[Vertex],0)),1,1,"")</f>
        <v>1</v>
      </c>
      <c r="BC206" s="78" t="str">
        <f>REPLACE(INDEX(GroupVertices[Group],MATCH(Edges24[[#This Row],[Vertex 2]],GroupVertices[Vertex],0)),1,1,"")</f>
        <v>1</v>
      </c>
      <c r="BD206" s="48">
        <v>0</v>
      </c>
      <c r="BE206" s="49">
        <v>0</v>
      </c>
      <c r="BF206" s="48">
        <v>0</v>
      </c>
      <c r="BG206" s="49">
        <v>0</v>
      </c>
      <c r="BH206" s="48">
        <v>0</v>
      </c>
      <c r="BI206" s="49">
        <v>0</v>
      </c>
      <c r="BJ206" s="48">
        <v>11</v>
      </c>
      <c r="BK206" s="49">
        <v>100</v>
      </c>
      <c r="BL206" s="48">
        <v>11</v>
      </c>
    </row>
    <row r="207" spans="1:64" ht="15">
      <c r="A207" s="64" t="s">
        <v>343</v>
      </c>
      <c r="B207" s="64" t="s">
        <v>331</v>
      </c>
      <c r="C207" s="65"/>
      <c r="D207" s="66"/>
      <c r="E207" s="67"/>
      <c r="F207" s="68"/>
      <c r="G207" s="65"/>
      <c r="H207" s="69"/>
      <c r="I207" s="70"/>
      <c r="J207" s="70"/>
      <c r="K207" s="34" t="s">
        <v>66</v>
      </c>
      <c r="L207" s="77">
        <v>389</v>
      </c>
      <c r="M207" s="77"/>
      <c r="N207" s="72"/>
      <c r="O207" s="79" t="s">
        <v>431</v>
      </c>
      <c r="P207" s="81">
        <v>43503.68215277778</v>
      </c>
      <c r="Q207" s="79" t="s">
        <v>626</v>
      </c>
      <c r="R207" s="83" t="s">
        <v>780</v>
      </c>
      <c r="S207" s="79" t="s">
        <v>796</v>
      </c>
      <c r="T207" s="79"/>
      <c r="U207" s="79"/>
      <c r="V207" s="83" t="s">
        <v>1008</v>
      </c>
      <c r="W207" s="81">
        <v>43503.68215277778</v>
      </c>
      <c r="X207" s="83" t="s">
        <v>1226</v>
      </c>
      <c r="Y207" s="79"/>
      <c r="Z207" s="79"/>
      <c r="AA207" s="85" t="s">
        <v>1520</v>
      </c>
      <c r="AB207" s="85" t="s">
        <v>1521</v>
      </c>
      <c r="AC207" s="79" t="b">
        <v>0</v>
      </c>
      <c r="AD207" s="79">
        <v>0</v>
      </c>
      <c r="AE207" s="85" t="s">
        <v>1634</v>
      </c>
      <c r="AF207" s="79" t="b">
        <v>0</v>
      </c>
      <c r="AG207" s="79" t="s">
        <v>1701</v>
      </c>
      <c r="AH207" s="79"/>
      <c r="AI207" s="85" t="s">
        <v>1632</v>
      </c>
      <c r="AJ207" s="79" t="b">
        <v>0</v>
      </c>
      <c r="AK207" s="79">
        <v>0</v>
      </c>
      <c r="AL207" s="85" t="s">
        <v>1632</v>
      </c>
      <c r="AM207" s="79" t="s">
        <v>1708</v>
      </c>
      <c r="AN207" s="79" t="b">
        <v>1</v>
      </c>
      <c r="AO207" s="85" t="s">
        <v>1521</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1</v>
      </c>
      <c r="BC207" s="78" t="str">
        <f>REPLACE(INDEX(GroupVertices[Group],MATCH(Edges24[[#This Row],[Vertex 2]],GroupVertices[Vertex],0)),1,1,"")</f>
        <v>1</v>
      </c>
      <c r="BD207" s="48">
        <v>0</v>
      </c>
      <c r="BE207" s="49">
        <v>0</v>
      </c>
      <c r="BF207" s="48">
        <v>1</v>
      </c>
      <c r="BG207" s="49">
        <v>5.555555555555555</v>
      </c>
      <c r="BH207" s="48">
        <v>0</v>
      </c>
      <c r="BI207" s="49">
        <v>0</v>
      </c>
      <c r="BJ207" s="48">
        <v>17</v>
      </c>
      <c r="BK207" s="49">
        <v>94.44444444444444</v>
      </c>
      <c r="BL207" s="48">
        <v>18</v>
      </c>
    </row>
    <row r="208" spans="1:64" ht="15">
      <c r="A208" s="64" t="s">
        <v>331</v>
      </c>
      <c r="B208" s="64" t="s">
        <v>343</v>
      </c>
      <c r="C208" s="65"/>
      <c r="D208" s="66"/>
      <c r="E208" s="67"/>
      <c r="F208" s="68"/>
      <c r="G208" s="65"/>
      <c r="H208" s="69"/>
      <c r="I208" s="70"/>
      <c r="J208" s="70"/>
      <c r="K208" s="34" t="s">
        <v>66</v>
      </c>
      <c r="L208" s="77">
        <v>390</v>
      </c>
      <c r="M208" s="77"/>
      <c r="N208" s="72"/>
      <c r="O208" s="79" t="s">
        <v>431</v>
      </c>
      <c r="P208" s="81">
        <v>43503.60805555555</v>
      </c>
      <c r="Q208" s="79" t="s">
        <v>627</v>
      </c>
      <c r="R208" s="79"/>
      <c r="S208" s="79"/>
      <c r="T208" s="79"/>
      <c r="U208" s="79"/>
      <c r="V208" s="83" t="s">
        <v>1001</v>
      </c>
      <c r="W208" s="81">
        <v>43503.60805555555</v>
      </c>
      <c r="X208" s="83" t="s">
        <v>1227</v>
      </c>
      <c r="Y208" s="79"/>
      <c r="Z208" s="79"/>
      <c r="AA208" s="85" t="s">
        <v>1521</v>
      </c>
      <c r="AB208" s="85" t="s">
        <v>1629</v>
      </c>
      <c r="AC208" s="79" t="b">
        <v>0</v>
      </c>
      <c r="AD208" s="79">
        <v>0</v>
      </c>
      <c r="AE208" s="85" t="s">
        <v>1680</v>
      </c>
      <c r="AF208" s="79" t="b">
        <v>0</v>
      </c>
      <c r="AG208" s="79" t="s">
        <v>1701</v>
      </c>
      <c r="AH208" s="79"/>
      <c r="AI208" s="85" t="s">
        <v>1632</v>
      </c>
      <c r="AJ208" s="79" t="b">
        <v>0</v>
      </c>
      <c r="AK208" s="79">
        <v>0</v>
      </c>
      <c r="AL208" s="85" t="s">
        <v>1632</v>
      </c>
      <c r="AM208" s="79" t="s">
        <v>1716</v>
      </c>
      <c r="AN208" s="79" t="b">
        <v>0</v>
      </c>
      <c r="AO208" s="85" t="s">
        <v>1629</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1</v>
      </c>
      <c r="BE208" s="49">
        <v>2.7027027027027026</v>
      </c>
      <c r="BF208" s="48">
        <v>0</v>
      </c>
      <c r="BG208" s="49">
        <v>0</v>
      </c>
      <c r="BH208" s="48">
        <v>0</v>
      </c>
      <c r="BI208" s="49">
        <v>0</v>
      </c>
      <c r="BJ208" s="48">
        <v>36</v>
      </c>
      <c r="BK208" s="49">
        <v>97.29729729729729</v>
      </c>
      <c r="BL208" s="48">
        <v>37</v>
      </c>
    </row>
    <row r="209" spans="1:64" ht="15">
      <c r="A209" s="64" t="s">
        <v>331</v>
      </c>
      <c r="B209" s="64" t="s">
        <v>343</v>
      </c>
      <c r="C209" s="65"/>
      <c r="D209" s="66"/>
      <c r="E209" s="67"/>
      <c r="F209" s="68"/>
      <c r="G209" s="65"/>
      <c r="H209" s="69"/>
      <c r="I209" s="70"/>
      <c r="J209" s="70"/>
      <c r="K209" s="34" t="s">
        <v>66</v>
      </c>
      <c r="L209" s="77">
        <v>391</v>
      </c>
      <c r="M209" s="77"/>
      <c r="N209" s="72"/>
      <c r="O209" s="79" t="s">
        <v>431</v>
      </c>
      <c r="P209" s="81">
        <v>43503.90355324074</v>
      </c>
      <c r="Q209" s="79" t="s">
        <v>628</v>
      </c>
      <c r="R209" s="79"/>
      <c r="S209" s="79"/>
      <c r="T209" s="79"/>
      <c r="U209" s="79"/>
      <c r="V209" s="83" t="s">
        <v>1001</v>
      </c>
      <c r="W209" s="81">
        <v>43503.90355324074</v>
      </c>
      <c r="X209" s="83" t="s">
        <v>1228</v>
      </c>
      <c r="Y209" s="79"/>
      <c r="Z209" s="79"/>
      <c r="AA209" s="85" t="s">
        <v>1522</v>
      </c>
      <c r="AB209" s="85" t="s">
        <v>1520</v>
      </c>
      <c r="AC209" s="79" t="b">
        <v>0</v>
      </c>
      <c r="AD209" s="79">
        <v>1</v>
      </c>
      <c r="AE209" s="85" t="s">
        <v>1680</v>
      </c>
      <c r="AF209" s="79" t="b">
        <v>0</v>
      </c>
      <c r="AG209" s="79" t="s">
        <v>1701</v>
      </c>
      <c r="AH209" s="79"/>
      <c r="AI209" s="85" t="s">
        <v>1632</v>
      </c>
      <c r="AJ209" s="79" t="b">
        <v>0</v>
      </c>
      <c r="AK209" s="79">
        <v>0</v>
      </c>
      <c r="AL209" s="85" t="s">
        <v>1632</v>
      </c>
      <c r="AM209" s="79" t="s">
        <v>1716</v>
      </c>
      <c r="AN209" s="79" t="b">
        <v>0</v>
      </c>
      <c r="AO209" s="85" t="s">
        <v>1520</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v>
      </c>
      <c r="BC209" s="78" t="str">
        <f>REPLACE(INDEX(GroupVertices[Group],MATCH(Edges24[[#This Row],[Vertex 2]],GroupVertices[Vertex],0)),1,1,"")</f>
        <v>1</v>
      </c>
      <c r="BD209" s="48">
        <v>1</v>
      </c>
      <c r="BE209" s="49">
        <v>16.666666666666668</v>
      </c>
      <c r="BF209" s="48">
        <v>0</v>
      </c>
      <c r="BG209" s="49">
        <v>0</v>
      </c>
      <c r="BH209" s="48">
        <v>0</v>
      </c>
      <c r="BI209" s="49">
        <v>0</v>
      </c>
      <c r="BJ209" s="48">
        <v>5</v>
      </c>
      <c r="BK209" s="49">
        <v>83.33333333333333</v>
      </c>
      <c r="BL209" s="48">
        <v>6</v>
      </c>
    </row>
    <row r="210" spans="1:64" ht="15">
      <c r="A210" s="64" t="s">
        <v>310</v>
      </c>
      <c r="B210" s="64" t="s">
        <v>331</v>
      </c>
      <c r="C210" s="65"/>
      <c r="D210" s="66"/>
      <c r="E210" s="67"/>
      <c r="F210" s="68"/>
      <c r="G210" s="65"/>
      <c r="H210" s="69"/>
      <c r="I210" s="70"/>
      <c r="J210" s="70"/>
      <c r="K210" s="34" t="s">
        <v>66</v>
      </c>
      <c r="L210" s="77">
        <v>392</v>
      </c>
      <c r="M210" s="77"/>
      <c r="N210" s="72"/>
      <c r="O210" s="79" t="s">
        <v>431</v>
      </c>
      <c r="P210" s="81">
        <v>43503.76081018519</v>
      </c>
      <c r="Q210" s="79" t="s">
        <v>629</v>
      </c>
      <c r="R210" s="79"/>
      <c r="S210" s="79"/>
      <c r="T210" s="79"/>
      <c r="U210" s="79"/>
      <c r="V210" s="83" t="s">
        <v>981</v>
      </c>
      <c r="W210" s="81">
        <v>43503.76081018519</v>
      </c>
      <c r="X210" s="83" t="s">
        <v>1229</v>
      </c>
      <c r="Y210" s="79"/>
      <c r="Z210" s="79"/>
      <c r="AA210" s="85" t="s">
        <v>1523</v>
      </c>
      <c r="AB210" s="85" t="s">
        <v>1598</v>
      </c>
      <c r="AC210" s="79" t="b">
        <v>0</v>
      </c>
      <c r="AD210" s="79">
        <v>0</v>
      </c>
      <c r="AE210" s="85" t="s">
        <v>1634</v>
      </c>
      <c r="AF210" s="79" t="b">
        <v>0</v>
      </c>
      <c r="AG210" s="79" t="s">
        <v>1701</v>
      </c>
      <c r="AH210" s="79"/>
      <c r="AI210" s="85" t="s">
        <v>1632</v>
      </c>
      <c r="AJ210" s="79" t="b">
        <v>0</v>
      </c>
      <c r="AK210" s="79">
        <v>0</v>
      </c>
      <c r="AL210" s="85" t="s">
        <v>1632</v>
      </c>
      <c r="AM210" s="79" t="s">
        <v>1710</v>
      </c>
      <c r="AN210" s="79" t="b">
        <v>0</v>
      </c>
      <c r="AO210" s="85" t="s">
        <v>1598</v>
      </c>
      <c r="AP210" s="79" t="s">
        <v>176</v>
      </c>
      <c r="AQ210" s="79">
        <v>0</v>
      </c>
      <c r="AR210" s="79">
        <v>0</v>
      </c>
      <c r="AS210" s="79"/>
      <c r="AT210" s="79"/>
      <c r="AU210" s="79"/>
      <c r="AV210" s="79"/>
      <c r="AW210" s="79"/>
      <c r="AX210" s="79"/>
      <c r="AY210" s="79"/>
      <c r="AZ210" s="79"/>
      <c r="BA210">
        <v>2</v>
      </c>
      <c r="BB210" s="78" t="str">
        <f>REPLACE(INDEX(GroupVertices[Group],MATCH(Edges24[[#This Row],[Vertex 1]],GroupVertices[Vertex],0)),1,1,"")</f>
        <v>3</v>
      </c>
      <c r="BC210" s="78" t="str">
        <f>REPLACE(INDEX(GroupVertices[Group],MATCH(Edges24[[#This Row],[Vertex 2]],GroupVertices[Vertex],0)),1,1,"")</f>
        <v>1</v>
      </c>
      <c r="BD210" s="48">
        <v>4</v>
      </c>
      <c r="BE210" s="49">
        <v>22.22222222222222</v>
      </c>
      <c r="BF210" s="48">
        <v>0</v>
      </c>
      <c r="BG210" s="49">
        <v>0</v>
      </c>
      <c r="BH210" s="48">
        <v>0</v>
      </c>
      <c r="BI210" s="49">
        <v>0</v>
      </c>
      <c r="BJ210" s="48">
        <v>14</v>
      </c>
      <c r="BK210" s="49">
        <v>77.77777777777777</v>
      </c>
      <c r="BL210" s="48">
        <v>18</v>
      </c>
    </row>
    <row r="211" spans="1:64" ht="15">
      <c r="A211" s="64" t="s">
        <v>310</v>
      </c>
      <c r="B211" s="64" t="s">
        <v>331</v>
      </c>
      <c r="C211" s="65"/>
      <c r="D211" s="66"/>
      <c r="E211" s="67"/>
      <c r="F211" s="68"/>
      <c r="G211" s="65"/>
      <c r="H211" s="69"/>
      <c r="I211" s="70"/>
      <c r="J211" s="70"/>
      <c r="K211" s="34" t="s">
        <v>66</v>
      </c>
      <c r="L211" s="77">
        <v>393</v>
      </c>
      <c r="M211" s="77"/>
      <c r="N211" s="72"/>
      <c r="O211" s="79" t="s">
        <v>431</v>
      </c>
      <c r="P211" s="81">
        <v>43504.565300925926</v>
      </c>
      <c r="Q211" s="79" t="s">
        <v>630</v>
      </c>
      <c r="R211" s="79"/>
      <c r="S211" s="79"/>
      <c r="T211" s="79"/>
      <c r="U211" s="79"/>
      <c r="V211" s="83" t="s">
        <v>981</v>
      </c>
      <c r="W211" s="81">
        <v>43504.565300925926</v>
      </c>
      <c r="X211" s="83" t="s">
        <v>1230</v>
      </c>
      <c r="Y211" s="79"/>
      <c r="Z211" s="79"/>
      <c r="AA211" s="85" t="s">
        <v>1524</v>
      </c>
      <c r="AB211" s="85" t="s">
        <v>1525</v>
      </c>
      <c r="AC211" s="79" t="b">
        <v>0</v>
      </c>
      <c r="AD211" s="79">
        <v>0</v>
      </c>
      <c r="AE211" s="85" t="s">
        <v>1634</v>
      </c>
      <c r="AF211" s="79" t="b">
        <v>0</v>
      </c>
      <c r="AG211" s="79" t="s">
        <v>1701</v>
      </c>
      <c r="AH211" s="79"/>
      <c r="AI211" s="85" t="s">
        <v>1632</v>
      </c>
      <c r="AJ211" s="79" t="b">
        <v>0</v>
      </c>
      <c r="AK211" s="79">
        <v>0</v>
      </c>
      <c r="AL211" s="85" t="s">
        <v>1632</v>
      </c>
      <c r="AM211" s="79" t="s">
        <v>1710</v>
      </c>
      <c r="AN211" s="79" t="b">
        <v>0</v>
      </c>
      <c r="AO211" s="85" t="s">
        <v>1525</v>
      </c>
      <c r="AP211" s="79" t="s">
        <v>176</v>
      </c>
      <c r="AQ211" s="79">
        <v>0</v>
      </c>
      <c r="AR211" s="79">
        <v>0</v>
      </c>
      <c r="AS211" s="79"/>
      <c r="AT211" s="79"/>
      <c r="AU211" s="79"/>
      <c r="AV211" s="79"/>
      <c r="AW211" s="79"/>
      <c r="AX211" s="79"/>
      <c r="AY211" s="79"/>
      <c r="AZ211" s="79"/>
      <c r="BA211">
        <v>2</v>
      </c>
      <c r="BB211" s="78" t="str">
        <f>REPLACE(INDEX(GroupVertices[Group],MATCH(Edges24[[#This Row],[Vertex 1]],GroupVertices[Vertex],0)),1,1,"")</f>
        <v>3</v>
      </c>
      <c r="BC211" s="78" t="str">
        <f>REPLACE(INDEX(GroupVertices[Group],MATCH(Edges24[[#This Row],[Vertex 2]],GroupVertices[Vertex],0)),1,1,"")</f>
        <v>1</v>
      </c>
      <c r="BD211" s="48">
        <v>1</v>
      </c>
      <c r="BE211" s="49">
        <v>16.666666666666668</v>
      </c>
      <c r="BF211" s="48">
        <v>0</v>
      </c>
      <c r="BG211" s="49">
        <v>0</v>
      </c>
      <c r="BH211" s="48">
        <v>0</v>
      </c>
      <c r="BI211" s="49">
        <v>0</v>
      </c>
      <c r="BJ211" s="48">
        <v>5</v>
      </c>
      <c r="BK211" s="49">
        <v>83.33333333333333</v>
      </c>
      <c r="BL211" s="48">
        <v>6</v>
      </c>
    </row>
    <row r="212" spans="1:64" ht="15">
      <c r="A212" s="64" t="s">
        <v>331</v>
      </c>
      <c r="B212" s="64" t="s">
        <v>310</v>
      </c>
      <c r="C212" s="65"/>
      <c r="D212" s="66"/>
      <c r="E212" s="67"/>
      <c r="F212" s="68"/>
      <c r="G212" s="65"/>
      <c r="H212" s="69"/>
      <c r="I212" s="70"/>
      <c r="J212" s="70"/>
      <c r="K212" s="34" t="s">
        <v>66</v>
      </c>
      <c r="L212" s="77">
        <v>396</v>
      </c>
      <c r="M212" s="77"/>
      <c r="N212" s="72"/>
      <c r="O212" s="79" t="s">
        <v>431</v>
      </c>
      <c r="P212" s="81">
        <v>43503.90398148148</v>
      </c>
      <c r="Q212" s="79" t="s">
        <v>631</v>
      </c>
      <c r="R212" s="79"/>
      <c r="S212" s="79"/>
      <c r="T212" s="79"/>
      <c r="U212" s="79"/>
      <c r="V212" s="83" t="s">
        <v>1001</v>
      </c>
      <c r="W212" s="81">
        <v>43503.90398148148</v>
      </c>
      <c r="X212" s="83" t="s">
        <v>1231</v>
      </c>
      <c r="Y212" s="79"/>
      <c r="Z212" s="79"/>
      <c r="AA212" s="85" t="s">
        <v>1525</v>
      </c>
      <c r="AB212" s="85" t="s">
        <v>1523</v>
      </c>
      <c r="AC212" s="79" t="b">
        <v>0</v>
      </c>
      <c r="AD212" s="79">
        <v>0</v>
      </c>
      <c r="AE212" s="85" t="s">
        <v>1660</v>
      </c>
      <c r="AF212" s="79" t="b">
        <v>0</v>
      </c>
      <c r="AG212" s="79" t="s">
        <v>1701</v>
      </c>
      <c r="AH212" s="79"/>
      <c r="AI212" s="85" t="s">
        <v>1632</v>
      </c>
      <c r="AJ212" s="79" t="b">
        <v>0</v>
      </c>
      <c r="AK212" s="79">
        <v>0</v>
      </c>
      <c r="AL212" s="85" t="s">
        <v>1632</v>
      </c>
      <c r="AM212" s="79" t="s">
        <v>1716</v>
      </c>
      <c r="AN212" s="79" t="b">
        <v>0</v>
      </c>
      <c r="AO212" s="85" t="s">
        <v>1523</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v>
      </c>
      <c r="BC212" s="78" t="str">
        <f>REPLACE(INDEX(GroupVertices[Group],MATCH(Edges24[[#This Row],[Vertex 2]],GroupVertices[Vertex],0)),1,1,"")</f>
        <v>3</v>
      </c>
      <c r="BD212" s="48">
        <v>1</v>
      </c>
      <c r="BE212" s="49">
        <v>12.5</v>
      </c>
      <c r="BF212" s="48">
        <v>0</v>
      </c>
      <c r="BG212" s="49">
        <v>0</v>
      </c>
      <c r="BH212" s="48">
        <v>0</v>
      </c>
      <c r="BI212" s="49">
        <v>0</v>
      </c>
      <c r="BJ212" s="48">
        <v>7</v>
      </c>
      <c r="BK212" s="49">
        <v>87.5</v>
      </c>
      <c r="BL212" s="48">
        <v>8</v>
      </c>
    </row>
    <row r="213" spans="1:64" ht="15">
      <c r="A213" s="64" t="s">
        <v>344</v>
      </c>
      <c r="B213" s="64" t="s">
        <v>331</v>
      </c>
      <c r="C213" s="65"/>
      <c r="D213" s="66"/>
      <c r="E213" s="67"/>
      <c r="F213" s="68"/>
      <c r="G213" s="65"/>
      <c r="H213" s="69"/>
      <c r="I213" s="70"/>
      <c r="J213" s="70"/>
      <c r="K213" s="34" t="s">
        <v>66</v>
      </c>
      <c r="L213" s="77">
        <v>397</v>
      </c>
      <c r="M213" s="77"/>
      <c r="N213" s="72"/>
      <c r="O213" s="79" t="s">
        <v>430</v>
      </c>
      <c r="P213" s="81">
        <v>43504.590902777774</v>
      </c>
      <c r="Q213" s="79" t="s">
        <v>632</v>
      </c>
      <c r="R213" s="79"/>
      <c r="S213" s="79"/>
      <c r="T213" s="79"/>
      <c r="U213" s="79"/>
      <c r="V213" s="83" t="s">
        <v>1009</v>
      </c>
      <c r="W213" s="81">
        <v>43504.590902777774</v>
      </c>
      <c r="X213" s="83" t="s">
        <v>1232</v>
      </c>
      <c r="Y213" s="79"/>
      <c r="Z213" s="79"/>
      <c r="AA213" s="85" t="s">
        <v>1526</v>
      </c>
      <c r="AB213" s="79"/>
      <c r="AC213" s="79" t="b">
        <v>0</v>
      </c>
      <c r="AD213" s="79">
        <v>0</v>
      </c>
      <c r="AE213" s="85" t="s">
        <v>1632</v>
      </c>
      <c r="AF213" s="79" t="b">
        <v>0</v>
      </c>
      <c r="AG213" s="79" t="s">
        <v>1701</v>
      </c>
      <c r="AH213" s="79"/>
      <c r="AI213" s="85" t="s">
        <v>1632</v>
      </c>
      <c r="AJ213" s="79" t="b">
        <v>0</v>
      </c>
      <c r="AK213" s="79">
        <v>0</v>
      </c>
      <c r="AL213" s="85" t="s">
        <v>1632</v>
      </c>
      <c r="AM213" s="79" t="s">
        <v>1709</v>
      </c>
      <c r="AN213" s="79" t="b">
        <v>0</v>
      </c>
      <c r="AO213" s="85" t="s">
        <v>1526</v>
      </c>
      <c r="AP213" s="79" t="s">
        <v>176</v>
      </c>
      <c r="AQ213" s="79">
        <v>0</v>
      </c>
      <c r="AR213" s="79">
        <v>0</v>
      </c>
      <c r="AS213" s="79"/>
      <c r="AT213" s="79"/>
      <c r="AU213" s="79"/>
      <c r="AV213" s="79"/>
      <c r="AW213" s="79"/>
      <c r="AX213" s="79"/>
      <c r="AY213" s="79"/>
      <c r="AZ213" s="79"/>
      <c r="BA213">
        <v>1</v>
      </c>
      <c r="BB213" s="78" t="str">
        <f>REPLACE(INDEX(GroupVertices[Group],MATCH(Edges24[[#This Row],[Vertex 1]],GroupVertices[Vertex],0)),1,1,"")</f>
        <v>1</v>
      </c>
      <c r="BC213" s="78" t="str">
        <f>REPLACE(INDEX(GroupVertices[Group],MATCH(Edges24[[#This Row],[Vertex 2]],GroupVertices[Vertex],0)),1,1,"")</f>
        <v>1</v>
      </c>
      <c r="BD213" s="48">
        <v>3</v>
      </c>
      <c r="BE213" s="49">
        <v>15.789473684210526</v>
      </c>
      <c r="BF213" s="48">
        <v>2</v>
      </c>
      <c r="BG213" s="49">
        <v>10.526315789473685</v>
      </c>
      <c r="BH213" s="48">
        <v>0</v>
      </c>
      <c r="BI213" s="49">
        <v>0</v>
      </c>
      <c r="BJ213" s="48">
        <v>14</v>
      </c>
      <c r="BK213" s="49">
        <v>73.6842105263158</v>
      </c>
      <c r="BL213" s="48">
        <v>19</v>
      </c>
    </row>
    <row r="214" spans="1:64" ht="15">
      <c r="A214" s="64" t="s">
        <v>331</v>
      </c>
      <c r="B214" s="64" t="s">
        <v>344</v>
      </c>
      <c r="C214" s="65"/>
      <c r="D214" s="66"/>
      <c r="E214" s="67"/>
      <c r="F214" s="68"/>
      <c r="G214" s="65"/>
      <c r="H214" s="69"/>
      <c r="I214" s="70"/>
      <c r="J214" s="70"/>
      <c r="K214" s="34" t="s">
        <v>66</v>
      </c>
      <c r="L214" s="77">
        <v>398</v>
      </c>
      <c r="M214" s="77"/>
      <c r="N214" s="72"/>
      <c r="O214" s="79" t="s">
        <v>431</v>
      </c>
      <c r="P214" s="81">
        <v>43504.62741898148</v>
      </c>
      <c r="Q214" s="79" t="s">
        <v>633</v>
      </c>
      <c r="R214" s="79"/>
      <c r="S214" s="79"/>
      <c r="T214" s="79"/>
      <c r="U214" s="79"/>
      <c r="V214" s="83" t="s">
        <v>1001</v>
      </c>
      <c r="W214" s="81">
        <v>43504.62741898148</v>
      </c>
      <c r="X214" s="83" t="s">
        <v>1233</v>
      </c>
      <c r="Y214" s="79"/>
      <c r="Z214" s="79"/>
      <c r="AA214" s="85" t="s">
        <v>1527</v>
      </c>
      <c r="AB214" s="85" t="s">
        <v>1526</v>
      </c>
      <c r="AC214" s="79" t="b">
        <v>0</v>
      </c>
      <c r="AD214" s="79">
        <v>0</v>
      </c>
      <c r="AE214" s="85" t="s">
        <v>1653</v>
      </c>
      <c r="AF214" s="79" t="b">
        <v>0</v>
      </c>
      <c r="AG214" s="79" t="s">
        <v>1701</v>
      </c>
      <c r="AH214" s="79"/>
      <c r="AI214" s="85" t="s">
        <v>1632</v>
      </c>
      <c r="AJ214" s="79" t="b">
        <v>0</v>
      </c>
      <c r="AK214" s="79">
        <v>0</v>
      </c>
      <c r="AL214" s="85" t="s">
        <v>1632</v>
      </c>
      <c r="AM214" s="79" t="s">
        <v>1716</v>
      </c>
      <c r="AN214" s="79" t="b">
        <v>0</v>
      </c>
      <c r="AO214" s="85" t="s">
        <v>1526</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v>1</v>
      </c>
      <c r="BE214" s="49">
        <v>3.3333333333333335</v>
      </c>
      <c r="BF214" s="48">
        <v>0</v>
      </c>
      <c r="BG214" s="49">
        <v>0</v>
      </c>
      <c r="BH214" s="48">
        <v>0</v>
      </c>
      <c r="BI214" s="49">
        <v>0</v>
      </c>
      <c r="BJ214" s="48">
        <v>29</v>
      </c>
      <c r="BK214" s="49">
        <v>96.66666666666667</v>
      </c>
      <c r="BL214" s="48">
        <v>30</v>
      </c>
    </row>
    <row r="215" spans="1:64" ht="15">
      <c r="A215" s="64" t="s">
        <v>282</v>
      </c>
      <c r="B215" s="64" t="s">
        <v>331</v>
      </c>
      <c r="C215" s="65"/>
      <c r="D215" s="66"/>
      <c r="E215" s="67"/>
      <c r="F215" s="68"/>
      <c r="G215" s="65"/>
      <c r="H215" s="69"/>
      <c r="I215" s="70"/>
      <c r="J215" s="70"/>
      <c r="K215" s="34" t="s">
        <v>66</v>
      </c>
      <c r="L215" s="77">
        <v>399</v>
      </c>
      <c r="M215" s="77"/>
      <c r="N215" s="72"/>
      <c r="O215" s="79" t="s">
        <v>430</v>
      </c>
      <c r="P215" s="81">
        <v>43504.88767361111</v>
      </c>
      <c r="Q215" s="79" t="s">
        <v>634</v>
      </c>
      <c r="R215" s="79"/>
      <c r="S215" s="79"/>
      <c r="T215" s="79"/>
      <c r="U215" s="79"/>
      <c r="V215" s="83" t="s">
        <v>958</v>
      </c>
      <c r="W215" s="81">
        <v>43504.88767361111</v>
      </c>
      <c r="X215" s="83" t="s">
        <v>1234</v>
      </c>
      <c r="Y215" s="79"/>
      <c r="Z215" s="79"/>
      <c r="AA215" s="85" t="s">
        <v>1528</v>
      </c>
      <c r="AB215" s="79"/>
      <c r="AC215" s="79" t="b">
        <v>0</v>
      </c>
      <c r="AD215" s="79">
        <v>0</v>
      </c>
      <c r="AE215" s="85" t="s">
        <v>1632</v>
      </c>
      <c r="AF215" s="79" t="b">
        <v>0</v>
      </c>
      <c r="AG215" s="79" t="s">
        <v>1701</v>
      </c>
      <c r="AH215" s="79"/>
      <c r="AI215" s="85" t="s">
        <v>1632</v>
      </c>
      <c r="AJ215" s="79" t="b">
        <v>0</v>
      </c>
      <c r="AK215" s="79">
        <v>0</v>
      </c>
      <c r="AL215" s="85" t="s">
        <v>1632</v>
      </c>
      <c r="AM215" s="79" t="s">
        <v>1709</v>
      </c>
      <c r="AN215" s="79" t="b">
        <v>0</v>
      </c>
      <c r="AO215" s="85" t="s">
        <v>1528</v>
      </c>
      <c r="AP215" s="79" t="s">
        <v>176</v>
      </c>
      <c r="AQ215" s="79">
        <v>0</v>
      </c>
      <c r="AR215" s="79">
        <v>0</v>
      </c>
      <c r="AS215" s="79"/>
      <c r="AT215" s="79"/>
      <c r="AU215" s="79"/>
      <c r="AV215" s="79"/>
      <c r="AW215" s="79"/>
      <c r="AX215" s="79"/>
      <c r="AY215" s="79"/>
      <c r="AZ215" s="79"/>
      <c r="BA215">
        <v>2</v>
      </c>
      <c r="BB215" s="78" t="str">
        <f>REPLACE(INDEX(GroupVertices[Group],MATCH(Edges24[[#This Row],[Vertex 1]],GroupVertices[Vertex],0)),1,1,"")</f>
        <v>1</v>
      </c>
      <c r="BC215" s="78" t="str">
        <f>REPLACE(INDEX(GroupVertices[Group],MATCH(Edges24[[#This Row],[Vertex 2]],GroupVertices[Vertex],0)),1,1,"")</f>
        <v>1</v>
      </c>
      <c r="BD215" s="48">
        <v>0</v>
      </c>
      <c r="BE215" s="49">
        <v>0</v>
      </c>
      <c r="BF215" s="48">
        <v>0</v>
      </c>
      <c r="BG215" s="49">
        <v>0</v>
      </c>
      <c r="BH215" s="48">
        <v>0</v>
      </c>
      <c r="BI215" s="49">
        <v>0</v>
      </c>
      <c r="BJ215" s="48">
        <v>17</v>
      </c>
      <c r="BK215" s="49">
        <v>100</v>
      </c>
      <c r="BL215" s="48">
        <v>17</v>
      </c>
    </row>
    <row r="216" spans="1:64" ht="15">
      <c r="A216" s="64" t="s">
        <v>282</v>
      </c>
      <c r="B216" s="64" t="s">
        <v>331</v>
      </c>
      <c r="C216" s="65"/>
      <c r="D216" s="66"/>
      <c r="E216" s="67"/>
      <c r="F216" s="68"/>
      <c r="G216" s="65"/>
      <c r="H216" s="69"/>
      <c r="I216" s="70"/>
      <c r="J216" s="70"/>
      <c r="K216" s="34" t="s">
        <v>66</v>
      </c>
      <c r="L216" s="77">
        <v>401</v>
      </c>
      <c r="M216" s="77"/>
      <c r="N216" s="72"/>
      <c r="O216" s="79" t="s">
        <v>431</v>
      </c>
      <c r="P216" s="81">
        <v>43505.14026620371</v>
      </c>
      <c r="Q216" s="79" t="s">
        <v>635</v>
      </c>
      <c r="R216" s="79"/>
      <c r="S216" s="79"/>
      <c r="T216" s="79"/>
      <c r="U216" s="79"/>
      <c r="V216" s="83" t="s">
        <v>958</v>
      </c>
      <c r="W216" s="81">
        <v>43505.14026620371</v>
      </c>
      <c r="X216" s="83" t="s">
        <v>1235</v>
      </c>
      <c r="Y216" s="79"/>
      <c r="Z216" s="79"/>
      <c r="AA216" s="85" t="s">
        <v>1529</v>
      </c>
      <c r="AB216" s="79"/>
      <c r="AC216" s="79" t="b">
        <v>0</v>
      </c>
      <c r="AD216" s="79">
        <v>0</v>
      </c>
      <c r="AE216" s="85" t="s">
        <v>1634</v>
      </c>
      <c r="AF216" s="79" t="b">
        <v>0</v>
      </c>
      <c r="AG216" s="79" t="s">
        <v>1701</v>
      </c>
      <c r="AH216" s="79"/>
      <c r="AI216" s="85" t="s">
        <v>1632</v>
      </c>
      <c r="AJ216" s="79" t="b">
        <v>0</v>
      </c>
      <c r="AK216" s="79">
        <v>0</v>
      </c>
      <c r="AL216" s="85" t="s">
        <v>1632</v>
      </c>
      <c r="AM216" s="79" t="s">
        <v>1709</v>
      </c>
      <c r="AN216" s="79" t="b">
        <v>0</v>
      </c>
      <c r="AO216" s="85" t="s">
        <v>1529</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1</v>
      </c>
      <c r="BC216" s="78" t="str">
        <f>REPLACE(INDEX(GroupVertices[Group],MATCH(Edges24[[#This Row],[Vertex 2]],GroupVertices[Vertex],0)),1,1,"")</f>
        <v>1</v>
      </c>
      <c r="BD216" s="48">
        <v>1</v>
      </c>
      <c r="BE216" s="49">
        <v>7.6923076923076925</v>
      </c>
      <c r="BF216" s="48">
        <v>0</v>
      </c>
      <c r="BG216" s="49">
        <v>0</v>
      </c>
      <c r="BH216" s="48">
        <v>0</v>
      </c>
      <c r="BI216" s="49">
        <v>0</v>
      </c>
      <c r="BJ216" s="48">
        <v>12</v>
      </c>
      <c r="BK216" s="49">
        <v>92.3076923076923</v>
      </c>
      <c r="BL216" s="48">
        <v>13</v>
      </c>
    </row>
    <row r="217" spans="1:64" ht="15">
      <c r="A217" s="64" t="s">
        <v>282</v>
      </c>
      <c r="B217" s="64" t="s">
        <v>331</v>
      </c>
      <c r="C217" s="65"/>
      <c r="D217" s="66"/>
      <c r="E217" s="67"/>
      <c r="F217" s="68"/>
      <c r="G217" s="65"/>
      <c r="H217" s="69"/>
      <c r="I217" s="70"/>
      <c r="J217" s="70"/>
      <c r="K217" s="34" t="s">
        <v>66</v>
      </c>
      <c r="L217" s="77">
        <v>402</v>
      </c>
      <c r="M217" s="77"/>
      <c r="N217" s="72"/>
      <c r="O217" s="79" t="s">
        <v>431</v>
      </c>
      <c r="P217" s="81">
        <v>43507.732615740744</v>
      </c>
      <c r="Q217" s="79" t="s">
        <v>636</v>
      </c>
      <c r="R217" s="79"/>
      <c r="S217" s="79"/>
      <c r="T217" s="79"/>
      <c r="U217" s="79"/>
      <c r="V217" s="83" t="s">
        <v>958</v>
      </c>
      <c r="W217" s="81">
        <v>43507.732615740744</v>
      </c>
      <c r="X217" s="83" t="s">
        <v>1236</v>
      </c>
      <c r="Y217" s="79"/>
      <c r="Z217" s="79"/>
      <c r="AA217" s="85" t="s">
        <v>1530</v>
      </c>
      <c r="AB217" s="85" t="s">
        <v>1531</v>
      </c>
      <c r="AC217" s="79" t="b">
        <v>0</v>
      </c>
      <c r="AD217" s="79">
        <v>0</v>
      </c>
      <c r="AE217" s="85" t="s">
        <v>1634</v>
      </c>
      <c r="AF217" s="79" t="b">
        <v>0</v>
      </c>
      <c r="AG217" s="79" t="s">
        <v>1701</v>
      </c>
      <c r="AH217" s="79"/>
      <c r="AI217" s="85" t="s">
        <v>1632</v>
      </c>
      <c r="AJ217" s="79" t="b">
        <v>0</v>
      </c>
      <c r="AK217" s="79">
        <v>0</v>
      </c>
      <c r="AL217" s="85" t="s">
        <v>1632</v>
      </c>
      <c r="AM217" s="79" t="s">
        <v>1709</v>
      </c>
      <c r="AN217" s="79" t="b">
        <v>0</v>
      </c>
      <c r="AO217" s="85" t="s">
        <v>1531</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1</v>
      </c>
      <c r="BC217" s="78" t="str">
        <f>REPLACE(INDEX(GroupVertices[Group],MATCH(Edges24[[#This Row],[Vertex 2]],GroupVertices[Vertex],0)),1,1,"")</f>
        <v>1</v>
      </c>
      <c r="BD217" s="48">
        <v>0</v>
      </c>
      <c r="BE217" s="49">
        <v>0</v>
      </c>
      <c r="BF217" s="48">
        <v>0</v>
      </c>
      <c r="BG217" s="49">
        <v>0</v>
      </c>
      <c r="BH217" s="48">
        <v>0</v>
      </c>
      <c r="BI217" s="49">
        <v>0</v>
      </c>
      <c r="BJ217" s="48">
        <v>17</v>
      </c>
      <c r="BK217" s="49">
        <v>100</v>
      </c>
      <c r="BL217" s="48">
        <v>17</v>
      </c>
    </row>
    <row r="218" spans="1:64" ht="15">
      <c r="A218" s="64" t="s">
        <v>331</v>
      </c>
      <c r="B218" s="64" t="s">
        <v>282</v>
      </c>
      <c r="C218" s="65"/>
      <c r="D218" s="66"/>
      <c r="E218" s="67"/>
      <c r="F218" s="68"/>
      <c r="G218" s="65"/>
      <c r="H218" s="69"/>
      <c r="I218" s="70"/>
      <c r="J218" s="70"/>
      <c r="K218" s="34" t="s">
        <v>66</v>
      </c>
      <c r="L218" s="77">
        <v>403</v>
      </c>
      <c r="M218" s="77"/>
      <c r="N218" s="72"/>
      <c r="O218" s="79" t="s">
        <v>431</v>
      </c>
      <c r="P218" s="81">
        <v>43507.6496875</v>
      </c>
      <c r="Q218" s="79" t="s">
        <v>637</v>
      </c>
      <c r="R218" s="79"/>
      <c r="S218" s="79"/>
      <c r="T218" s="79"/>
      <c r="U218" s="79"/>
      <c r="V218" s="83" t="s">
        <v>1001</v>
      </c>
      <c r="W218" s="81">
        <v>43507.6496875</v>
      </c>
      <c r="X218" s="83" t="s">
        <v>1237</v>
      </c>
      <c r="Y218" s="79"/>
      <c r="Z218" s="79"/>
      <c r="AA218" s="85" t="s">
        <v>1531</v>
      </c>
      <c r="AB218" s="85" t="s">
        <v>1528</v>
      </c>
      <c r="AC218" s="79" t="b">
        <v>0</v>
      </c>
      <c r="AD218" s="79">
        <v>0</v>
      </c>
      <c r="AE218" s="85" t="s">
        <v>1656</v>
      </c>
      <c r="AF218" s="79" t="b">
        <v>0</v>
      </c>
      <c r="AG218" s="79" t="s">
        <v>1701</v>
      </c>
      <c r="AH218" s="79"/>
      <c r="AI218" s="85" t="s">
        <v>1632</v>
      </c>
      <c r="AJ218" s="79" t="b">
        <v>0</v>
      </c>
      <c r="AK218" s="79">
        <v>0</v>
      </c>
      <c r="AL218" s="85" t="s">
        <v>1632</v>
      </c>
      <c r="AM218" s="79" t="s">
        <v>1716</v>
      </c>
      <c r="AN218" s="79" t="b">
        <v>0</v>
      </c>
      <c r="AO218" s="85" t="s">
        <v>1528</v>
      </c>
      <c r="AP218" s="79" t="s">
        <v>176</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0</v>
      </c>
      <c r="BE218" s="49">
        <v>0</v>
      </c>
      <c r="BF218" s="48">
        <v>0</v>
      </c>
      <c r="BG218" s="49">
        <v>0</v>
      </c>
      <c r="BH218" s="48">
        <v>0</v>
      </c>
      <c r="BI218" s="49">
        <v>0</v>
      </c>
      <c r="BJ218" s="48">
        <v>16</v>
      </c>
      <c r="BK218" s="49">
        <v>100</v>
      </c>
      <c r="BL218" s="48">
        <v>16</v>
      </c>
    </row>
    <row r="219" spans="1:64" ht="15">
      <c r="A219" s="64" t="s">
        <v>345</v>
      </c>
      <c r="B219" s="64" t="s">
        <v>331</v>
      </c>
      <c r="C219" s="65"/>
      <c r="D219" s="66"/>
      <c r="E219" s="67"/>
      <c r="F219" s="68"/>
      <c r="G219" s="65"/>
      <c r="H219" s="69"/>
      <c r="I219" s="70"/>
      <c r="J219" s="70"/>
      <c r="K219" s="34" t="s">
        <v>66</v>
      </c>
      <c r="L219" s="77">
        <v>404</v>
      </c>
      <c r="M219" s="77"/>
      <c r="N219" s="72"/>
      <c r="O219" s="79" t="s">
        <v>430</v>
      </c>
      <c r="P219" s="81">
        <v>43505.583402777775</v>
      </c>
      <c r="Q219" s="79" t="s">
        <v>638</v>
      </c>
      <c r="R219" s="79"/>
      <c r="S219" s="79"/>
      <c r="T219" s="79" t="s">
        <v>810</v>
      </c>
      <c r="U219" s="83" t="s">
        <v>874</v>
      </c>
      <c r="V219" s="83" t="s">
        <v>874</v>
      </c>
      <c r="W219" s="81">
        <v>43505.583402777775</v>
      </c>
      <c r="X219" s="83" t="s">
        <v>1238</v>
      </c>
      <c r="Y219" s="79"/>
      <c r="Z219" s="79"/>
      <c r="AA219" s="85" t="s">
        <v>1532</v>
      </c>
      <c r="AB219" s="79"/>
      <c r="AC219" s="79" t="b">
        <v>0</v>
      </c>
      <c r="AD219" s="79">
        <v>1</v>
      </c>
      <c r="AE219" s="85" t="s">
        <v>1632</v>
      </c>
      <c r="AF219" s="79" t="b">
        <v>0</v>
      </c>
      <c r="AG219" s="79" t="s">
        <v>1701</v>
      </c>
      <c r="AH219" s="79"/>
      <c r="AI219" s="85" t="s">
        <v>1632</v>
      </c>
      <c r="AJ219" s="79" t="b">
        <v>0</v>
      </c>
      <c r="AK219" s="79">
        <v>0</v>
      </c>
      <c r="AL219" s="85" t="s">
        <v>1632</v>
      </c>
      <c r="AM219" s="79" t="s">
        <v>1708</v>
      </c>
      <c r="AN219" s="79" t="b">
        <v>0</v>
      </c>
      <c r="AO219" s="85" t="s">
        <v>1532</v>
      </c>
      <c r="AP219" s="79" t="s">
        <v>176</v>
      </c>
      <c r="AQ219" s="79">
        <v>0</v>
      </c>
      <c r="AR219" s="79">
        <v>0</v>
      </c>
      <c r="AS219" s="79"/>
      <c r="AT219" s="79"/>
      <c r="AU219" s="79"/>
      <c r="AV219" s="79"/>
      <c r="AW219" s="79"/>
      <c r="AX219" s="79"/>
      <c r="AY219" s="79"/>
      <c r="AZ219" s="79"/>
      <c r="BA219">
        <v>2</v>
      </c>
      <c r="BB219" s="78" t="str">
        <f>REPLACE(INDEX(GroupVertices[Group],MATCH(Edges24[[#This Row],[Vertex 1]],GroupVertices[Vertex],0)),1,1,"")</f>
        <v>1</v>
      </c>
      <c r="BC219" s="78" t="str">
        <f>REPLACE(INDEX(GroupVertices[Group],MATCH(Edges24[[#This Row],[Vertex 2]],GroupVertices[Vertex],0)),1,1,"")</f>
        <v>1</v>
      </c>
      <c r="BD219" s="48">
        <v>0</v>
      </c>
      <c r="BE219" s="49">
        <v>0</v>
      </c>
      <c r="BF219" s="48">
        <v>0</v>
      </c>
      <c r="BG219" s="49">
        <v>0</v>
      </c>
      <c r="BH219" s="48">
        <v>0</v>
      </c>
      <c r="BI219" s="49">
        <v>0</v>
      </c>
      <c r="BJ219" s="48">
        <v>10</v>
      </c>
      <c r="BK219" s="49">
        <v>100</v>
      </c>
      <c r="BL219" s="48">
        <v>10</v>
      </c>
    </row>
    <row r="220" spans="1:64" ht="15">
      <c r="A220" s="64" t="s">
        <v>345</v>
      </c>
      <c r="B220" s="64" t="s">
        <v>331</v>
      </c>
      <c r="C220" s="65"/>
      <c r="D220" s="66"/>
      <c r="E220" s="67"/>
      <c r="F220" s="68"/>
      <c r="G220" s="65"/>
      <c r="H220" s="69"/>
      <c r="I220" s="70"/>
      <c r="J220" s="70"/>
      <c r="K220" s="34" t="s">
        <v>66</v>
      </c>
      <c r="L220" s="77">
        <v>405</v>
      </c>
      <c r="M220" s="77"/>
      <c r="N220" s="72"/>
      <c r="O220" s="79" t="s">
        <v>430</v>
      </c>
      <c r="P220" s="81">
        <v>43505.583958333336</v>
      </c>
      <c r="Q220" s="79" t="s">
        <v>639</v>
      </c>
      <c r="R220" s="79"/>
      <c r="S220" s="79"/>
      <c r="T220" s="79" t="s">
        <v>810</v>
      </c>
      <c r="U220" s="83" t="s">
        <v>875</v>
      </c>
      <c r="V220" s="83" t="s">
        <v>875</v>
      </c>
      <c r="W220" s="81">
        <v>43505.583958333336</v>
      </c>
      <c r="X220" s="83" t="s">
        <v>1239</v>
      </c>
      <c r="Y220" s="79"/>
      <c r="Z220" s="79"/>
      <c r="AA220" s="85" t="s">
        <v>1533</v>
      </c>
      <c r="AB220" s="79"/>
      <c r="AC220" s="79" t="b">
        <v>0</v>
      </c>
      <c r="AD220" s="79">
        <v>1</v>
      </c>
      <c r="AE220" s="85" t="s">
        <v>1632</v>
      </c>
      <c r="AF220" s="79" t="b">
        <v>0</v>
      </c>
      <c r="AG220" s="79" t="s">
        <v>1701</v>
      </c>
      <c r="AH220" s="79"/>
      <c r="AI220" s="85" t="s">
        <v>1632</v>
      </c>
      <c r="AJ220" s="79" t="b">
        <v>0</v>
      </c>
      <c r="AK220" s="79">
        <v>0</v>
      </c>
      <c r="AL220" s="85" t="s">
        <v>1632</v>
      </c>
      <c r="AM220" s="79" t="s">
        <v>1708</v>
      </c>
      <c r="AN220" s="79" t="b">
        <v>0</v>
      </c>
      <c r="AO220" s="85" t="s">
        <v>1533</v>
      </c>
      <c r="AP220" s="79" t="s">
        <v>176</v>
      </c>
      <c r="AQ220" s="79">
        <v>0</v>
      </c>
      <c r="AR220" s="79">
        <v>0</v>
      </c>
      <c r="AS220" s="79"/>
      <c r="AT220" s="79"/>
      <c r="AU220" s="79"/>
      <c r="AV220" s="79"/>
      <c r="AW220" s="79"/>
      <c r="AX220" s="79"/>
      <c r="AY220" s="79"/>
      <c r="AZ220" s="79"/>
      <c r="BA220">
        <v>2</v>
      </c>
      <c r="BB220" s="78" t="str">
        <f>REPLACE(INDEX(GroupVertices[Group],MATCH(Edges24[[#This Row],[Vertex 1]],GroupVertices[Vertex],0)),1,1,"")</f>
        <v>1</v>
      </c>
      <c r="BC220" s="78" t="str">
        <f>REPLACE(INDEX(GroupVertices[Group],MATCH(Edges24[[#This Row],[Vertex 2]],GroupVertices[Vertex],0)),1,1,"")</f>
        <v>1</v>
      </c>
      <c r="BD220" s="48">
        <v>0</v>
      </c>
      <c r="BE220" s="49">
        <v>0</v>
      </c>
      <c r="BF220" s="48">
        <v>0</v>
      </c>
      <c r="BG220" s="49">
        <v>0</v>
      </c>
      <c r="BH220" s="48">
        <v>0</v>
      </c>
      <c r="BI220" s="49">
        <v>0</v>
      </c>
      <c r="BJ220" s="48">
        <v>9</v>
      </c>
      <c r="BK220" s="49">
        <v>100</v>
      </c>
      <c r="BL220" s="48">
        <v>9</v>
      </c>
    </row>
    <row r="221" spans="1:64" ht="15">
      <c r="A221" s="64" t="s">
        <v>331</v>
      </c>
      <c r="B221" s="64" t="s">
        <v>345</v>
      </c>
      <c r="C221" s="65"/>
      <c r="D221" s="66"/>
      <c r="E221" s="67"/>
      <c r="F221" s="68"/>
      <c r="G221" s="65"/>
      <c r="H221" s="69"/>
      <c r="I221" s="70"/>
      <c r="J221" s="70"/>
      <c r="K221" s="34" t="s">
        <v>66</v>
      </c>
      <c r="L221" s="77">
        <v>406</v>
      </c>
      <c r="M221" s="77"/>
      <c r="N221" s="72"/>
      <c r="O221" s="79" t="s">
        <v>431</v>
      </c>
      <c r="P221" s="81">
        <v>43507.649930555555</v>
      </c>
      <c r="Q221" s="79" t="s">
        <v>640</v>
      </c>
      <c r="R221" s="79"/>
      <c r="S221" s="79"/>
      <c r="T221" s="79"/>
      <c r="U221" s="79"/>
      <c r="V221" s="83" t="s">
        <v>1001</v>
      </c>
      <c r="W221" s="81">
        <v>43507.649930555555</v>
      </c>
      <c r="X221" s="83" t="s">
        <v>1240</v>
      </c>
      <c r="Y221" s="79"/>
      <c r="Z221" s="79"/>
      <c r="AA221" s="85" t="s">
        <v>1534</v>
      </c>
      <c r="AB221" s="85" t="s">
        <v>1532</v>
      </c>
      <c r="AC221" s="79" t="b">
        <v>0</v>
      </c>
      <c r="AD221" s="79">
        <v>0</v>
      </c>
      <c r="AE221" s="85" t="s">
        <v>1681</v>
      </c>
      <c r="AF221" s="79" t="b">
        <v>0</v>
      </c>
      <c r="AG221" s="79" t="s">
        <v>1701</v>
      </c>
      <c r="AH221" s="79"/>
      <c r="AI221" s="85" t="s">
        <v>1632</v>
      </c>
      <c r="AJ221" s="79" t="b">
        <v>0</v>
      </c>
      <c r="AK221" s="79">
        <v>0</v>
      </c>
      <c r="AL221" s="85" t="s">
        <v>1632</v>
      </c>
      <c r="AM221" s="79" t="s">
        <v>1716</v>
      </c>
      <c r="AN221" s="79" t="b">
        <v>0</v>
      </c>
      <c r="AO221" s="85" t="s">
        <v>1532</v>
      </c>
      <c r="AP221" s="79" t="s">
        <v>176</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7</v>
      </c>
      <c r="BK221" s="49">
        <v>100</v>
      </c>
      <c r="BL221" s="48">
        <v>7</v>
      </c>
    </row>
    <row r="222" spans="1:64" ht="15">
      <c r="A222" s="64" t="s">
        <v>346</v>
      </c>
      <c r="B222" s="64" t="s">
        <v>331</v>
      </c>
      <c r="C222" s="65"/>
      <c r="D222" s="66"/>
      <c r="E222" s="67"/>
      <c r="F222" s="68"/>
      <c r="G222" s="65"/>
      <c r="H222" s="69"/>
      <c r="I222" s="70"/>
      <c r="J222" s="70"/>
      <c r="K222" s="34" t="s">
        <v>66</v>
      </c>
      <c r="L222" s="77">
        <v>407</v>
      </c>
      <c r="M222" s="77"/>
      <c r="N222" s="72"/>
      <c r="O222" s="79" t="s">
        <v>431</v>
      </c>
      <c r="P222" s="81">
        <v>43505.68528935185</v>
      </c>
      <c r="Q222" s="79" t="s">
        <v>641</v>
      </c>
      <c r="R222" s="79"/>
      <c r="S222" s="79"/>
      <c r="T222" s="79"/>
      <c r="U222" s="83" t="s">
        <v>876</v>
      </c>
      <c r="V222" s="83" t="s">
        <v>876</v>
      </c>
      <c r="W222" s="81">
        <v>43505.68528935185</v>
      </c>
      <c r="X222" s="83" t="s">
        <v>1241</v>
      </c>
      <c r="Y222" s="79"/>
      <c r="Z222" s="79"/>
      <c r="AA222" s="85" t="s">
        <v>1535</v>
      </c>
      <c r="AB222" s="85" t="s">
        <v>1599</v>
      </c>
      <c r="AC222" s="79" t="b">
        <v>0</v>
      </c>
      <c r="AD222" s="79">
        <v>0</v>
      </c>
      <c r="AE222" s="85" t="s">
        <v>1634</v>
      </c>
      <c r="AF222" s="79" t="b">
        <v>0</v>
      </c>
      <c r="AG222" s="79" t="s">
        <v>1702</v>
      </c>
      <c r="AH222" s="79"/>
      <c r="AI222" s="85" t="s">
        <v>1632</v>
      </c>
      <c r="AJ222" s="79" t="b">
        <v>0</v>
      </c>
      <c r="AK222" s="79">
        <v>0</v>
      </c>
      <c r="AL222" s="85" t="s">
        <v>1632</v>
      </c>
      <c r="AM222" s="79" t="s">
        <v>1709</v>
      </c>
      <c r="AN222" s="79" t="b">
        <v>0</v>
      </c>
      <c r="AO222" s="85" t="s">
        <v>1599</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v>
      </c>
      <c r="BK222" s="49">
        <v>100</v>
      </c>
      <c r="BL222" s="48">
        <v>1</v>
      </c>
    </row>
    <row r="223" spans="1:64" ht="15">
      <c r="A223" s="64" t="s">
        <v>331</v>
      </c>
      <c r="B223" s="64" t="s">
        <v>346</v>
      </c>
      <c r="C223" s="65"/>
      <c r="D223" s="66"/>
      <c r="E223" s="67"/>
      <c r="F223" s="68"/>
      <c r="G223" s="65"/>
      <c r="H223" s="69"/>
      <c r="I223" s="70"/>
      <c r="J223" s="70"/>
      <c r="K223" s="34" t="s">
        <v>66</v>
      </c>
      <c r="L223" s="77">
        <v>408</v>
      </c>
      <c r="M223" s="77"/>
      <c r="N223" s="72"/>
      <c r="O223" s="79" t="s">
        <v>431</v>
      </c>
      <c r="P223" s="81">
        <v>43507.65033564815</v>
      </c>
      <c r="Q223" s="79" t="s">
        <v>642</v>
      </c>
      <c r="R223" s="79"/>
      <c r="S223" s="79"/>
      <c r="T223" s="79"/>
      <c r="U223" s="79"/>
      <c r="V223" s="83" t="s">
        <v>1001</v>
      </c>
      <c r="W223" s="81">
        <v>43507.65033564815</v>
      </c>
      <c r="X223" s="83" t="s">
        <v>1242</v>
      </c>
      <c r="Y223" s="79"/>
      <c r="Z223" s="79"/>
      <c r="AA223" s="85" t="s">
        <v>1536</v>
      </c>
      <c r="AB223" s="85" t="s">
        <v>1535</v>
      </c>
      <c r="AC223" s="79" t="b">
        <v>0</v>
      </c>
      <c r="AD223" s="79">
        <v>0</v>
      </c>
      <c r="AE223" s="85" t="s">
        <v>1682</v>
      </c>
      <c r="AF223" s="79" t="b">
        <v>0</v>
      </c>
      <c r="AG223" s="79" t="s">
        <v>1701</v>
      </c>
      <c r="AH223" s="79"/>
      <c r="AI223" s="85" t="s">
        <v>1632</v>
      </c>
      <c r="AJ223" s="79" t="b">
        <v>0</v>
      </c>
      <c r="AK223" s="79">
        <v>0</v>
      </c>
      <c r="AL223" s="85" t="s">
        <v>1632</v>
      </c>
      <c r="AM223" s="79" t="s">
        <v>1716</v>
      </c>
      <c r="AN223" s="79" t="b">
        <v>0</v>
      </c>
      <c r="AO223" s="85" t="s">
        <v>1535</v>
      </c>
      <c r="AP223" s="79" t="s">
        <v>176</v>
      </c>
      <c r="AQ223" s="79">
        <v>0</v>
      </c>
      <c r="AR223" s="79">
        <v>0</v>
      </c>
      <c r="AS223" s="79"/>
      <c r="AT223" s="79"/>
      <c r="AU223" s="79"/>
      <c r="AV223" s="79"/>
      <c r="AW223" s="79"/>
      <c r="AX223" s="79"/>
      <c r="AY223" s="79"/>
      <c r="AZ223" s="79"/>
      <c r="BA223">
        <v>1</v>
      </c>
      <c r="BB223" s="78" t="str">
        <f>REPLACE(INDEX(GroupVertices[Group],MATCH(Edges24[[#This Row],[Vertex 1]],GroupVertices[Vertex],0)),1,1,"")</f>
        <v>1</v>
      </c>
      <c r="BC223" s="78" t="str">
        <f>REPLACE(INDEX(GroupVertices[Group],MATCH(Edges24[[#This Row],[Vertex 2]],GroupVertices[Vertex],0)),1,1,"")</f>
        <v>1</v>
      </c>
      <c r="BD223" s="48">
        <v>1</v>
      </c>
      <c r="BE223" s="49">
        <v>14.285714285714286</v>
      </c>
      <c r="BF223" s="48">
        <v>0</v>
      </c>
      <c r="BG223" s="49">
        <v>0</v>
      </c>
      <c r="BH223" s="48">
        <v>0</v>
      </c>
      <c r="BI223" s="49">
        <v>0</v>
      </c>
      <c r="BJ223" s="48">
        <v>6</v>
      </c>
      <c r="BK223" s="49">
        <v>85.71428571428571</v>
      </c>
      <c r="BL223" s="48">
        <v>7</v>
      </c>
    </row>
    <row r="224" spans="1:64" ht="15">
      <c r="A224" s="64" t="s">
        <v>347</v>
      </c>
      <c r="B224" s="64" t="s">
        <v>331</v>
      </c>
      <c r="C224" s="65"/>
      <c r="D224" s="66"/>
      <c r="E224" s="67"/>
      <c r="F224" s="68"/>
      <c r="G224" s="65"/>
      <c r="H224" s="69"/>
      <c r="I224" s="70"/>
      <c r="J224" s="70"/>
      <c r="K224" s="34" t="s">
        <v>66</v>
      </c>
      <c r="L224" s="77">
        <v>409</v>
      </c>
      <c r="M224" s="77"/>
      <c r="N224" s="72"/>
      <c r="O224" s="79" t="s">
        <v>430</v>
      </c>
      <c r="P224" s="81">
        <v>43505.687106481484</v>
      </c>
      <c r="Q224" s="79" t="s">
        <v>643</v>
      </c>
      <c r="R224" s="79"/>
      <c r="S224" s="79"/>
      <c r="T224" s="79" t="s">
        <v>809</v>
      </c>
      <c r="U224" s="83" t="s">
        <v>877</v>
      </c>
      <c r="V224" s="83" t="s">
        <v>877</v>
      </c>
      <c r="W224" s="81">
        <v>43505.687106481484</v>
      </c>
      <c r="X224" s="83" t="s">
        <v>1243</v>
      </c>
      <c r="Y224" s="79"/>
      <c r="Z224" s="79"/>
      <c r="AA224" s="85" t="s">
        <v>1537</v>
      </c>
      <c r="AB224" s="79"/>
      <c r="AC224" s="79" t="b">
        <v>0</v>
      </c>
      <c r="AD224" s="79">
        <v>0</v>
      </c>
      <c r="AE224" s="85" t="s">
        <v>1632</v>
      </c>
      <c r="AF224" s="79" t="b">
        <v>0</v>
      </c>
      <c r="AG224" s="79" t="s">
        <v>1701</v>
      </c>
      <c r="AH224" s="79"/>
      <c r="AI224" s="85" t="s">
        <v>1632</v>
      </c>
      <c r="AJ224" s="79" t="b">
        <v>0</v>
      </c>
      <c r="AK224" s="79">
        <v>0</v>
      </c>
      <c r="AL224" s="85" t="s">
        <v>1632</v>
      </c>
      <c r="AM224" s="79" t="s">
        <v>1709</v>
      </c>
      <c r="AN224" s="79" t="b">
        <v>0</v>
      </c>
      <c r="AO224" s="85" t="s">
        <v>1537</v>
      </c>
      <c r="AP224" s="79" t="s">
        <v>176</v>
      </c>
      <c r="AQ224" s="79">
        <v>0</v>
      </c>
      <c r="AR224" s="79">
        <v>0</v>
      </c>
      <c r="AS224" s="79"/>
      <c r="AT224" s="79"/>
      <c r="AU224" s="79"/>
      <c r="AV224" s="79"/>
      <c r="AW224" s="79"/>
      <c r="AX224" s="79"/>
      <c r="AY224" s="79"/>
      <c r="AZ224" s="79"/>
      <c r="BA224">
        <v>1</v>
      </c>
      <c r="BB224" s="78" t="str">
        <f>REPLACE(INDEX(GroupVertices[Group],MATCH(Edges24[[#This Row],[Vertex 1]],GroupVertices[Vertex],0)),1,1,"")</f>
        <v>1</v>
      </c>
      <c r="BC224" s="78" t="str">
        <f>REPLACE(INDEX(GroupVertices[Group],MATCH(Edges24[[#This Row],[Vertex 2]],GroupVertices[Vertex],0)),1,1,"")</f>
        <v>1</v>
      </c>
      <c r="BD224" s="48">
        <v>2</v>
      </c>
      <c r="BE224" s="49">
        <v>9.090909090909092</v>
      </c>
      <c r="BF224" s="48">
        <v>0</v>
      </c>
      <c r="BG224" s="49">
        <v>0</v>
      </c>
      <c r="BH224" s="48">
        <v>0</v>
      </c>
      <c r="BI224" s="49">
        <v>0</v>
      </c>
      <c r="BJ224" s="48">
        <v>20</v>
      </c>
      <c r="BK224" s="49">
        <v>90.9090909090909</v>
      </c>
      <c r="BL224" s="48">
        <v>22</v>
      </c>
    </row>
    <row r="225" spans="1:64" ht="15">
      <c r="A225" s="64" t="s">
        <v>331</v>
      </c>
      <c r="B225" s="64" t="s">
        <v>347</v>
      </c>
      <c r="C225" s="65"/>
      <c r="D225" s="66"/>
      <c r="E225" s="67"/>
      <c r="F225" s="68"/>
      <c r="G225" s="65"/>
      <c r="H225" s="69"/>
      <c r="I225" s="70"/>
      <c r="J225" s="70"/>
      <c r="K225" s="34" t="s">
        <v>66</v>
      </c>
      <c r="L225" s="77">
        <v>410</v>
      </c>
      <c r="M225" s="77"/>
      <c r="N225" s="72"/>
      <c r="O225" s="79" t="s">
        <v>431</v>
      </c>
      <c r="P225" s="81">
        <v>43507.650509259256</v>
      </c>
      <c r="Q225" s="79" t="s">
        <v>644</v>
      </c>
      <c r="R225" s="79"/>
      <c r="S225" s="79"/>
      <c r="T225" s="79"/>
      <c r="U225" s="79"/>
      <c r="V225" s="83" t="s">
        <v>1001</v>
      </c>
      <c r="W225" s="81">
        <v>43507.650509259256</v>
      </c>
      <c r="X225" s="83" t="s">
        <v>1244</v>
      </c>
      <c r="Y225" s="79"/>
      <c r="Z225" s="79"/>
      <c r="AA225" s="85" t="s">
        <v>1538</v>
      </c>
      <c r="AB225" s="85" t="s">
        <v>1537</v>
      </c>
      <c r="AC225" s="79" t="b">
        <v>0</v>
      </c>
      <c r="AD225" s="79">
        <v>0</v>
      </c>
      <c r="AE225" s="85" t="s">
        <v>1683</v>
      </c>
      <c r="AF225" s="79" t="b">
        <v>0</v>
      </c>
      <c r="AG225" s="79" t="s">
        <v>1701</v>
      </c>
      <c r="AH225" s="79"/>
      <c r="AI225" s="85" t="s">
        <v>1632</v>
      </c>
      <c r="AJ225" s="79" t="b">
        <v>0</v>
      </c>
      <c r="AK225" s="79">
        <v>0</v>
      </c>
      <c r="AL225" s="85" t="s">
        <v>1632</v>
      </c>
      <c r="AM225" s="79" t="s">
        <v>1716</v>
      </c>
      <c r="AN225" s="79" t="b">
        <v>0</v>
      </c>
      <c r="AO225" s="85" t="s">
        <v>1537</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v>0</v>
      </c>
      <c r="BE225" s="49">
        <v>0</v>
      </c>
      <c r="BF225" s="48">
        <v>0</v>
      </c>
      <c r="BG225" s="49">
        <v>0</v>
      </c>
      <c r="BH225" s="48">
        <v>0</v>
      </c>
      <c r="BI225" s="49">
        <v>0</v>
      </c>
      <c r="BJ225" s="48">
        <v>3</v>
      </c>
      <c r="BK225" s="49">
        <v>100</v>
      </c>
      <c r="BL225" s="48">
        <v>3</v>
      </c>
    </row>
    <row r="226" spans="1:64" ht="15">
      <c r="A226" s="64" t="s">
        <v>348</v>
      </c>
      <c r="B226" s="64" t="s">
        <v>331</v>
      </c>
      <c r="C226" s="65"/>
      <c r="D226" s="66"/>
      <c r="E226" s="67"/>
      <c r="F226" s="68"/>
      <c r="G226" s="65"/>
      <c r="H226" s="69"/>
      <c r="I226" s="70"/>
      <c r="J226" s="70"/>
      <c r="K226" s="34" t="s">
        <v>66</v>
      </c>
      <c r="L226" s="77">
        <v>411</v>
      </c>
      <c r="M226" s="77"/>
      <c r="N226" s="72"/>
      <c r="O226" s="79" t="s">
        <v>430</v>
      </c>
      <c r="P226" s="81">
        <v>43506.622152777774</v>
      </c>
      <c r="Q226" s="79" t="s">
        <v>645</v>
      </c>
      <c r="R226" s="79"/>
      <c r="S226" s="79"/>
      <c r="T226" s="79"/>
      <c r="U226" s="79"/>
      <c r="V226" s="83" t="s">
        <v>1010</v>
      </c>
      <c r="W226" s="81">
        <v>43506.622152777774</v>
      </c>
      <c r="X226" s="83" t="s">
        <v>1245</v>
      </c>
      <c r="Y226" s="79"/>
      <c r="Z226" s="79"/>
      <c r="AA226" s="85" t="s">
        <v>1539</v>
      </c>
      <c r="AB226" s="79"/>
      <c r="AC226" s="79" t="b">
        <v>0</v>
      </c>
      <c r="AD226" s="79">
        <v>0</v>
      </c>
      <c r="AE226" s="85" t="s">
        <v>1632</v>
      </c>
      <c r="AF226" s="79" t="b">
        <v>0</v>
      </c>
      <c r="AG226" s="79" t="s">
        <v>1701</v>
      </c>
      <c r="AH226" s="79"/>
      <c r="AI226" s="85" t="s">
        <v>1632</v>
      </c>
      <c r="AJ226" s="79" t="b">
        <v>0</v>
      </c>
      <c r="AK226" s="79">
        <v>0</v>
      </c>
      <c r="AL226" s="85" t="s">
        <v>1632</v>
      </c>
      <c r="AM226" s="79" t="s">
        <v>1709</v>
      </c>
      <c r="AN226" s="79" t="b">
        <v>0</v>
      </c>
      <c r="AO226" s="85" t="s">
        <v>1539</v>
      </c>
      <c r="AP226" s="79" t="s">
        <v>176</v>
      </c>
      <c r="AQ226" s="79">
        <v>0</v>
      </c>
      <c r="AR226" s="79">
        <v>0</v>
      </c>
      <c r="AS226" s="79"/>
      <c r="AT226" s="79"/>
      <c r="AU226" s="79"/>
      <c r="AV226" s="79"/>
      <c r="AW226" s="79"/>
      <c r="AX226" s="79"/>
      <c r="AY226" s="79"/>
      <c r="AZ226" s="79"/>
      <c r="BA226">
        <v>1</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10</v>
      </c>
      <c r="BK226" s="49">
        <v>100</v>
      </c>
      <c r="BL226" s="48">
        <v>10</v>
      </c>
    </row>
    <row r="227" spans="1:64" ht="15">
      <c r="A227" s="64" t="s">
        <v>331</v>
      </c>
      <c r="B227" s="64" t="s">
        <v>348</v>
      </c>
      <c r="C227" s="65"/>
      <c r="D227" s="66"/>
      <c r="E227" s="67"/>
      <c r="F227" s="68"/>
      <c r="G227" s="65"/>
      <c r="H227" s="69"/>
      <c r="I227" s="70"/>
      <c r="J227" s="70"/>
      <c r="K227" s="34" t="s">
        <v>66</v>
      </c>
      <c r="L227" s="77">
        <v>412</v>
      </c>
      <c r="M227" s="77"/>
      <c r="N227" s="72"/>
      <c r="O227" s="79" t="s">
        <v>431</v>
      </c>
      <c r="P227" s="81">
        <v>43507.66239583334</v>
      </c>
      <c r="Q227" s="79" t="s">
        <v>646</v>
      </c>
      <c r="R227" s="79"/>
      <c r="S227" s="79"/>
      <c r="T227" s="79"/>
      <c r="U227" s="79"/>
      <c r="V227" s="83" t="s">
        <v>1001</v>
      </c>
      <c r="W227" s="81">
        <v>43507.66239583334</v>
      </c>
      <c r="X227" s="83" t="s">
        <v>1246</v>
      </c>
      <c r="Y227" s="79"/>
      <c r="Z227" s="79"/>
      <c r="AA227" s="85" t="s">
        <v>1540</v>
      </c>
      <c r="AB227" s="85" t="s">
        <v>1539</v>
      </c>
      <c r="AC227" s="79" t="b">
        <v>0</v>
      </c>
      <c r="AD227" s="79">
        <v>0</v>
      </c>
      <c r="AE227" s="85" t="s">
        <v>1684</v>
      </c>
      <c r="AF227" s="79" t="b">
        <v>0</v>
      </c>
      <c r="AG227" s="79" t="s">
        <v>1701</v>
      </c>
      <c r="AH227" s="79"/>
      <c r="AI227" s="85" t="s">
        <v>1632</v>
      </c>
      <c r="AJ227" s="79" t="b">
        <v>0</v>
      </c>
      <c r="AK227" s="79">
        <v>0</v>
      </c>
      <c r="AL227" s="85" t="s">
        <v>1632</v>
      </c>
      <c r="AM227" s="79" t="s">
        <v>1716</v>
      </c>
      <c r="AN227" s="79" t="b">
        <v>0</v>
      </c>
      <c r="AO227" s="85" t="s">
        <v>1539</v>
      </c>
      <c r="AP227" s="79" t="s">
        <v>176</v>
      </c>
      <c r="AQ227" s="79">
        <v>0</v>
      </c>
      <c r="AR227" s="79">
        <v>0</v>
      </c>
      <c r="AS227" s="79"/>
      <c r="AT227" s="79"/>
      <c r="AU227" s="79"/>
      <c r="AV227" s="79"/>
      <c r="AW227" s="79"/>
      <c r="AX227" s="79"/>
      <c r="AY227" s="79"/>
      <c r="AZ227" s="79"/>
      <c r="BA227">
        <v>1</v>
      </c>
      <c r="BB227" s="78" t="str">
        <f>REPLACE(INDEX(GroupVertices[Group],MATCH(Edges24[[#This Row],[Vertex 1]],GroupVertices[Vertex],0)),1,1,"")</f>
        <v>1</v>
      </c>
      <c r="BC227" s="78" t="str">
        <f>REPLACE(INDEX(GroupVertices[Group],MATCH(Edges24[[#This Row],[Vertex 2]],GroupVertices[Vertex],0)),1,1,"")</f>
        <v>1</v>
      </c>
      <c r="BD227" s="48">
        <v>1</v>
      </c>
      <c r="BE227" s="49">
        <v>8.333333333333334</v>
      </c>
      <c r="BF227" s="48">
        <v>0</v>
      </c>
      <c r="BG227" s="49">
        <v>0</v>
      </c>
      <c r="BH227" s="48">
        <v>0</v>
      </c>
      <c r="BI227" s="49">
        <v>0</v>
      </c>
      <c r="BJ227" s="48">
        <v>11</v>
      </c>
      <c r="BK227" s="49">
        <v>91.66666666666667</v>
      </c>
      <c r="BL227" s="48">
        <v>12</v>
      </c>
    </row>
    <row r="228" spans="1:64" ht="15">
      <c r="A228" s="64" t="s">
        <v>349</v>
      </c>
      <c r="B228" s="64" t="s">
        <v>331</v>
      </c>
      <c r="C228" s="65"/>
      <c r="D228" s="66"/>
      <c r="E228" s="67"/>
      <c r="F228" s="68"/>
      <c r="G228" s="65"/>
      <c r="H228" s="69"/>
      <c r="I228" s="70"/>
      <c r="J228" s="70"/>
      <c r="K228" s="34" t="s">
        <v>66</v>
      </c>
      <c r="L228" s="77">
        <v>413</v>
      </c>
      <c r="M228" s="77"/>
      <c r="N228" s="72"/>
      <c r="O228" s="79" t="s">
        <v>431</v>
      </c>
      <c r="P228" s="81">
        <v>43506.8393287037</v>
      </c>
      <c r="Q228" s="79" t="s">
        <v>647</v>
      </c>
      <c r="R228" s="79"/>
      <c r="S228" s="79"/>
      <c r="T228" s="79"/>
      <c r="U228" s="79"/>
      <c r="V228" s="83" t="s">
        <v>915</v>
      </c>
      <c r="W228" s="81">
        <v>43506.8393287037</v>
      </c>
      <c r="X228" s="83" t="s">
        <v>1247</v>
      </c>
      <c r="Y228" s="79"/>
      <c r="Z228" s="79"/>
      <c r="AA228" s="85" t="s">
        <v>1541</v>
      </c>
      <c r="AB228" s="79"/>
      <c r="AC228" s="79" t="b">
        <v>0</v>
      </c>
      <c r="AD228" s="79">
        <v>0</v>
      </c>
      <c r="AE228" s="85" t="s">
        <v>1634</v>
      </c>
      <c r="AF228" s="79" t="b">
        <v>0</v>
      </c>
      <c r="AG228" s="79" t="s">
        <v>1701</v>
      </c>
      <c r="AH228" s="79"/>
      <c r="AI228" s="85" t="s">
        <v>1632</v>
      </c>
      <c r="AJ228" s="79" t="b">
        <v>0</v>
      </c>
      <c r="AK228" s="79">
        <v>0</v>
      </c>
      <c r="AL228" s="85" t="s">
        <v>1632</v>
      </c>
      <c r="AM228" s="79" t="s">
        <v>1708</v>
      </c>
      <c r="AN228" s="79" t="b">
        <v>0</v>
      </c>
      <c r="AO228" s="85" t="s">
        <v>1541</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2</v>
      </c>
      <c r="BE228" s="49">
        <v>15.384615384615385</v>
      </c>
      <c r="BF228" s="48">
        <v>0</v>
      </c>
      <c r="BG228" s="49">
        <v>0</v>
      </c>
      <c r="BH228" s="48">
        <v>0</v>
      </c>
      <c r="BI228" s="49">
        <v>0</v>
      </c>
      <c r="BJ228" s="48">
        <v>11</v>
      </c>
      <c r="BK228" s="49">
        <v>84.61538461538461</v>
      </c>
      <c r="BL228" s="48">
        <v>13</v>
      </c>
    </row>
    <row r="229" spans="1:64" ht="15">
      <c r="A229" s="64" t="s">
        <v>331</v>
      </c>
      <c r="B229" s="64" t="s">
        <v>349</v>
      </c>
      <c r="C229" s="65"/>
      <c r="D229" s="66"/>
      <c r="E229" s="67"/>
      <c r="F229" s="68"/>
      <c r="G229" s="65"/>
      <c r="H229" s="69"/>
      <c r="I229" s="70"/>
      <c r="J229" s="70"/>
      <c r="K229" s="34" t="s">
        <v>66</v>
      </c>
      <c r="L229" s="77">
        <v>414</v>
      </c>
      <c r="M229" s="77"/>
      <c r="N229" s="72"/>
      <c r="O229" s="79" t="s">
        <v>431</v>
      </c>
      <c r="P229" s="81">
        <v>43507.6625462963</v>
      </c>
      <c r="Q229" s="79" t="s">
        <v>648</v>
      </c>
      <c r="R229" s="79"/>
      <c r="S229" s="79"/>
      <c r="T229" s="79"/>
      <c r="U229" s="79"/>
      <c r="V229" s="83" t="s">
        <v>1001</v>
      </c>
      <c r="W229" s="81">
        <v>43507.6625462963</v>
      </c>
      <c r="X229" s="83" t="s">
        <v>1248</v>
      </c>
      <c r="Y229" s="79"/>
      <c r="Z229" s="79"/>
      <c r="AA229" s="85" t="s">
        <v>1542</v>
      </c>
      <c r="AB229" s="85" t="s">
        <v>1541</v>
      </c>
      <c r="AC229" s="79" t="b">
        <v>0</v>
      </c>
      <c r="AD229" s="79">
        <v>0</v>
      </c>
      <c r="AE229" s="85" t="s">
        <v>1685</v>
      </c>
      <c r="AF229" s="79" t="b">
        <v>0</v>
      </c>
      <c r="AG229" s="79" t="s">
        <v>1701</v>
      </c>
      <c r="AH229" s="79"/>
      <c r="AI229" s="85" t="s">
        <v>1632</v>
      </c>
      <c r="AJ229" s="79" t="b">
        <v>0</v>
      </c>
      <c r="AK229" s="79">
        <v>0</v>
      </c>
      <c r="AL229" s="85" t="s">
        <v>1632</v>
      </c>
      <c r="AM229" s="79" t="s">
        <v>1716</v>
      </c>
      <c r="AN229" s="79" t="b">
        <v>0</v>
      </c>
      <c r="AO229" s="85" t="s">
        <v>1541</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1</v>
      </c>
      <c r="BE229" s="49">
        <v>33.333333333333336</v>
      </c>
      <c r="BF229" s="48">
        <v>0</v>
      </c>
      <c r="BG229" s="49">
        <v>0</v>
      </c>
      <c r="BH229" s="48">
        <v>0</v>
      </c>
      <c r="BI229" s="49">
        <v>0</v>
      </c>
      <c r="BJ229" s="48">
        <v>2</v>
      </c>
      <c r="BK229" s="49">
        <v>66.66666666666667</v>
      </c>
      <c r="BL229" s="48">
        <v>3</v>
      </c>
    </row>
    <row r="230" spans="1:64" ht="15">
      <c r="A230" s="64" t="s">
        <v>350</v>
      </c>
      <c r="B230" s="64" t="s">
        <v>331</v>
      </c>
      <c r="C230" s="65"/>
      <c r="D230" s="66"/>
      <c r="E230" s="67"/>
      <c r="F230" s="68"/>
      <c r="G230" s="65"/>
      <c r="H230" s="69"/>
      <c r="I230" s="70"/>
      <c r="J230" s="70"/>
      <c r="K230" s="34" t="s">
        <v>66</v>
      </c>
      <c r="L230" s="77">
        <v>415</v>
      </c>
      <c r="M230" s="77"/>
      <c r="N230" s="72"/>
      <c r="O230" s="79" t="s">
        <v>431</v>
      </c>
      <c r="P230" s="81">
        <v>43507.75152777778</v>
      </c>
      <c r="Q230" s="79" t="s">
        <v>649</v>
      </c>
      <c r="R230" s="79"/>
      <c r="S230" s="79"/>
      <c r="T230" s="79"/>
      <c r="U230" s="79"/>
      <c r="V230" s="83" t="s">
        <v>915</v>
      </c>
      <c r="W230" s="81">
        <v>43507.75152777778</v>
      </c>
      <c r="X230" s="83" t="s">
        <v>1249</v>
      </c>
      <c r="Y230" s="79"/>
      <c r="Z230" s="79"/>
      <c r="AA230" s="85" t="s">
        <v>1543</v>
      </c>
      <c r="AB230" s="85" t="s">
        <v>1630</v>
      </c>
      <c r="AC230" s="79" t="b">
        <v>0</v>
      </c>
      <c r="AD230" s="79">
        <v>0</v>
      </c>
      <c r="AE230" s="85" t="s">
        <v>1634</v>
      </c>
      <c r="AF230" s="79" t="b">
        <v>0</v>
      </c>
      <c r="AG230" s="79" t="s">
        <v>1701</v>
      </c>
      <c r="AH230" s="79"/>
      <c r="AI230" s="85" t="s">
        <v>1632</v>
      </c>
      <c r="AJ230" s="79" t="b">
        <v>0</v>
      </c>
      <c r="AK230" s="79">
        <v>0</v>
      </c>
      <c r="AL230" s="85" t="s">
        <v>1632</v>
      </c>
      <c r="AM230" s="79" t="s">
        <v>1708</v>
      </c>
      <c r="AN230" s="79" t="b">
        <v>0</v>
      </c>
      <c r="AO230" s="85" t="s">
        <v>1630</v>
      </c>
      <c r="AP230" s="79" t="s">
        <v>176</v>
      </c>
      <c r="AQ230" s="79">
        <v>0</v>
      </c>
      <c r="AR230" s="79">
        <v>0</v>
      </c>
      <c r="AS230" s="79"/>
      <c r="AT230" s="79"/>
      <c r="AU230" s="79"/>
      <c r="AV230" s="79"/>
      <c r="AW230" s="79"/>
      <c r="AX230" s="79"/>
      <c r="AY230" s="79"/>
      <c r="AZ230" s="79"/>
      <c r="BA230">
        <v>2</v>
      </c>
      <c r="BB230" s="78" t="str">
        <f>REPLACE(INDEX(GroupVertices[Group],MATCH(Edges24[[#This Row],[Vertex 1]],GroupVertices[Vertex],0)),1,1,"")</f>
        <v>1</v>
      </c>
      <c r="BC230" s="78" t="str">
        <f>REPLACE(INDEX(GroupVertices[Group],MATCH(Edges24[[#This Row],[Vertex 2]],GroupVertices[Vertex],0)),1,1,"")</f>
        <v>1</v>
      </c>
      <c r="BD230" s="48">
        <v>1</v>
      </c>
      <c r="BE230" s="49">
        <v>9.090909090909092</v>
      </c>
      <c r="BF230" s="48">
        <v>0</v>
      </c>
      <c r="BG230" s="49">
        <v>0</v>
      </c>
      <c r="BH230" s="48">
        <v>0</v>
      </c>
      <c r="BI230" s="49">
        <v>0</v>
      </c>
      <c r="BJ230" s="48">
        <v>10</v>
      </c>
      <c r="BK230" s="49">
        <v>90.9090909090909</v>
      </c>
      <c r="BL230" s="48">
        <v>11</v>
      </c>
    </row>
    <row r="231" spans="1:64" ht="15">
      <c r="A231" s="64" t="s">
        <v>350</v>
      </c>
      <c r="B231" s="64" t="s">
        <v>331</v>
      </c>
      <c r="C231" s="65"/>
      <c r="D231" s="66"/>
      <c r="E231" s="67"/>
      <c r="F231" s="68"/>
      <c r="G231" s="65"/>
      <c r="H231" s="69"/>
      <c r="I231" s="70"/>
      <c r="J231" s="70"/>
      <c r="K231" s="34" t="s">
        <v>66</v>
      </c>
      <c r="L231" s="77">
        <v>416</v>
      </c>
      <c r="M231" s="77"/>
      <c r="N231" s="72"/>
      <c r="O231" s="79" t="s">
        <v>431</v>
      </c>
      <c r="P231" s="81">
        <v>43507.88989583333</v>
      </c>
      <c r="Q231" s="79" t="s">
        <v>650</v>
      </c>
      <c r="R231" s="79"/>
      <c r="S231" s="79"/>
      <c r="T231" s="79"/>
      <c r="U231" s="79"/>
      <c r="V231" s="83" t="s">
        <v>915</v>
      </c>
      <c r="W231" s="81">
        <v>43507.88989583333</v>
      </c>
      <c r="X231" s="83" t="s">
        <v>1250</v>
      </c>
      <c r="Y231" s="79"/>
      <c r="Z231" s="79"/>
      <c r="AA231" s="85" t="s">
        <v>1544</v>
      </c>
      <c r="AB231" s="85" t="s">
        <v>1545</v>
      </c>
      <c r="AC231" s="79" t="b">
        <v>0</v>
      </c>
      <c r="AD231" s="79">
        <v>0</v>
      </c>
      <c r="AE231" s="85" t="s">
        <v>1634</v>
      </c>
      <c r="AF231" s="79" t="b">
        <v>0</v>
      </c>
      <c r="AG231" s="79" t="s">
        <v>1701</v>
      </c>
      <c r="AH231" s="79"/>
      <c r="AI231" s="85" t="s">
        <v>1632</v>
      </c>
      <c r="AJ231" s="79" t="b">
        <v>0</v>
      </c>
      <c r="AK231" s="79">
        <v>0</v>
      </c>
      <c r="AL231" s="85" t="s">
        <v>1632</v>
      </c>
      <c r="AM231" s="79" t="s">
        <v>1708</v>
      </c>
      <c r="AN231" s="79" t="b">
        <v>0</v>
      </c>
      <c r="AO231" s="85" t="s">
        <v>1545</v>
      </c>
      <c r="AP231" s="79" t="s">
        <v>176</v>
      </c>
      <c r="AQ231" s="79">
        <v>0</v>
      </c>
      <c r="AR231" s="79">
        <v>0</v>
      </c>
      <c r="AS231" s="79"/>
      <c r="AT231" s="79"/>
      <c r="AU231" s="79"/>
      <c r="AV231" s="79"/>
      <c r="AW231" s="79"/>
      <c r="AX231" s="79"/>
      <c r="AY231" s="79"/>
      <c r="AZ231" s="79"/>
      <c r="BA231">
        <v>2</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3</v>
      </c>
      <c r="BK231" s="49">
        <v>100</v>
      </c>
      <c r="BL231" s="48">
        <v>3</v>
      </c>
    </row>
    <row r="232" spans="1:64" ht="15">
      <c r="A232" s="64" t="s">
        <v>331</v>
      </c>
      <c r="B232" s="64" t="s">
        <v>350</v>
      </c>
      <c r="C232" s="65"/>
      <c r="D232" s="66"/>
      <c r="E232" s="67"/>
      <c r="F232" s="68"/>
      <c r="G232" s="65"/>
      <c r="H232" s="69"/>
      <c r="I232" s="70"/>
      <c r="J232" s="70"/>
      <c r="K232" s="34" t="s">
        <v>66</v>
      </c>
      <c r="L232" s="77">
        <v>417</v>
      </c>
      <c r="M232" s="77"/>
      <c r="N232" s="72"/>
      <c r="O232" s="79" t="s">
        <v>431</v>
      </c>
      <c r="P232" s="81">
        <v>43507.87449074074</v>
      </c>
      <c r="Q232" s="79" t="s">
        <v>651</v>
      </c>
      <c r="R232" s="79"/>
      <c r="S232" s="79"/>
      <c r="T232" s="79"/>
      <c r="U232" s="79"/>
      <c r="V232" s="83" t="s">
        <v>1001</v>
      </c>
      <c r="W232" s="81">
        <v>43507.87449074074</v>
      </c>
      <c r="X232" s="83" t="s">
        <v>1251</v>
      </c>
      <c r="Y232" s="79"/>
      <c r="Z232" s="79"/>
      <c r="AA232" s="85" t="s">
        <v>1545</v>
      </c>
      <c r="AB232" s="85" t="s">
        <v>1543</v>
      </c>
      <c r="AC232" s="79" t="b">
        <v>0</v>
      </c>
      <c r="AD232" s="79">
        <v>0</v>
      </c>
      <c r="AE232" s="85" t="s">
        <v>1686</v>
      </c>
      <c r="AF232" s="79" t="b">
        <v>0</v>
      </c>
      <c r="AG232" s="79" t="s">
        <v>1701</v>
      </c>
      <c r="AH232" s="79"/>
      <c r="AI232" s="85" t="s">
        <v>1632</v>
      </c>
      <c r="AJ232" s="79" t="b">
        <v>0</v>
      </c>
      <c r="AK232" s="79">
        <v>0</v>
      </c>
      <c r="AL232" s="85" t="s">
        <v>1632</v>
      </c>
      <c r="AM232" s="79" t="s">
        <v>1716</v>
      </c>
      <c r="AN232" s="79" t="b">
        <v>0</v>
      </c>
      <c r="AO232" s="85" t="s">
        <v>1543</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5</v>
      </c>
      <c r="BK232" s="49">
        <v>100</v>
      </c>
      <c r="BL232" s="48">
        <v>5</v>
      </c>
    </row>
    <row r="233" spans="1:64" ht="15">
      <c r="A233" s="64" t="s">
        <v>306</v>
      </c>
      <c r="B233" s="64" t="s">
        <v>331</v>
      </c>
      <c r="C233" s="65"/>
      <c r="D233" s="66"/>
      <c r="E233" s="67"/>
      <c r="F233" s="68"/>
      <c r="G233" s="65"/>
      <c r="H233" s="69"/>
      <c r="I233" s="70"/>
      <c r="J233" s="70"/>
      <c r="K233" s="34" t="s">
        <v>66</v>
      </c>
      <c r="L233" s="77">
        <v>419</v>
      </c>
      <c r="M233" s="77"/>
      <c r="N233" s="72"/>
      <c r="O233" s="79" t="s">
        <v>431</v>
      </c>
      <c r="P233" s="81">
        <v>43508.611712962964</v>
      </c>
      <c r="Q233" s="79" t="s">
        <v>652</v>
      </c>
      <c r="R233" s="83" t="s">
        <v>781</v>
      </c>
      <c r="S233" s="79" t="s">
        <v>796</v>
      </c>
      <c r="T233" s="79"/>
      <c r="U233" s="79"/>
      <c r="V233" s="83" t="s">
        <v>978</v>
      </c>
      <c r="W233" s="81">
        <v>43508.611712962964</v>
      </c>
      <c r="X233" s="83" t="s">
        <v>1252</v>
      </c>
      <c r="Y233" s="79"/>
      <c r="Z233" s="79"/>
      <c r="AA233" s="85" t="s">
        <v>1546</v>
      </c>
      <c r="AB233" s="79"/>
      <c r="AC233" s="79" t="b">
        <v>0</v>
      </c>
      <c r="AD233" s="79">
        <v>0</v>
      </c>
      <c r="AE233" s="85" t="s">
        <v>1634</v>
      </c>
      <c r="AF233" s="79" t="b">
        <v>0</v>
      </c>
      <c r="AG233" s="79" t="s">
        <v>1701</v>
      </c>
      <c r="AH233" s="79"/>
      <c r="AI233" s="85" t="s">
        <v>1632</v>
      </c>
      <c r="AJ233" s="79" t="b">
        <v>0</v>
      </c>
      <c r="AK233" s="79">
        <v>0</v>
      </c>
      <c r="AL233" s="85" t="s">
        <v>1632</v>
      </c>
      <c r="AM233" s="79" t="s">
        <v>1709</v>
      </c>
      <c r="AN233" s="79" t="b">
        <v>1</v>
      </c>
      <c r="AO233" s="85" t="s">
        <v>1546</v>
      </c>
      <c r="AP233" s="79" t="s">
        <v>176</v>
      </c>
      <c r="AQ233" s="79">
        <v>0</v>
      </c>
      <c r="AR233" s="79">
        <v>0</v>
      </c>
      <c r="AS233" s="79"/>
      <c r="AT233" s="79"/>
      <c r="AU233" s="79"/>
      <c r="AV233" s="79"/>
      <c r="AW233" s="79"/>
      <c r="AX233" s="79"/>
      <c r="AY233" s="79"/>
      <c r="AZ233" s="79"/>
      <c r="BA233">
        <v>2</v>
      </c>
      <c r="BB233" s="78" t="str">
        <f>REPLACE(INDEX(GroupVertices[Group],MATCH(Edges24[[#This Row],[Vertex 1]],GroupVertices[Vertex],0)),1,1,"")</f>
        <v>18</v>
      </c>
      <c r="BC233" s="78" t="str">
        <f>REPLACE(INDEX(GroupVertices[Group],MATCH(Edges24[[#This Row],[Vertex 2]],GroupVertices[Vertex],0)),1,1,"")</f>
        <v>1</v>
      </c>
      <c r="BD233" s="48">
        <v>0</v>
      </c>
      <c r="BE233" s="49">
        <v>0</v>
      </c>
      <c r="BF233" s="48">
        <v>0</v>
      </c>
      <c r="BG233" s="49">
        <v>0</v>
      </c>
      <c r="BH233" s="48">
        <v>0</v>
      </c>
      <c r="BI233" s="49">
        <v>0</v>
      </c>
      <c r="BJ233" s="48">
        <v>20</v>
      </c>
      <c r="BK233" s="49">
        <v>100</v>
      </c>
      <c r="BL233" s="48">
        <v>20</v>
      </c>
    </row>
    <row r="234" spans="1:64" ht="15">
      <c r="A234" s="64" t="s">
        <v>306</v>
      </c>
      <c r="B234" s="64" t="s">
        <v>331</v>
      </c>
      <c r="C234" s="65"/>
      <c r="D234" s="66"/>
      <c r="E234" s="67"/>
      <c r="F234" s="68"/>
      <c r="G234" s="65"/>
      <c r="H234" s="69"/>
      <c r="I234" s="70"/>
      <c r="J234" s="70"/>
      <c r="K234" s="34" t="s">
        <v>66</v>
      </c>
      <c r="L234" s="77">
        <v>420</v>
      </c>
      <c r="M234" s="77"/>
      <c r="N234" s="72"/>
      <c r="O234" s="79" t="s">
        <v>431</v>
      </c>
      <c r="P234" s="81">
        <v>43508.64386574074</v>
      </c>
      <c r="Q234" s="79" t="s">
        <v>653</v>
      </c>
      <c r="R234" s="79"/>
      <c r="S234" s="79"/>
      <c r="T234" s="79"/>
      <c r="U234" s="79"/>
      <c r="V234" s="83" t="s">
        <v>978</v>
      </c>
      <c r="W234" s="81">
        <v>43508.64386574074</v>
      </c>
      <c r="X234" s="83" t="s">
        <v>1253</v>
      </c>
      <c r="Y234" s="79"/>
      <c r="Z234" s="79"/>
      <c r="AA234" s="85" t="s">
        <v>1547</v>
      </c>
      <c r="AB234" s="85" t="s">
        <v>1548</v>
      </c>
      <c r="AC234" s="79" t="b">
        <v>0</v>
      </c>
      <c r="AD234" s="79">
        <v>0</v>
      </c>
      <c r="AE234" s="85" t="s">
        <v>1634</v>
      </c>
      <c r="AF234" s="79" t="b">
        <v>0</v>
      </c>
      <c r="AG234" s="79" t="s">
        <v>1701</v>
      </c>
      <c r="AH234" s="79"/>
      <c r="AI234" s="85" t="s">
        <v>1632</v>
      </c>
      <c r="AJ234" s="79" t="b">
        <v>0</v>
      </c>
      <c r="AK234" s="79">
        <v>0</v>
      </c>
      <c r="AL234" s="85" t="s">
        <v>1632</v>
      </c>
      <c r="AM234" s="79" t="s">
        <v>1709</v>
      </c>
      <c r="AN234" s="79" t="b">
        <v>0</v>
      </c>
      <c r="AO234" s="85" t="s">
        <v>1548</v>
      </c>
      <c r="AP234" s="79" t="s">
        <v>176</v>
      </c>
      <c r="AQ234" s="79">
        <v>0</v>
      </c>
      <c r="AR234" s="79">
        <v>0</v>
      </c>
      <c r="AS234" s="79"/>
      <c r="AT234" s="79"/>
      <c r="AU234" s="79"/>
      <c r="AV234" s="79"/>
      <c r="AW234" s="79"/>
      <c r="AX234" s="79"/>
      <c r="AY234" s="79"/>
      <c r="AZ234" s="79"/>
      <c r="BA234">
        <v>2</v>
      </c>
      <c r="BB234" s="78" t="str">
        <f>REPLACE(INDEX(GroupVertices[Group],MATCH(Edges24[[#This Row],[Vertex 1]],GroupVertices[Vertex],0)),1,1,"")</f>
        <v>18</v>
      </c>
      <c r="BC234" s="78" t="str">
        <f>REPLACE(INDEX(GroupVertices[Group],MATCH(Edges24[[#This Row],[Vertex 2]],GroupVertices[Vertex],0)),1,1,"")</f>
        <v>1</v>
      </c>
      <c r="BD234" s="48">
        <v>0</v>
      </c>
      <c r="BE234" s="49">
        <v>0</v>
      </c>
      <c r="BF234" s="48">
        <v>0</v>
      </c>
      <c r="BG234" s="49">
        <v>0</v>
      </c>
      <c r="BH234" s="48">
        <v>0</v>
      </c>
      <c r="BI234" s="49">
        <v>0</v>
      </c>
      <c r="BJ234" s="48">
        <v>14</v>
      </c>
      <c r="BK234" s="49">
        <v>100</v>
      </c>
      <c r="BL234" s="48">
        <v>14</v>
      </c>
    </row>
    <row r="235" spans="1:64" ht="15">
      <c r="A235" s="64" t="s">
        <v>331</v>
      </c>
      <c r="B235" s="64" t="s">
        <v>306</v>
      </c>
      <c r="C235" s="65"/>
      <c r="D235" s="66"/>
      <c r="E235" s="67"/>
      <c r="F235" s="68"/>
      <c r="G235" s="65"/>
      <c r="H235" s="69"/>
      <c r="I235" s="70"/>
      <c r="J235" s="70"/>
      <c r="K235" s="34" t="s">
        <v>66</v>
      </c>
      <c r="L235" s="77">
        <v>421</v>
      </c>
      <c r="M235" s="77"/>
      <c r="N235" s="72"/>
      <c r="O235" s="79" t="s">
        <v>431</v>
      </c>
      <c r="P235" s="81">
        <v>43508.63018518518</v>
      </c>
      <c r="Q235" s="79" t="s">
        <v>654</v>
      </c>
      <c r="R235" s="79"/>
      <c r="S235" s="79"/>
      <c r="T235" s="79"/>
      <c r="U235" s="79"/>
      <c r="V235" s="83" t="s">
        <v>1001</v>
      </c>
      <c r="W235" s="81">
        <v>43508.63018518518</v>
      </c>
      <c r="X235" s="83" t="s">
        <v>1254</v>
      </c>
      <c r="Y235" s="79"/>
      <c r="Z235" s="79"/>
      <c r="AA235" s="85" t="s">
        <v>1548</v>
      </c>
      <c r="AB235" s="85" t="s">
        <v>1546</v>
      </c>
      <c r="AC235" s="79" t="b">
        <v>0</v>
      </c>
      <c r="AD235" s="79">
        <v>0</v>
      </c>
      <c r="AE235" s="85" t="s">
        <v>1687</v>
      </c>
      <c r="AF235" s="79" t="b">
        <v>0</v>
      </c>
      <c r="AG235" s="79" t="s">
        <v>1701</v>
      </c>
      <c r="AH235" s="79"/>
      <c r="AI235" s="85" t="s">
        <v>1632</v>
      </c>
      <c r="AJ235" s="79" t="b">
        <v>0</v>
      </c>
      <c r="AK235" s="79">
        <v>0</v>
      </c>
      <c r="AL235" s="85" t="s">
        <v>1632</v>
      </c>
      <c r="AM235" s="79" t="s">
        <v>1716</v>
      </c>
      <c r="AN235" s="79" t="b">
        <v>0</v>
      </c>
      <c r="AO235" s="85" t="s">
        <v>1546</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1</v>
      </c>
      <c r="BC235" s="78" t="str">
        <f>REPLACE(INDEX(GroupVertices[Group],MATCH(Edges24[[#This Row],[Vertex 2]],GroupVertices[Vertex],0)),1,1,"")</f>
        <v>18</v>
      </c>
      <c r="BD235" s="48">
        <v>3</v>
      </c>
      <c r="BE235" s="49">
        <v>9.375</v>
      </c>
      <c r="BF235" s="48">
        <v>1</v>
      </c>
      <c r="BG235" s="49">
        <v>3.125</v>
      </c>
      <c r="BH235" s="48">
        <v>0</v>
      </c>
      <c r="BI235" s="49">
        <v>0</v>
      </c>
      <c r="BJ235" s="48">
        <v>28</v>
      </c>
      <c r="BK235" s="49">
        <v>87.5</v>
      </c>
      <c r="BL235" s="48">
        <v>32</v>
      </c>
    </row>
    <row r="236" spans="1:64" ht="15">
      <c r="A236" s="64" t="s">
        <v>337</v>
      </c>
      <c r="B236" s="64" t="s">
        <v>401</v>
      </c>
      <c r="C236" s="65"/>
      <c r="D236" s="66"/>
      <c r="E236" s="67"/>
      <c r="F236" s="68"/>
      <c r="G236" s="65"/>
      <c r="H236" s="69"/>
      <c r="I236" s="70"/>
      <c r="J236" s="70"/>
      <c r="K236" s="34" t="s">
        <v>65</v>
      </c>
      <c r="L236" s="77">
        <v>422</v>
      </c>
      <c r="M236" s="77"/>
      <c r="N236" s="72"/>
      <c r="O236" s="79" t="s">
        <v>430</v>
      </c>
      <c r="P236" s="81">
        <v>43508.1484375</v>
      </c>
      <c r="Q236" s="79" t="s">
        <v>655</v>
      </c>
      <c r="R236" s="79"/>
      <c r="S236" s="79"/>
      <c r="T236" s="79"/>
      <c r="U236" s="83" t="s">
        <v>878</v>
      </c>
      <c r="V236" s="83" t="s">
        <v>878</v>
      </c>
      <c r="W236" s="81">
        <v>43508.1484375</v>
      </c>
      <c r="X236" s="83" t="s">
        <v>1255</v>
      </c>
      <c r="Y236" s="79"/>
      <c r="Z236" s="79"/>
      <c r="AA236" s="85" t="s">
        <v>1549</v>
      </c>
      <c r="AB236" s="79"/>
      <c r="AC236" s="79" t="b">
        <v>0</v>
      </c>
      <c r="AD236" s="79">
        <v>0</v>
      </c>
      <c r="AE236" s="85" t="s">
        <v>1632</v>
      </c>
      <c r="AF236" s="79" t="b">
        <v>0</v>
      </c>
      <c r="AG236" s="79" t="s">
        <v>1701</v>
      </c>
      <c r="AH236" s="79"/>
      <c r="AI236" s="85" t="s">
        <v>1632</v>
      </c>
      <c r="AJ236" s="79" t="b">
        <v>0</v>
      </c>
      <c r="AK236" s="79">
        <v>0</v>
      </c>
      <c r="AL236" s="85" t="s">
        <v>1632</v>
      </c>
      <c r="AM236" s="79" t="s">
        <v>1720</v>
      </c>
      <c r="AN236" s="79" t="b">
        <v>0</v>
      </c>
      <c r="AO236" s="85" t="s">
        <v>1549</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2</v>
      </c>
      <c r="BC236" s="78" t="str">
        <f>REPLACE(INDEX(GroupVertices[Group],MATCH(Edges24[[#This Row],[Vertex 2]],GroupVertices[Vertex],0)),1,1,"")</f>
        <v>2</v>
      </c>
      <c r="BD236" s="48">
        <v>0</v>
      </c>
      <c r="BE236" s="49">
        <v>0</v>
      </c>
      <c r="BF236" s="48">
        <v>1</v>
      </c>
      <c r="BG236" s="49">
        <v>6.25</v>
      </c>
      <c r="BH236" s="48">
        <v>0</v>
      </c>
      <c r="BI236" s="49">
        <v>0</v>
      </c>
      <c r="BJ236" s="48">
        <v>15</v>
      </c>
      <c r="BK236" s="49">
        <v>93.75</v>
      </c>
      <c r="BL236" s="48">
        <v>16</v>
      </c>
    </row>
    <row r="237" spans="1:64" ht="15">
      <c r="A237" s="64" t="s">
        <v>331</v>
      </c>
      <c r="B237" s="64" t="s">
        <v>401</v>
      </c>
      <c r="C237" s="65"/>
      <c r="D237" s="66"/>
      <c r="E237" s="67"/>
      <c r="F237" s="68"/>
      <c r="G237" s="65"/>
      <c r="H237" s="69"/>
      <c r="I237" s="70"/>
      <c r="J237" s="70"/>
      <c r="K237" s="34" t="s">
        <v>65</v>
      </c>
      <c r="L237" s="77">
        <v>423</v>
      </c>
      <c r="M237" s="77"/>
      <c r="N237" s="72"/>
      <c r="O237" s="79" t="s">
        <v>430</v>
      </c>
      <c r="P237" s="81">
        <v>43508.63037037037</v>
      </c>
      <c r="Q237" s="79" t="s">
        <v>517</v>
      </c>
      <c r="R237" s="79"/>
      <c r="S237" s="79"/>
      <c r="T237" s="79"/>
      <c r="U237" s="79"/>
      <c r="V237" s="83" t="s">
        <v>1001</v>
      </c>
      <c r="W237" s="81">
        <v>43508.63037037037</v>
      </c>
      <c r="X237" s="83" t="s">
        <v>1256</v>
      </c>
      <c r="Y237" s="79"/>
      <c r="Z237" s="79"/>
      <c r="AA237" s="85" t="s">
        <v>1550</v>
      </c>
      <c r="AB237" s="79"/>
      <c r="AC237" s="79" t="b">
        <v>0</v>
      </c>
      <c r="AD237" s="79">
        <v>0</v>
      </c>
      <c r="AE237" s="85" t="s">
        <v>1632</v>
      </c>
      <c r="AF237" s="79" t="b">
        <v>0</v>
      </c>
      <c r="AG237" s="79" t="s">
        <v>1701</v>
      </c>
      <c r="AH237" s="79"/>
      <c r="AI237" s="85" t="s">
        <v>1632</v>
      </c>
      <c r="AJ237" s="79" t="b">
        <v>0</v>
      </c>
      <c r="AK237" s="79">
        <v>4</v>
      </c>
      <c r="AL237" s="85" t="s">
        <v>1549</v>
      </c>
      <c r="AM237" s="79" t="s">
        <v>1716</v>
      </c>
      <c r="AN237" s="79" t="b">
        <v>0</v>
      </c>
      <c r="AO237" s="85" t="s">
        <v>1549</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1</v>
      </c>
      <c r="BC237" s="78" t="str">
        <f>REPLACE(INDEX(GroupVertices[Group],MATCH(Edges24[[#This Row],[Vertex 2]],GroupVertices[Vertex],0)),1,1,"")</f>
        <v>2</v>
      </c>
      <c r="BD237" s="48">
        <v>0</v>
      </c>
      <c r="BE237" s="49">
        <v>0</v>
      </c>
      <c r="BF237" s="48">
        <v>1</v>
      </c>
      <c r="BG237" s="49">
        <v>5.555555555555555</v>
      </c>
      <c r="BH237" s="48">
        <v>0</v>
      </c>
      <c r="BI237" s="49">
        <v>0</v>
      </c>
      <c r="BJ237" s="48">
        <v>17</v>
      </c>
      <c r="BK237" s="49">
        <v>94.44444444444444</v>
      </c>
      <c r="BL237" s="48">
        <v>18</v>
      </c>
    </row>
    <row r="238" spans="1:64" ht="15">
      <c r="A238" s="64" t="s">
        <v>337</v>
      </c>
      <c r="B238" s="64" t="s">
        <v>331</v>
      </c>
      <c r="C238" s="65"/>
      <c r="D238" s="66"/>
      <c r="E238" s="67"/>
      <c r="F238" s="68"/>
      <c r="G238" s="65"/>
      <c r="H238" s="69"/>
      <c r="I238" s="70"/>
      <c r="J238" s="70"/>
      <c r="K238" s="34" t="s">
        <v>66</v>
      </c>
      <c r="L238" s="77">
        <v>425</v>
      </c>
      <c r="M238" s="77"/>
      <c r="N238" s="72"/>
      <c r="O238" s="79" t="s">
        <v>430</v>
      </c>
      <c r="P238" s="81">
        <v>43503.17229166667</v>
      </c>
      <c r="Q238" s="79" t="s">
        <v>656</v>
      </c>
      <c r="R238" s="79"/>
      <c r="S238" s="79"/>
      <c r="T238" s="79"/>
      <c r="U238" s="83" t="s">
        <v>879</v>
      </c>
      <c r="V238" s="83" t="s">
        <v>879</v>
      </c>
      <c r="W238" s="81">
        <v>43503.17229166667</v>
      </c>
      <c r="X238" s="83" t="s">
        <v>1257</v>
      </c>
      <c r="Y238" s="79"/>
      <c r="Z238" s="79"/>
      <c r="AA238" s="85" t="s">
        <v>1551</v>
      </c>
      <c r="AB238" s="79"/>
      <c r="AC238" s="79" t="b">
        <v>0</v>
      </c>
      <c r="AD238" s="79">
        <v>8</v>
      </c>
      <c r="AE238" s="85" t="s">
        <v>1632</v>
      </c>
      <c r="AF238" s="79" t="b">
        <v>0</v>
      </c>
      <c r="AG238" s="79" t="s">
        <v>1701</v>
      </c>
      <c r="AH238" s="79"/>
      <c r="AI238" s="85" t="s">
        <v>1632</v>
      </c>
      <c r="AJ238" s="79" t="b">
        <v>0</v>
      </c>
      <c r="AK238" s="79">
        <v>2</v>
      </c>
      <c r="AL238" s="85" t="s">
        <v>1632</v>
      </c>
      <c r="AM238" s="79" t="s">
        <v>1720</v>
      </c>
      <c r="AN238" s="79" t="b">
        <v>0</v>
      </c>
      <c r="AO238" s="85" t="s">
        <v>1551</v>
      </c>
      <c r="AP238" s="79" t="s">
        <v>176</v>
      </c>
      <c r="AQ238" s="79">
        <v>0</v>
      </c>
      <c r="AR238" s="79">
        <v>0</v>
      </c>
      <c r="AS238" s="79"/>
      <c r="AT238" s="79"/>
      <c r="AU238" s="79"/>
      <c r="AV238" s="79"/>
      <c r="AW238" s="79"/>
      <c r="AX238" s="79"/>
      <c r="AY238" s="79"/>
      <c r="AZ238" s="79"/>
      <c r="BA238">
        <v>4</v>
      </c>
      <c r="BB238" s="78" t="str">
        <f>REPLACE(INDEX(GroupVertices[Group],MATCH(Edges24[[#This Row],[Vertex 1]],GroupVertices[Vertex],0)),1,1,"")</f>
        <v>2</v>
      </c>
      <c r="BC238" s="78" t="str">
        <f>REPLACE(INDEX(GroupVertices[Group],MATCH(Edges24[[#This Row],[Vertex 2]],GroupVertices[Vertex],0)),1,1,"")</f>
        <v>1</v>
      </c>
      <c r="BD238" s="48">
        <v>1</v>
      </c>
      <c r="BE238" s="49">
        <v>6.25</v>
      </c>
      <c r="BF238" s="48">
        <v>0</v>
      </c>
      <c r="BG238" s="49">
        <v>0</v>
      </c>
      <c r="BH238" s="48">
        <v>0</v>
      </c>
      <c r="BI238" s="49">
        <v>0</v>
      </c>
      <c r="BJ238" s="48">
        <v>15</v>
      </c>
      <c r="BK238" s="49">
        <v>93.75</v>
      </c>
      <c r="BL238" s="48">
        <v>16</v>
      </c>
    </row>
    <row r="239" spans="1:64" ht="15">
      <c r="A239" s="64" t="s">
        <v>337</v>
      </c>
      <c r="B239" s="64" t="s">
        <v>331</v>
      </c>
      <c r="C239" s="65"/>
      <c r="D239" s="66"/>
      <c r="E239" s="67"/>
      <c r="F239" s="68"/>
      <c r="G239" s="65"/>
      <c r="H239" s="69"/>
      <c r="I239" s="70"/>
      <c r="J239" s="70"/>
      <c r="K239" s="34" t="s">
        <v>66</v>
      </c>
      <c r="L239" s="77">
        <v>427</v>
      </c>
      <c r="M239" s="77"/>
      <c r="N239" s="72"/>
      <c r="O239" s="79" t="s">
        <v>430</v>
      </c>
      <c r="P239" s="81">
        <v>43508.16641203704</v>
      </c>
      <c r="Q239" s="79" t="s">
        <v>657</v>
      </c>
      <c r="R239" s="79"/>
      <c r="S239" s="79"/>
      <c r="T239" s="79"/>
      <c r="U239" s="83" t="s">
        <v>880</v>
      </c>
      <c r="V239" s="83" t="s">
        <v>880</v>
      </c>
      <c r="W239" s="81">
        <v>43508.16641203704</v>
      </c>
      <c r="X239" s="83" t="s">
        <v>1258</v>
      </c>
      <c r="Y239" s="79"/>
      <c r="Z239" s="79"/>
      <c r="AA239" s="85" t="s">
        <v>1552</v>
      </c>
      <c r="AB239" s="79"/>
      <c r="AC239" s="79" t="b">
        <v>0</v>
      </c>
      <c r="AD239" s="79">
        <v>0</v>
      </c>
      <c r="AE239" s="85" t="s">
        <v>1632</v>
      </c>
      <c r="AF239" s="79" t="b">
        <v>0</v>
      </c>
      <c r="AG239" s="79" t="s">
        <v>1701</v>
      </c>
      <c r="AH239" s="79"/>
      <c r="AI239" s="85" t="s">
        <v>1632</v>
      </c>
      <c r="AJ239" s="79" t="b">
        <v>0</v>
      </c>
      <c r="AK239" s="79">
        <v>0</v>
      </c>
      <c r="AL239" s="85" t="s">
        <v>1632</v>
      </c>
      <c r="AM239" s="79" t="s">
        <v>1720</v>
      </c>
      <c r="AN239" s="79" t="b">
        <v>0</v>
      </c>
      <c r="AO239" s="85" t="s">
        <v>1552</v>
      </c>
      <c r="AP239" s="79" t="s">
        <v>176</v>
      </c>
      <c r="AQ239" s="79">
        <v>0</v>
      </c>
      <c r="AR239" s="79">
        <v>0</v>
      </c>
      <c r="AS239" s="79"/>
      <c r="AT239" s="79"/>
      <c r="AU239" s="79"/>
      <c r="AV239" s="79"/>
      <c r="AW239" s="79"/>
      <c r="AX239" s="79"/>
      <c r="AY239" s="79"/>
      <c r="AZ239" s="79"/>
      <c r="BA239">
        <v>4</v>
      </c>
      <c r="BB239" s="78" t="str">
        <f>REPLACE(INDEX(GroupVertices[Group],MATCH(Edges24[[#This Row],[Vertex 1]],GroupVertices[Vertex],0)),1,1,"")</f>
        <v>2</v>
      </c>
      <c r="BC239" s="78" t="str">
        <f>REPLACE(INDEX(GroupVertices[Group],MATCH(Edges24[[#This Row],[Vertex 2]],GroupVertices[Vertex],0)),1,1,"")</f>
        <v>1</v>
      </c>
      <c r="BD239" s="48">
        <v>0</v>
      </c>
      <c r="BE239" s="49">
        <v>0</v>
      </c>
      <c r="BF239" s="48">
        <v>0</v>
      </c>
      <c r="BG239" s="49">
        <v>0</v>
      </c>
      <c r="BH239" s="48">
        <v>0</v>
      </c>
      <c r="BI239" s="49">
        <v>0</v>
      </c>
      <c r="BJ239" s="48">
        <v>17</v>
      </c>
      <c r="BK239" s="49">
        <v>100</v>
      </c>
      <c r="BL239" s="48">
        <v>17</v>
      </c>
    </row>
    <row r="240" spans="1:64" ht="15">
      <c r="A240" s="64" t="s">
        <v>331</v>
      </c>
      <c r="B240" s="64" t="s">
        <v>337</v>
      </c>
      <c r="C240" s="65"/>
      <c r="D240" s="66"/>
      <c r="E240" s="67"/>
      <c r="F240" s="68"/>
      <c r="G240" s="65"/>
      <c r="H240" s="69"/>
      <c r="I240" s="70"/>
      <c r="J240" s="70"/>
      <c r="K240" s="34" t="s">
        <v>66</v>
      </c>
      <c r="L240" s="77">
        <v>429</v>
      </c>
      <c r="M240" s="77"/>
      <c r="N240" s="72"/>
      <c r="O240" s="79" t="s">
        <v>430</v>
      </c>
      <c r="P240" s="81">
        <v>43503.60759259259</v>
      </c>
      <c r="Q240" s="79" t="s">
        <v>658</v>
      </c>
      <c r="R240" s="79"/>
      <c r="S240" s="79"/>
      <c r="T240" s="79"/>
      <c r="U240" s="79"/>
      <c r="V240" s="83" t="s">
        <v>1001</v>
      </c>
      <c r="W240" s="81">
        <v>43503.60759259259</v>
      </c>
      <c r="X240" s="83" t="s">
        <v>1259</v>
      </c>
      <c r="Y240" s="79"/>
      <c r="Z240" s="79"/>
      <c r="AA240" s="85" t="s">
        <v>1553</v>
      </c>
      <c r="AB240" s="79"/>
      <c r="AC240" s="79" t="b">
        <v>0</v>
      </c>
      <c r="AD240" s="79">
        <v>0</v>
      </c>
      <c r="AE240" s="85" t="s">
        <v>1632</v>
      </c>
      <c r="AF240" s="79" t="b">
        <v>0</v>
      </c>
      <c r="AG240" s="79" t="s">
        <v>1701</v>
      </c>
      <c r="AH240" s="79"/>
      <c r="AI240" s="85" t="s">
        <v>1632</v>
      </c>
      <c r="AJ240" s="79" t="b">
        <v>0</v>
      </c>
      <c r="AK240" s="79">
        <v>0</v>
      </c>
      <c r="AL240" s="85" t="s">
        <v>1551</v>
      </c>
      <c r="AM240" s="79" t="s">
        <v>1716</v>
      </c>
      <c r="AN240" s="79" t="b">
        <v>0</v>
      </c>
      <c r="AO240" s="85" t="s">
        <v>1551</v>
      </c>
      <c r="AP240" s="79" t="s">
        <v>176</v>
      </c>
      <c r="AQ240" s="79">
        <v>0</v>
      </c>
      <c r="AR240" s="79">
        <v>0</v>
      </c>
      <c r="AS240" s="79"/>
      <c r="AT240" s="79"/>
      <c r="AU240" s="79"/>
      <c r="AV240" s="79"/>
      <c r="AW240" s="79"/>
      <c r="AX240" s="79"/>
      <c r="AY240" s="79"/>
      <c r="AZ240" s="79"/>
      <c r="BA240">
        <v>4</v>
      </c>
      <c r="BB240" s="78" t="str">
        <f>REPLACE(INDEX(GroupVertices[Group],MATCH(Edges24[[#This Row],[Vertex 1]],GroupVertices[Vertex],0)),1,1,"")</f>
        <v>1</v>
      </c>
      <c r="BC240" s="78" t="str">
        <f>REPLACE(INDEX(GroupVertices[Group],MATCH(Edges24[[#This Row],[Vertex 2]],GroupVertices[Vertex],0)),1,1,"")</f>
        <v>2</v>
      </c>
      <c r="BD240" s="48">
        <v>1</v>
      </c>
      <c r="BE240" s="49">
        <v>5.555555555555555</v>
      </c>
      <c r="BF240" s="48">
        <v>0</v>
      </c>
      <c r="BG240" s="49">
        <v>0</v>
      </c>
      <c r="BH240" s="48">
        <v>0</v>
      </c>
      <c r="BI240" s="49">
        <v>0</v>
      </c>
      <c r="BJ240" s="48">
        <v>17</v>
      </c>
      <c r="BK240" s="49">
        <v>94.44444444444444</v>
      </c>
      <c r="BL240" s="48">
        <v>18</v>
      </c>
    </row>
    <row r="241" spans="1:64" ht="15">
      <c r="A241" s="64" t="s">
        <v>331</v>
      </c>
      <c r="B241" s="64" t="s">
        <v>337</v>
      </c>
      <c r="C241" s="65"/>
      <c r="D241" s="66"/>
      <c r="E241" s="67"/>
      <c r="F241" s="68"/>
      <c r="G241" s="65"/>
      <c r="H241" s="69"/>
      <c r="I241" s="70"/>
      <c r="J241" s="70"/>
      <c r="K241" s="34" t="s">
        <v>66</v>
      </c>
      <c r="L241" s="77">
        <v>430</v>
      </c>
      <c r="M241" s="77"/>
      <c r="N241" s="72"/>
      <c r="O241" s="79" t="s">
        <v>430</v>
      </c>
      <c r="P241" s="81">
        <v>43508.62939814815</v>
      </c>
      <c r="Q241" s="79" t="s">
        <v>526</v>
      </c>
      <c r="R241" s="79"/>
      <c r="S241" s="79"/>
      <c r="T241" s="79"/>
      <c r="U241" s="79"/>
      <c r="V241" s="83" t="s">
        <v>1001</v>
      </c>
      <c r="W241" s="81">
        <v>43508.62939814815</v>
      </c>
      <c r="X241" s="83" t="s">
        <v>1260</v>
      </c>
      <c r="Y241" s="79"/>
      <c r="Z241" s="79"/>
      <c r="AA241" s="85" t="s">
        <v>1554</v>
      </c>
      <c r="AB241" s="79"/>
      <c r="AC241" s="79" t="b">
        <v>0</v>
      </c>
      <c r="AD241" s="79">
        <v>0</v>
      </c>
      <c r="AE241" s="85" t="s">
        <v>1632</v>
      </c>
      <c r="AF241" s="79" t="b">
        <v>0</v>
      </c>
      <c r="AG241" s="79" t="s">
        <v>1701</v>
      </c>
      <c r="AH241" s="79"/>
      <c r="AI241" s="85" t="s">
        <v>1632</v>
      </c>
      <c r="AJ241" s="79" t="b">
        <v>0</v>
      </c>
      <c r="AK241" s="79">
        <v>0</v>
      </c>
      <c r="AL241" s="85" t="s">
        <v>1552</v>
      </c>
      <c r="AM241" s="79" t="s">
        <v>1716</v>
      </c>
      <c r="AN241" s="79" t="b">
        <v>0</v>
      </c>
      <c r="AO241" s="85" t="s">
        <v>1552</v>
      </c>
      <c r="AP241" s="79" t="s">
        <v>176</v>
      </c>
      <c r="AQ241" s="79">
        <v>0</v>
      </c>
      <c r="AR241" s="79">
        <v>0</v>
      </c>
      <c r="AS241" s="79"/>
      <c r="AT241" s="79"/>
      <c r="AU241" s="79"/>
      <c r="AV241" s="79"/>
      <c r="AW241" s="79"/>
      <c r="AX241" s="79"/>
      <c r="AY241" s="79"/>
      <c r="AZ241" s="79"/>
      <c r="BA241">
        <v>4</v>
      </c>
      <c r="BB241" s="78" t="str">
        <f>REPLACE(INDEX(GroupVertices[Group],MATCH(Edges24[[#This Row],[Vertex 1]],GroupVertices[Vertex],0)),1,1,"")</f>
        <v>1</v>
      </c>
      <c r="BC241" s="78" t="str">
        <f>REPLACE(INDEX(GroupVertices[Group],MATCH(Edges24[[#This Row],[Vertex 2]],GroupVertices[Vertex],0)),1,1,"")</f>
        <v>2</v>
      </c>
      <c r="BD241" s="48">
        <v>0</v>
      </c>
      <c r="BE241" s="49">
        <v>0</v>
      </c>
      <c r="BF241" s="48">
        <v>0</v>
      </c>
      <c r="BG241" s="49">
        <v>0</v>
      </c>
      <c r="BH241" s="48">
        <v>0</v>
      </c>
      <c r="BI241" s="49">
        <v>0</v>
      </c>
      <c r="BJ241" s="48">
        <v>19</v>
      </c>
      <c r="BK241" s="49">
        <v>100</v>
      </c>
      <c r="BL241" s="48">
        <v>19</v>
      </c>
    </row>
    <row r="242" spans="1:64" ht="15">
      <c r="A242" s="64" t="s">
        <v>351</v>
      </c>
      <c r="B242" s="64" t="s">
        <v>331</v>
      </c>
      <c r="C242" s="65"/>
      <c r="D242" s="66"/>
      <c r="E242" s="67"/>
      <c r="F242" s="68"/>
      <c r="G242" s="65"/>
      <c r="H242" s="69"/>
      <c r="I242" s="70"/>
      <c r="J242" s="70"/>
      <c r="K242" s="34" t="s">
        <v>66</v>
      </c>
      <c r="L242" s="77">
        <v>432</v>
      </c>
      <c r="M242" s="77"/>
      <c r="N242" s="72"/>
      <c r="O242" s="79" t="s">
        <v>430</v>
      </c>
      <c r="P242" s="81">
        <v>43508.869467592594</v>
      </c>
      <c r="Q242" s="79" t="s">
        <v>659</v>
      </c>
      <c r="R242" s="83" t="s">
        <v>782</v>
      </c>
      <c r="S242" s="79" t="s">
        <v>796</v>
      </c>
      <c r="T242" s="79" t="s">
        <v>833</v>
      </c>
      <c r="U242" s="79"/>
      <c r="V242" s="83" t="s">
        <v>1011</v>
      </c>
      <c r="W242" s="81">
        <v>43508.869467592594</v>
      </c>
      <c r="X242" s="83" t="s">
        <v>1261</v>
      </c>
      <c r="Y242" s="79"/>
      <c r="Z242" s="79"/>
      <c r="AA242" s="85" t="s">
        <v>1555</v>
      </c>
      <c r="AB242" s="79"/>
      <c r="AC242" s="79" t="b">
        <v>0</v>
      </c>
      <c r="AD242" s="79">
        <v>0</v>
      </c>
      <c r="AE242" s="85" t="s">
        <v>1632</v>
      </c>
      <c r="AF242" s="79" t="b">
        <v>0</v>
      </c>
      <c r="AG242" s="79" t="s">
        <v>1701</v>
      </c>
      <c r="AH242" s="79"/>
      <c r="AI242" s="85" t="s">
        <v>1632</v>
      </c>
      <c r="AJ242" s="79" t="b">
        <v>0</v>
      </c>
      <c r="AK242" s="79">
        <v>0</v>
      </c>
      <c r="AL242" s="85" t="s">
        <v>1632</v>
      </c>
      <c r="AM242" s="79" t="s">
        <v>1709</v>
      </c>
      <c r="AN242" s="79" t="b">
        <v>1</v>
      </c>
      <c r="AO242" s="85" t="s">
        <v>1555</v>
      </c>
      <c r="AP242" s="79" t="s">
        <v>176</v>
      </c>
      <c r="AQ242" s="79">
        <v>0</v>
      </c>
      <c r="AR242" s="79">
        <v>0</v>
      </c>
      <c r="AS242" s="79"/>
      <c r="AT242" s="79"/>
      <c r="AU242" s="79"/>
      <c r="AV242" s="79"/>
      <c r="AW242" s="79"/>
      <c r="AX242" s="79"/>
      <c r="AY242" s="79"/>
      <c r="AZ242" s="79"/>
      <c r="BA242">
        <v>2</v>
      </c>
      <c r="BB242" s="78" t="str">
        <f>REPLACE(INDEX(GroupVertices[Group],MATCH(Edges24[[#This Row],[Vertex 1]],GroupVertices[Vertex],0)),1,1,"")</f>
        <v>1</v>
      </c>
      <c r="BC242" s="78" t="str">
        <f>REPLACE(INDEX(GroupVertices[Group],MATCH(Edges24[[#This Row],[Vertex 2]],GroupVertices[Vertex],0)),1,1,"")</f>
        <v>1</v>
      </c>
      <c r="BD242" s="48">
        <v>0</v>
      </c>
      <c r="BE242" s="49">
        <v>0</v>
      </c>
      <c r="BF242" s="48">
        <v>1</v>
      </c>
      <c r="BG242" s="49">
        <v>5</v>
      </c>
      <c r="BH242" s="48">
        <v>0</v>
      </c>
      <c r="BI242" s="49">
        <v>0</v>
      </c>
      <c r="BJ242" s="48">
        <v>19</v>
      </c>
      <c r="BK242" s="49">
        <v>95</v>
      </c>
      <c r="BL242" s="48">
        <v>20</v>
      </c>
    </row>
    <row r="243" spans="1:64" ht="15">
      <c r="A243" s="64" t="s">
        <v>351</v>
      </c>
      <c r="B243" s="64" t="s">
        <v>331</v>
      </c>
      <c r="C243" s="65"/>
      <c r="D243" s="66"/>
      <c r="E243" s="67"/>
      <c r="F243" s="68"/>
      <c r="G243" s="65"/>
      <c r="H243" s="69"/>
      <c r="I243" s="70"/>
      <c r="J243" s="70"/>
      <c r="K243" s="34" t="s">
        <v>66</v>
      </c>
      <c r="L243" s="77">
        <v>433</v>
      </c>
      <c r="M243" s="77"/>
      <c r="N243" s="72"/>
      <c r="O243" s="79" t="s">
        <v>430</v>
      </c>
      <c r="P243" s="81">
        <v>43508.87028935185</v>
      </c>
      <c r="Q243" s="79" t="s">
        <v>660</v>
      </c>
      <c r="R243" s="83" t="s">
        <v>783</v>
      </c>
      <c r="S243" s="79" t="s">
        <v>796</v>
      </c>
      <c r="T243" s="79" t="s">
        <v>833</v>
      </c>
      <c r="U243" s="79"/>
      <c r="V243" s="83" t="s">
        <v>1011</v>
      </c>
      <c r="W243" s="81">
        <v>43508.87028935185</v>
      </c>
      <c r="X243" s="83" t="s">
        <v>1262</v>
      </c>
      <c r="Y243" s="79"/>
      <c r="Z243" s="79"/>
      <c r="AA243" s="85" t="s">
        <v>1556</v>
      </c>
      <c r="AB243" s="79"/>
      <c r="AC243" s="79" t="b">
        <v>0</v>
      </c>
      <c r="AD243" s="79">
        <v>0</v>
      </c>
      <c r="AE243" s="85" t="s">
        <v>1632</v>
      </c>
      <c r="AF243" s="79" t="b">
        <v>0</v>
      </c>
      <c r="AG243" s="79" t="s">
        <v>1701</v>
      </c>
      <c r="AH243" s="79"/>
      <c r="AI243" s="85" t="s">
        <v>1632</v>
      </c>
      <c r="AJ243" s="79" t="b">
        <v>0</v>
      </c>
      <c r="AK243" s="79">
        <v>0</v>
      </c>
      <c r="AL243" s="85" t="s">
        <v>1632</v>
      </c>
      <c r="AM243" s="79" t="s">
        <v>1709</v>
      </c>
      <c r="AN243" s="79" t="b">
        <v>1</v>
      </c>
      <c r="AO243" s="85" t="s">
        <v>1556</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1</v>
      </c>
      <c r="BC243" s="78" t="str">
        <f>REPLACE(INDEX(GroupVertices[Group],MATCH(Edges24[[#This Row],[Vertex 2]],GroupVertices[Vertex],0)),1,1,"")</f>
        <v>1</v>
      </c>
      <c r="BD243" s="48">
        <v>0</v>
      </c>
      <c r="BE243" s="49">
        <v>0</v>
      </c>
      <c r="BF243" s="48">
        <v>1</v>
      </c>
      <c r="BG243" s="49">
        <v>5</v>
      </c>
      <c r="BH243" s="48">
        <v>0</v>
      </c>
      <c r="BI243" s="49">
        <v>0</v>
      </c>
      <c r="BJ243" s="48">
        <v>19</v>
      </c>
      <c r="BK243" s="49">
        <v>95</v>
      </c>
      <c r="BL243" s="48">
        <v>20</v>
      </c>
    </row>
    <row r="244" spans="1:64" ht="15">
      <c r="A244" s="64" t="s">
        <v>352</v>
      </c>
      <c r="B244" s="64" t="s">
        <v>351</v>
      </c>
      <c r="C244" s="65"/>
      <c r="D244" s="66"/>
      <c r="E244" s="67"/>
      <c r="F244" s="68"/>
      <c r="G244" s="65"/>
      <c r="H244" s="69"/>
      <c r="I244" s="70"/>
      <c r="J244" s="70"/>
      <c r="K244" s="34" t="s">
        <v>65</v>
      </c>
      <c r="L244" s="77">
        <v>434</v>
      </c>
      <c r="M244" s="77"/>
      <c r="N244" s="72"/>
      <c r="O244" s="79" t="s">
        <v>431</v>
      </c>
      <c r="P244" s="81">
        <v>43508.89873842592</v>
      </c>
      <c r="Q244" s="79" t="s">
        <v>661</v>
      </c>
      <c r="R244" s="79"/>
      <c r="S244" s="79"/>
      <c r="T244" s="79"/>
      <c r="U244" s="79"/>
      <c r="V244" s="83" t="s">
        <v>1012</v>
      </c>
      <c r="W244" s="81">
        <v>43508.89873842592</v>
      </c>
      <c r="X244" s="83" t="s">
        <v>1263</v>
      </c>
      <c r="Y244" s="79"/>
      <c r="Z244" s="79"/>
      <c r="AA244" s="85" t="s">
        <v>1557</v>
      </c>
      <c r="AB244" s="85" t="s">
        <v>1556</v>
      </c>
      <c r="AC244" s="79" t="b">
        <v>0</v>
      </c>
      <c r="AD244" s="79">
        <v>0</v>
      </c>
      <c r="AE244" s="85" t="s">
        <v>1688</v>
      </c>
      <c r="AF244" s="79" t="b">
        <v>0</v>
      </c>
      <c r="AG244" s="79" t="s">
        <v>1701</v>
      </c>
      <c r="AH244" s="79"/>
      <c r="AI244" s="85" t="s">
        <v>1632</v>
      </c>
      <c r="AJ244" s="79" t="b">
        <v>0</v>
      </c>
      <c r="AK244" s="79">
        <v>0</v>
      </c>
      <c r="AL244" s="85" t="s">
        <v>1632</v>
      </c>
      <c r="AM244" s="79" t="s">
        <v>1709</v>
      </c>
      <c r="AN244" s="79" t="b">
        <v>0</v>
      </c>
      <c r="AO244" s="85" t="s">
        <v>1556</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1</v>
      </c>
      <c r="BC244" s="78" t="str">
        <f>REPLACE(INDEX(GroupVertices[Group],MATCH(Edges24[[#This Row],[Vertex 2]],GroupVertices[Vertex],0)),1,1,"")</f>
        <v>1</v>
      </c>
      <c r="BD244" s="48"/>
      <c r="BE244" s="49"/>
      <c r="BF244" s="48"/>
      <c r="BG244" s="49"/>
      <c r="BH244" s="48"/>
      <c r="BI244" s="49"/>
      <c r="BJ244" s="48"/>
      <c r="BK244" s="49"/>
      <c r="BL244" s="48"/>
    </row>
    <row r="245" spans="1:64" ht="15">
      <c r="A245" s="64" t="s">
        <v>331</v>
      </c>
      <c r="B245" s="64" t="s">
        <v>351</v>
      </c>
      <c r="C245" s="65"/>
      <c r="D245" s="66"/>
      <c r="E245" s="67"/>
      <c r="F245" s="68"/>
      <c r="G245" s="65"/>
      <c r="H245" s="69"/>
      <c r="I245" s="70"/>
      <c r="J245" s="70"/>
      <c r="K245" s="34" t="s">
        <v>66</v>
      </c>
      <c r="L245" s="77">
        <v>435</v>
      </c>
      <c r="M245" s="77"/>
      <c r="N245" s="72"/>
      <c r="O245" s="79" t="s">
        <v>431</v>
      </c>
      <c r="P245" s="81">
        <v>43509.61902777778</v>
      </c>
      <c r="Q245" s="79" t="s">
        <v>662</v>
      </c>
      <c r="R245" s="79"/>
      <c r="S245" s="79"/>
      <c r="T245" s="79"/>
      <c r="U245" s="79"/>
      <c r="V245" s="83" t="s">
        <v>1001</v>
      </c>
      <c r="W245" s="81">
        <v>43509.61902777778</v>
      </c>
      <c r="X245" s="83" t="s">
        <v>1264</v>
      </c>
      <c r="Y245" s="79"/>
      <c r="Z245" s="79"/>
      <c r="AA245" s="85" t="s">
        <v>1558</v>
      </c>
      <c r="AB245" s="85" t="s">
        <v>1556</v>
      </c>
      <c r="AC245" s="79" t="b">
        <v>0</v>
      </c>
      <c r="AD245" s="79">
        <v>0</v>
      </c>
      <c r="AE245" s="85" t="s">
        <v>1688</v>
      </c>
      <c r="AF245" s="79" t="b">
        <v>0</v>
      </c>
      <c r="AG245" s="79" t="s">
        <v>1701</v>
      </c>
      <c r="AH245" s="79"/>
      <c r="AI245" s="85" t="s">
        <v>1632</v>
      </c>
      <c r="AJ245" s="79" t="b">
        <v>0</v>
      </c>
      <c r="AK245" s="79">
        <v>0</v>
      </c>
      <c r="AL245" s="85" t="s">
        <v>1632</v>
      </c>
      <c r="AM245" s="79" t="s">
        <v>1716</v>
      </c>
      <c r="AN245" s="79" t="b">
        <v>0</v>
      </c>
      <c r="AO245" s="85" t="s">
        <v>1556</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1</v>
      </c>
      <c r="BC245" s="78" t="str">
        <f>REPLACE(INDEX(GroupVertices[Group],MATCH(Edges24[[#This Row],[Vertex 2]],GroupVertices[Vertex],0)),1,1,"")</f>
        <v>1</v>
      </c>
      <c r="BD245" s="48">
        <v>2</v>
      </c>
      <c r="BE245" s="49">
        <v>16.666666666666668</v>
      </c>
      <c r="BF245" s="48">
        <v>0</v>
      </c>
      <c r="BG245" s="49">
        <v>0</v>
      </c>
      <c r="BH245" s="48">
        <v>0</v>
      </c>
      <c r="BI245" s="49">
        <v>0</v>
      </c>
      <c r="BJ245" s="48">
        <v>10</v>
      </c>
      <c r="BK245" s="49">
        <v>83.33333333333333</v>
      </c>
      <c r="BL245" s="48">
        <v>12</v>
      </c>
    </row>
    <row r="246" spans="1:64" ht="15">
      <c r="A246" s="64" t="s">
        <v>331</v>
      </c>
      <c r="B246" s="64" t="s">
        <v>352</v>
      </c>
      <c r="C246" s="65"/>
      <c r="D246" s="66"/>
      <c r="E246" s="67"/>
      <c r="F246" s="68"/>
      <c r="G246" s="65"/>
      <c r="H246" s="69"/>
      <c r="I246" s="70"/>
      <c r="J246" s="70"/>
      <c r="K246" s="34" t="s">
        <v>66</v>
      </c>
      <c r="L246" s="77">
        <v>437</v>
      </c>
      <c r="M246" s="77"/>
      <c r="N246" s="72"/>
      <c r="O246" s="79" t="s">
        <v>431</v>
      </c>
      <c r="P246" s="81">
        <v>43509.61990740741</v>
      </c>
      <c r="Q246" s="79" t="s">
        <v>663</v>
      </c>
      <c r="R246" s="79"/>
      <c r="S246" s="79"/>
      <c r="T246" s="79"/>
      <c r="U246" s="79"/>
      <c r="V246" s="83" t="s">
        <v>1001</v>
      </c>
      <c r="W246" s="81">
        <v>43509.61990740741</v>
      </c>
      <c r="X246" s="83" t="s">
        <v>1265</v>
      </c>
      <c r="Y246" s="79"/>
      <c r="Z246" s="79"/>
      <c r="AA246" s="85" t="s">
        <v>1559</v>
      </c>
      <c r="AB246" s="85" t="s">
        <v>1557</v>
      </c>
      <c r="AC246" s="79" t="b">
        <v>0</v>
      </c>
      <c r="AD246" s="79">
        <v>1</v>
      </c>
      <c r="AE246" s="85" t="s">
        <v>1689</v>
      </c>
      <c r="AF246" s="79" t="b">
        <v>0</v>
      </c>
      <c r="AG246" s="79" t="s">
        <v>1701</v>
      </c>
      <c r="AH246" s="79"/>
      <c r="AI246" s="85" t="s">
        <v>1632</v>
      </c>
      <c r="AJ246" s="79" t="b">
        <v>0</v>
      </c>
      <c r="AK246" s="79">
        <v>0</v>
      </c>
      <c r="AL246" s="85" t="s">
        <v>1632</v>
      </c>
      <c r="AM246" s="79" t="s">
        <v>1716</v>
      </c>
      <c r="AN246" s="79" t="b">
        <v>0</v>
      </c>
      <c r="AO246" s="85" t="s">
        <v>1557</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1</v>
      </c>
      <c r="BC246" s="78" t="str">
        <f>REPLACE(INDEX(GroupVertices[Group],MATCH(Edges24[[#This Row],[Vertex 2]],GroupVertices[Vertex],0)),1,1,"")</f>
        <v>1</v>
      </c>
      <c r="BD246" s="48">
        <v>1</v>
      </c>
      <c r="BE246" s="49">
        <v>14.285714285714286</v>
      </c>
      <c r="BF246" s="48">
        <v>0</v>
      </c>
      <c r="BG246" s="49">
        <v>0</v>
      </c>
      <c r="BH246" s="48">
        <v>0</v>
      </c>
      <c r="BI246" s="49">
        <v>0</v>
      </c>
      <c r="BJ246" s="48">
        <v>6</v>
      </c>
      <c r="BK246" s="49">
        <v>85.71428571428571</v>
      </c>
      <c r="BL246" s="48">
        <v>7</v>
      </c>
    </row>
    <row r="247" spans="1:64" ht="15">
      <c r="A247" s="64" t="s">
        <v>353</v>
      </c>
      <c r="B247" s="64" t="s">
        <v>331</v>
      </c>
      <c r="C247" s="65"/>
      <c r="D247" s="66"/>
      <c r="E247" s="67"/>
      <c r="F247" s="68"/>
      <c r="G247" s="65"/>
      <c r="H247" s="69"/>
      <c r="I247" s="70"/>
      <c r="J247" s="70"/>
      <c r="K247" s="34" t="s">
        <v>66</v>
      </c>
      <c r="L247" s="77">
        <v>438</v>
      </c>
      <c r="M247" s="77"/>
      <c r="N247" s="72"/>
      <c r="O247" s="79" t="s">
        <v>431</v>
      </c>
      <c r="P247" s="81">
        <v>43509.02905092593</v>
      </c>
      <c r="Q247" s="79" t="s">
        <v>664</v>
      </c>
      <c r="R247" s="79"/>
      <c r="S247" s="79"/>
      <c r="T247" s="79"/>
      <c r="U247" s="79"/>
      <c r="V247" s="83" t="s">
        <v>915</v>
      </c>
      <c r="W247" s="81">
        <v>43509.02905092593</v>
      </c>
      <c r="X247" s="83" t="s">
        <v>1266</v>
      </c>
      <c r="Y247" s="79"/>
      <c r="Z247" s="79"/>
      <c r="AA247" s="85" t="s">
        <v>1560</v>
      </c>
      <c r="AB247" s="85" t="s">
        <v>1605</v>
      </c>
      <c r="AC247" s="79" t="b">
        <v>0</v>
      </c>
      <c r="AD247" s="79">
        <v>0</v>
      </c>
      <c r="AE247" s="85" t="s">
        <v>1634</v>
      </c>
      <c r="AF247" s="79" t="b">
        <v>0</v>
      </c>
      <c r="AG247" s="79" t="s">
        <v>1701</v>
      </c>
      <c r="AH247" s="79"/>
      <c r="AI247" s="85" t="s">
        <v>1632</v>
      </c>
      <c r="AJ247" s="79" t="b">
        <v>0</v>
      </c>
      <c r="AK247" s="79">
        <v>0</v>
      </c>
      <c r="AL247" s="85" t="s">
        <v>1632</v>
      </c>
      <c r="AM247" s="79" t="s">
        <v>1708</v>
      </c>
      <c r="AN247" s="79" t="b">
        <v>0</v>
      </c>
      <c r="AO247" s="85" t="s">
        <v>1605</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1</v>
      </c>
      <c r="BC247" s="78" t="str">
        <f>REPLACE(INDEX(GroupVertices[Group],MATCH(Edges24[[#This Row],[Vertex 2]],GroupVertices[Vertex],0)),1,1,"")</f>
        <v>1</v>
      </c>
      <c r="BD247" s="48">
        <v>1</v>
      </c>
      <c r="BE247" s="49">
        <v>7.6923076923076925</v>
      </c>
      <c r="BF247" s="48">
        <v>0</v>
      </c>
      <c r="BG247" s="49">
        <v>0</v>
      </c>
      <c r="BH247" s="48">
        <v>0</v>
      </c>
      <c r="BI247" s="49">
        <v>0</v>
      </c>
      <c r="BJ247" s="48">
        <v>12</v>
      </c>
      <c r="BK247" s="49">
        <v>92.3076923076923</v>
      </c>
      <c r="BL247" s="48">
        <v>13</v>
      </c>
    </row>
    <row r="248" spans="1:64" ht="15">
      <c r="A248" s="64" t="s">
        <v>331</v>
      </c>
      <c r="B248" s="64" t="s">
        <v>353</v>
      </c>
      <c r="C248" s="65"/>
      <c r="D248" s="66"/>
      <c r="E248" s="67"/>
      <c r="F248" s="68"/>
      <c r="G248" s="65"/>
      <c r="H248" s="69"/>
      <c r="I248" s="70"/>
      <c r="J248" s="70"/>
      <c r="K248" s="34" t="s">
        <v>66</v>
      </c>
      <c r="L248" s="77">
        <v>439</v>
      </c>
      <c r="M248" s="77"/>
      <c r="N248" s="72"/>
      <c r="O248" s="79" t="s">
        <v>431</v>
      </c>
      <c r="P248" s="81">
        <v>43509.62034722222</v>
      </c>
      <c r="Q248" s="79" t="s">
        <v>665</v>
      </c>
      <c r="R248" s="79"/>
      <c r="S248" s="79"/>
      <c r="T248" s="79"/>
      <c r="U248" s="79"/>
      <c r="V248" s="83" t="s">
        <v>1001</v>
      </c>
      <c r="W248" s="81">
        <v>43509.62034722222</v>
      </c>
      <c r="X248" s="83" t="s">
        <v>1267</v>
      </c>
      <c r="Y248" s="79"/>
      <c r="Z248" s="79"/>
      <c r="AA248" s="85" t="s">
        <v>1561</v>
      </c>
      <c r="AB248" s="85" t="s">
        <v>1560</v>
      </c>
      <c r="AC248" s="79" t="b">
        <v>0</v>
      </c>
      <c r="AD248" s="79">
        <v>0</v>
      </c>
      <c r="AE248" s="85" t="s">
        <v>1690</v>
      </c>
      <c r="AF248" s="79" t="b">
        <v>0</v>
      </c>
      <c r="AG248" s="79" t="s">
        <v>1701</v>
      </c>
      <c r="AH248" s="79"/>
      <c r="AI248" s="85" t="s">
        <v>1632</v>
      </c>
      <c r="AJ248" s="79" t="b">
        <v>0</v>
      </c>
      <c r="AK248" s="79">
        <v>0</v>
      </c>
      <c r="AL248" s="85" t="s">
        <v>1632</v>
      </c>
      <c r="AM248" s="79" t="s">
        <v>1716</v>
      </c>
      <c r="AN248" s="79" t="b">
        <v>0</v>
      </c>
      <c r="AO248" s="85" t="s">
        <v>1560</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1</v>
      </c>
      <c r="BC248" s="78" t="str">
        <f>REPLACE(INDEX(GroupVertices[Group],MATCH(Edges24[[#This Row],[Vertex 2]],GroupVertices[Vertex],0)),1,1,"")</f>
        <v>1</v>
      </c>
      <c r="BD248" s="48">
        <v>0</v>
      </c>
      <c r="BE248" s="49">
        <v>0</v>
      </c>
      <c r="BF248" s="48">
        <v>0</v>
      </c>
      <c r="BG248" s="49">
        <v>0</v>
      </c>
      <c r="BH248" s="48">
        <v>0</v>
      </c>
      <c r="BI248" s="49">
        <v>0</v>
      </c>
      <c r="BJ248" s="48">
        <v>4</v>
      </c>
      <c r="BK248" s="49">
        <v>100</v>
      </c>
      <c r="BL248" s="48">
        <v>4</v>
      </c>
    </row>
    <row r="249" spans="1:64" ht="15">
      <c r="A249" s="64" t="s">
        <v>354</v>
      </c>
      <c r="B249" s="64" t="s">
        <v>354</v>
      </c>
      <c r="C249" s="65"/>
      <c r="D249" s="66"/>
      <c r="E249" s="67"/>
      <c r="F249" s="68"/>
      <c r="G249" s="65"/>
      <c r="H249" s="69"/>
      <c r="I249" s="70"/>
      <c r="J249" s="70"/>
      <c r="K249" s="34" t="s">
        <v>65</v>
      </c>
      <c r="L249" s="77">
        <v>440</v>
      </c>
      <c r="M249" s="77"/>
      <c r="N249" s="72"/>
      <c r="O249" s="79" t="s">
        <v>176</v>
      </c>
      <c r="P249" s="81">
        <v>43509.50256944444</v>
      </c>
      <c r="Q249" s="79" t="s">
        <v>666</v>
      </c>
      <c r="R249" s="83" t="s">
        <v>784</v>
      </c>
      <c r="S249" s="79" t="s">
        <v>796</v>
      </c>
      <c r="T249" s="79"/>
      <c r="U249" s="79"/>
      <c r="V249" s="83" t="s">
        <v>1013</v>
      </c>
      <c r="W249" s="81">
        <v>43509.50256944444</v>
      </c>
      <c r="X249" s="83" t="s">
        <v>1268</v>
      </c>
      <c r="Y249" s="79"/>
      <c r="Z249" s="79"/>
      <c r="AA249" s="85" t="s">
        <v>1562</v>
      </c>
      <c r="AB249" s="79"/>
      <c r="AC249" s="79" t="b">
        <v>0</v>
      </c>
      <c r="AD249" s="79">
        <v>0</v>
      </c>
      <c r="AE249" s="85" t="s">
        <v>1632</v>
      </c>
      <c r="AF249" s="79" t="b">
        <v>0</v>
      </c>
      <c r="AG249" s="79" t="s">
        <v>1701</v>
      </c>
      <c r="AH249" s="79"/>
      <c r="AI249" s="85" t="s">
        <v>1632</v>
      </c>
      <c r="AJ249" s="79" t="b">
        <v>0</v>
      </c>
      <c r="AK249" s="79">
        <v>0</v>
      </c>
      <c r="AL249" s="85" t="s">
        <v>1632</v>
      </c>
      <c r="AM249" s="79" t="s">
        <v>1708</v>
      </c>
      <c r="AN249" s="79" t="b">
        <v>1</v>
      </c>
      <c r="AO249" s="85" t="s">
        <v>1562</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1</v>
      </c>
      <c r="BC249" s="78" t="str">
        <f>REPLACE(INDEX(GroupVertices[Group],MATCH(Edges24[[#This Row],[Vertex 2]],GroupVertices[Vertex],0)),1,1,"")</f>
        <v>1</v>
      </c>
      <c r="BD249" s="48">
        <v>0</v>
      </c>
      <c r="BE249" s="49">
        <v>0</v>
      </c>
      <c r="BF249" s="48">
        <v>0</v>
      </c>
      <c r="BG249" s="49">
        <v>0</v>
      </c>
      <c r="BH249" s="48">
        <v>0</v>
      </c>
      <c r="BI249" s="49">
        <v>0</v>
      </c>
      <c r="BJ249" s="48">
        <v>21</v>
      </c>
      <c r="BK249" s="49">
        <v>100</v>
      </c>
      <c r="BL249" s="48">
        <v>21</v>
      </c>
    </row>
    <row r="250" spans="1:64" ht="15">
      <c r="A250" s="64" t="s">
        <v>331</v>
      </c>
      <c r="B250" s="64" t="s">
        <v>354</v>
      </c>
      <c r="C250" s="65"/>
      <c r="D250" s="66"/>
      <c r="E250" s="67"/>
      <c r="F250" s="68"/>
      <c r="G250" s="65"/>
      <c r="H250" s="69"/>
      <c r="I250" s="70"/>
      <c r="J250" s="70"/>
      <c r="K250" s="34" t="s">
        <v>65</v>
      </c>
      <c r="L250" s="77">
        <v>441</v>
      </c>
      <c r="M250" s="77"/>
      <c r="N250" s="72"/>
      <c r="O250" s="79" t="s">
        <v>431</v>
      </c>
      <c r="P250" s="81">
        <v>43509.62056712963</v>
      </c>
      <c r="Q250" s="79" t="s">
        <v>667</v>
      </c>
      <c r="R250" s="79"/>
      <c r="S250" s="79"/>
      <c r="T250" s="79"/>
      <c r="U250" s="79"/>
      <c r="V250" s="83" t="s">
        <v>1001</v>
      </c>
      <c r="W250" s="81">
        <v>43509.62056712963</v>
      </c>
      <c r="X250" s="83" t="s">
        <v>1269</v>
      </c>
      <c r="Y250" s="79"/>
      <c r="Z250" s="79"/>
      <c r="AA250" s="85" t="s">
        <v>1563</v>
      </c>
      <c r="AB250" s="85" t="s">
        <v>1562</v>
      </c>
      <c r="AC250" s="79" t="b">
        <v>0</v>
      </c>
      <c r="AD250" s="79">
        <v>1</v>
      </c>
      <c r="AE250" s="85" t="s">
        <v>1691</v>
      </c>
      <c r="AF250" s="79" t="b">
        <v>0</v>
      </c>
      <c r="AG250" s="79" t="s">
        <v>1701</v>
      </c>
      <c r="AH250" s="79"/>
      <c r="AI250" s="85" t="s">
        <v>1632</v>
      </c>
      <c r="AJ250" s="79" t="b">
        <v>0</v>
      </c>
      <c r="AK250" s="79">
        <v>0</v>
      </c>
      <c r="AL250" s="85" t="s">
        <v>1632</v>
      </c>
      <c r="AM250" s="79" t="s">
        <v>1716</v>
      </c>
      <c r="AN250" s="79" t="b">
        <v>0</v>
      </c>
      <c r="AO250" s="85" t="s">
        <v>1562</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1</v>
      </c>
      <c r="BC250" s="78" t="str">
        <f>REPLACE(INDEX(GroupVertices[Group],MATCH(Edges24[[#This Row],[Vertex 2]],GroupVertices[Vertex],0)),1,1,"")</f>
        <v>1</v>
      </c>
      <c r="BD250" s="48">
        <v>0</v>
      </c>
      <c r="BE250" s="49">
        <v>0</v>
      </c>
      <c r="BF250" s="48">
        <v>0</v>
      </c>
      <c r="BG250" s="49">
        <v>0</v>
      </c>
      <c r="BH250" s="48">
        <v>0</v>
      </c>
      <c r="BI250" s="49">
        <v>0</v>
      </c>
      <c r="BJ250" s="48">
        <v>5</v>
      </c>
      <c r="BK250" s="49">
        <v>100</v>
      </c>
      <c r="BL250" s="48">
        <v>5</v>
      </c>
    </row>
    <row r="251" spans="1:64" ht="15">
      <c r="A251" s="64" t="s">
        <v>355</v>
      </c>
      <c r="B251" s="64" t="s">
        <v>331</v>
      </c>
      <c r="C251" s="65"/>
      <c r="D251" s="66"/>
      <c r="E251" s="67"/>
      <c r="F251" s="68"/>
      <c r="G251" s="65"/>
      <c r="H251" s="69"/>
      <c r="I251" s="70"/>
      <c r="J251" s="70"/>
      <c r="K251" s="34" t="s">
        <v>66</v>
      </c>
      <c r="L251" s="77">
        <v>442</v>
      </c>
      <c r="M251" s="77"/>
      <c r="N251" s="72"/>
      <c r="O251" s="79" t="s">
        <v>430</v>
      </c>
      <c r="P251" s="81">
        <v>43502.50491898148</v>
      </c>
      <c r="Q251" s="79" t="s">
        <v>668</v>
      </c>
      <c r="R251" s="79"/>
      <c r="S251" s="79"/>
      <c r="T251" s="79"/>
      <c r="U251" s="79"/>
      <c r="V251" s="83" t="s">
        <v>1014</v>
      </c>
      <c r="W251" s="81">
        <v>43502.50491898148</v>
      </c>
      <c r="X251" s="83" t="s">
        <v>1270</v>
      </c>
      <c r="Y251" s="79"/>
      <c r="Z251" s="79"/>
      <c r="AA251" s="85" t="s">
        <v>1564</v>
      </c>
      <c r="AB251" s="79"/>
      <c r="AC251" s="79" t="b">
        <v>0</v>
      </c>
      <c r="AD251" s="79">
        <v>0</v>
      </c>
      <c r="AE251" s="85" t="s">
        <v>1632</v>
      </c>
      <c r="AF251" s="79" t="b">
        <v>0</v>
      </c>
      <c r="AG251" s="79" t="s">
        <v>1701</v>
      </c>
      <c r="AH251" s="79"/>
      <c r="AI251" s="85" t="s">
        <v>1632</v>
      </c>
      <c r="AJ251" s="79" t="b">
        <v>0</v>
      </c>
      <c r="AK251" s="79">
        <v>0</v>
      </c>
      <c r="AL251" s="85" t="s">
        <v>1632</v>
      </c>
      <c r="AM251" s="79" t="s">
        <v>1709</v>
      </c>
      <c r="AN251" s="79" t="b">
        <v>0</v>
      </c>
      <c r="AO251" s="85" t="s">
        <v>1564</v>
      </c>
      <c r="AP251" s="79" t="s">
        <v>176</v>
      </c>
      <c r="AQ251" s="79">
        <v>0</v>
      </c>
      <c r="AR251" s="79">
        <v>0</v>
      </c>
      <c r="AS251" s="79" t="s">
        <v>1737</v>
      </c>
      <c r="AT251" s="79" t="s">
        <v>1740</v>
      </c>
      <c r="AU251" s="79" t="s">
        <v>1741</v>
      </c>
      <c r="AV251" s="79" t="s">
        <v>1754</v>
      </c>
      <c r="AW251" s="79" t="s">
        <v>1768</v>
      </c>
      <c r="AX251" s="79" t="s">
        <v>1782</v>
      </c>
      <c r="AY251" s="79" t="s">
        <v>1784</v>
      </c>
      <c r="AZ251" s="83" t="s">
        <v>1797</v>
      </c>
      <c r="BA251">
        <v>2</v>
      </c>
      <c r="BB251" s="78" t="str">
        <f>REPLACE(INDEX(GroupVertices[Group],MATCH(Edges24[[#This Row],[Vertex 1]],GroupVertices[Vertex],0)),1,1,"")</f>
        <v>1</v>
      </c>
      <c r="BC251" s="78" t="str">
        <f>REPLACE(INDEX(GroupVertices[Group],MATCH(Edges24[[#This Row],[Vertex 2]],GroupVertices[Vertex],0)),1,1,"")</f>
        <v>1</v>
      </c>
      <c r="BD251" s="48">
        <v>0</v>
      </c>
      <c r="BE251" s="49">
        <v>0</v>
      </c>
      <c r="BF251" s="48">
        <v>2</v>
      </c>
      <c r="BG251" s="49">
        <v>7.142857142857143</v>
      </c>
      <c r="BH251" s="48">
        <v>0</v>
      </c>
      <c r="BI251" s="49">
        <v>0</v>
      </c>
      <c r="BJ251" s="48">
        <v>26</v>
      </c>
      <c r="BK251" s="49">
        <v>92.85714285714286</v>
      </c>
      <c r="BL251" s="48">
        <v>28</v>
      </c>
    </row>
    <row r="252" spans="1:64" ht="15">
      <c r="A252" s="64" t="s">
        <v>355</v>
      </c>
      <c r="B252" s="64" t="s">
        <v>331</v>
      </c>
      <c r="C252" s="65"/>
      <c r="D252" s="66"/>
      <c r="E252" s="67"/>
      <c r="F252" s="68"/>
      <c r="G252" s="65"/>
      <c r="H252" s="69"/>
      <c r="I252" s="70"/>
      <c r="J252" s="70"/>
      <c r="K252" s="34" t="s">
        <v>66</v>
      </c>
      <c r="L252" s="77">
        <v>443</v>
      </c>
      <c r="M252" s="77"/>
      <c r="N252" s="72"/>
      <c r="O252" s="79" t="s">
        <v>430</v>
      </c>
      <c r="P252" s="81">
        <v>43509.55603009259</v>
      </c>
      <c r="Q252" s="79" t="s">
        <v>669</v>
      </c>
      <c r="R252" s="83" t="s">
        <v>785</v>
      </c>
      <c r="S252" s="79" t="s">
        <v>796</v>
      </c>
      <c r="T252" s="79"/>
      <c r="U252" s="79"/>
      <c r="V252" s="83" t="s">
        <v>1014</v>
      </c>
      <c r="W252" s="81">
        <v>43509.55603009259</v>
      </c>
      <c r="X252" s="83" t="s">
        <v>1271</v>
      </c>
      <c r="Y252" s="79"/>
      <c r="Z252" s="79"/>
      <c r="AA252" s="85" t="s">
        <v>1565</v>
      </c>
      <c r="AB252" s="79"/>
      <c r="AC252" s="79" t="b">
        <v>0</v>
      </c>
      <c r="AD252" s="79">
        <v>0</v>
      </c>
      <c r="AE252" s="85" t="s">
        <v>1632</v>
      </c>
      <c r="AF252" s="79" t="b">
        <v>1</v>
      </c>
      <c r="AG252" s="79" t="s">
        <v>1701</v>
      </c>
      <c r="AH252" s="79"/>
      <c r="AI252" s="85" t="s">
        <v>1564</v>
      </c>
      <c r="AJ252" s="79" t="b">
        <v>0</v>
      </c>
      <c r="AK252" s="79">
        <v>0</v>
      </c>
      <c r="AL252" s="85" t="s">
        <v>1632</v>
      </c>
      <c r="AM252" s="79" t="s">
        <v>1709</v>
      </c>
      <c r="AN252" s="79" t="b">
        <v>1</v>
      </c>
      <c r="AO252" s="85" t="s">
        <v>1565</v>
      </c>
      <c r="AP252" s="79" t="s">
        <v>176</v>
      </c>
      <c r="AQ252" s="79">
        <v>0</v>
      </c>
      <c r="AR252" s="79">
        <v>0</v>
      </c>
      <c r="AS252" s="79" t="s">
        <v>1738</v>
      </c>
      <c r="AT252" s="79" t="s">
        <v>1740</v>
      </c>
      <c r="AU252" s="79" t="s">
        <v>1741</v>
      </c>
      <c r="AV252" s="79" t="s">
        <v>1754</v>
      </c>
      <c r="AW252" s="79" t="s">
        <v>1768</v>
      </c>
      <c r="AX252" s="79" t="s">
        <v>1782</v>
      </c>
      <c r="AY252" s="79" t="s">
        <v>1784</v>
      </c>
      <c r="AZ252" s="83" t="s">
        <v>1797</v>
      </c>
      <c r="BA252">
        <v>2</v>
      </c>
      <c r="BB252" s="78" t="str">
        <f>REPLACE(INDEX(GroupVertices[Group],MATCH(Edges24[[#This Row],[Vertex 1]],GroupVertices[Vertex],0)),1,1,"")</f>
        <v>1</v>
      </c>
      <c r="BC252" s="78" t="str">
        <f>REPLACE(INDEX(GroupVertices[Group],MATCH(Edges24[[#This Row],[Vertex 2]],GroupVertices[Vertex],0)),1,1,"")</f>
        <v>1</v>
      </c>
      <c r="BD252" s="48">
        <v>0</v>
      </c>
      <c r="BE252" s="49">
        <v>0</v>
      </c>
      <c r="BF252" s="48">
        <v>0</v>
      </c>
      <c r="BG252" s="49">
        <v>0</v>
      </c>
      <c r="BH252" s="48">
        <v>0</v>
      </c>
      <c r="BI252" s="49">
        <v>0</v>
      </c>
      <c r="BJ252" s="48">
        <v>24</v>
      </c>
      <c r="BK252" s="49">
        <v>100</v>
      </c>
      <c r="BL252" s="48">
        <v>24</v>
      </c>
    </row>
    <row r="253" spans="1:64" ht="15">
      <c r="A253" s="64" t="s">
        <v>331</v>
      </c>
      <c r="B253" s="64" t="s">
        <v>355</v>
      </c>
      <c r="C253" s="65"/>
      <c r="D253" s="66"/>
      <c r="E253" s="67"/>
      <c r="F253" s="68"/>
      <c r="G253" s="65"/>
      <c r="H253" s="69"/>
      <c r="I253" s="70"/>
      <c r="J253" s="70"/>
      <c r="K253" s="34" t="s">
        <v>66</v>
      </c>
      <c r="L253" s="77">
        <v>444</v>
      </c>
      <c r="M253" s="77"/>
      <c r="N253" s="72"/>
      <c r="O253" s="79" t="s">
        <v>431</v>
      </c>
      <c r="P253" s="81">
        <v>43502.58871527778</v>
      </c>
      <c r="Q253" s="79" t="s">
        <v>670</v>
      </c>
      <c r="R253" s="79"/>
      <c r="S253" s="79"/>
      <c r="T253" s="79"/>
      <c r="U253" s="79"/>
      <c r="V253" s="83" t="s">
        <v>1001</v>
      </c>
      <c r="W253" s="81">
        <v>43502.58871527778</v>
      </c>
      <c r="X253" s="83" t="s">
        <v>1272</v>
      </c>
      <c r="Y253" s="79"/>
      <c r="Z253" s="79"/>
      <c r="AA253" s="85" t="s">
        <v>1566</v>
      </c>
      <c r="AB253" s="85" t="s">
        <v>1564</v>
      </c>
      <c r="AC253" s="79" t="b">
        <v>0</v>
      </c>
      <c r="AD253" s="79">
        <v>0</v>
      </c>
      <c r="AE253" s="85" t="s">
        <v>1692</v>
      </c>
      <c r="AF253" s="79" t="b">
        <v>0</v>
      </c>
      <c r="AG253" s="79" t="s">
        <v>1701</v>
      </c>
      <c r="AH253" s="79"/>
      <c r="AI253" s="85" t="s">
        <v>1632</v>
      </c>
      <c r="AJ253" s="79" t="b">
        <v>0</v>
      </c>
      <c r="AK253" s="79">
        <v>0</v>
      </c>
      <c r="AL253" s="85" t="s">
        <v>1632</v>
      </c>
      <c r="AM253" s="79" t="s">
        <v>1716</v>
      </c>
      <c r="AN253" s="79" t="b">
        <v>0</v>
      </c>
      <c r="AO253" s="85" t="s">
        <v>1564</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1</v>
      </c>
      <c r="BD253" s="48">
        <v>0</v>
      </c>
      <c r="BE253" s="49">
        <v>0</v>
      </c>
      <c r="BF253" s="48">
        <v>0</v>
      </c>
      <c r="BG253" s="49">
        <v>0</v>
      </c>
      <c r="BH253" s="48">
        <v>0</v>
      </c>
      <c r="BI253" s="49">
        <v>0</v>
      </c>
      <c r="BJ253" s="48">
        <v>33</v>
      </c>
      <c r="BK253" s="49">
        <v>100</v>
      </c>
      <c r="BL253" s="48">
        <v>33</v>
      </c>
    </row>
    <row r="254" spans="1:64" ht="15">
      <c r="A254" s="64" t="s">
        <v>331</v>
      </c>
      <c r="B254" s="64" t="s">
        <v>355</v>
      </c>
      <c r="C254" s="65"/>
      <c r="D254" s="66"/>
      <c r="E254" s="67"/>
      <c r="F254" s="68"/>
      <c r="G254" s="65"/>
      <c r="H254" s="69"/>
      <c r="I254" s="70"/>
      <c r="J254" s="70"/>
      <c r="K254" s="34" t="s">
        <v>66</v>
      </c>
      <c r="L254" s="77">
        <v>445</v>
      </c>
      <c r="M254" s="77"/>
      <c r="N254" s="72"/>
      <c r="O254" s="79" t="s">
        <v>431</v>
      </c>
      <c r="P254" s="81">
        <v>43509.62074074074</v>
      </c>
      <c r="Q254" s="79" t="s">
        <v>671</v>
      </c>
      <c r="R254" s="79"/>
      <c r="S254" s="79"/>
      <c r="T254" s="79"/>
      <c r="U254" s="79"/>
      <c r="V254" s="83" t="s">
        <v>1001</v>
      </c>
      <c r="W254" s="81">
        <v>43509.62074074074</v>
      </c>
      <c r="X254" s="83" t="s">
        <v>1273</v>
      </c>
      <c r="Y254" s="79"/>
      <c r="Z254" s="79"/>
      <c r="AA254" s="85" t="s">
        <v>1567</v>
      </c>
      <c r="AB254" s="85" t="s">
        <v>1565</v>
      </c>
      <c r="AC254" s="79" t="b">
        <v>0</v>
      </c>
      <c r="AD254" s="79">
        <v>0</v>
      </c>
      <c r="AE254" s="85" t="s">
        <v>1692</v>
      </c>
      <c r="AF254" s="79" t="b">
        <v>0</v>
      </c>
      <c r="AG254" s="79" t="s">
        <v>1701</v>
      </c>
      <c r="AH254" s="79"/>
      <c r="AI254" s="85" t="s">
        <v>1632</v>
      </c>
      <c r="AJ254" s="79" t="b">
        <v>0</v>
      </c>
      <c r="AK254" s="79">
        <v>0</v>
      </c>
      <c r="AL254" s="85" t="s">
        <v>1632</v>
      </c>
      <c r="AM254" s="79" t="s">
        <v>1716</v>
      </c>
      <c r="AN254" s="79" t="b">
        <v>0</v>
      </c>
      <c r="AO254" s="85" t="s">
        <v>1565</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1</v>
      </c>
      <c r="BD254" s="48">
        <v>1</v>
      </c>
      <c r="BE254" s="49">
        <v>8.333333333333334</v>
      </c>
      <c r="BF254" s="48">
        <v>0</v>
      </c>
      <c r="BG254" s="49">
        <v>0</v>
      </c>
      <c r="BH254" s="48">
        <v>0</v>
      </c>
      <c r="BI254" s="49">
        <v>0</v>
      </c>
      <c r="BJ254" s="48">
        <v>11</v>
      </c>
      <c r="BK254" s="49">
        <v>91.66666666666667</v>
      </c>
      <c r="BL254" s="48">
        <v>12</v>
      </c>
    </row>
    <row r="255" spans="1:64" ht="15">
      <c r="A255" s="64" t="s">
        <v>317</v>
      </c>
      <c r="B255" s="64" t="s">
        <v>331</v>
      </c>
      <c r="C255" s="65"/>
      <c r="D255" s="66"/>
      <c r="E255" s="67"/>
      <c r="F255" s="68"/>
      <c r="G255" s="65"/>
      <c r="H255" s="69"/>
      <c r="I255" s="70"/>
      <c r="J255" s="70"/>
      <c r="K255" s="34" t="s">
        <v>66</v>
      </c>
      <c r="L255" s="77">
        <v>447</v>
      </c>
      <c r="M255" s="77"/>
      <c r="N255" s="72"/>
      <c r="O255" s="79" t="s">
        <v>431</v>
      </c>
      <c r="P255" s="81">
        <v>43509.88663194444</v>
      </c>
      <c r="Q255" s="79" t="s">
        <v>672</v>
      </c>
      <c r="R255" s="79"/>
      <c r="S255" s="79"/>
      <c r="T255" s="79"/>
      <c r="U255" s="79"/>
      <c r="V255" s="83" t="s">
        <v>987</v>
      </c>
      <c r="W255" s="81">
        <v>43509.88663194444</v>
      </c>
      <c r="X255" s="83" t="s">
        <v>1274</v>
      </c>
      <c r="Y255" s="79"/>
      <c r="Z255" s="79"/>
      <c r="AA255" s="85" t="s">
        <v>1568</v>
      </c>
      <c r="AB255" s="85" t="s">
        <v>1569</v>
      </c>
      <c r="AC255" s="79" t="b">
        <v>0</v>
      </c>
      <c r="AD255" s="79">
        <v>0</v>
      </c>
      <c r="AE255" s="85" t="s">
        <v>1634</v>
      </c>
      <c r="AF255" s="79" t="b">
        <v>0</v>
      </c>
      <c r="AG255" s="79" t="s">
        <v>1701</v>
      </c>
      <c r="AH255" s="79"/>
      <c r="AI255" s="85" t="s">
        <v>1632</v>
      </c>
      <c r="AJ255" s="79" t="b">
        <v>0</v>
      </c>
      <c r="AK255" s="79">
        <v>0</v>
      </c>
      <c r="AL255" s="85" t="s">
        <v>1632</v>
      </c>
      <c r="AM255" s="79" t="s">
        <v>1709</v>
      </c>
      <c r="AN255" s="79" t="b">
        <v>0</v>
      </c>
      <c r="AO255" s="85" t="s">
        <v>1569</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11</v>
      </c>
      <c r="BC255" s="78" t="str">
        <f>REPLACE(INDEX(GroupVertices[Group],MATCH(Edges24[[#This Row],[Vertex 2]],GroupVertices[Vertex],0)),1,1,"")</f>
        <v>1</v>
      </c>
      <c r="BD255" s="48">
        <v>1</v>
      </c>
      <c r="BE255" s="49">
        <v>8.333333333333334</v>
      </c>
      <c r="BF255" s="48">
        <v>0</v>
      </c>
      <c r="BG255" s="49">
        <v>0</v>
      </c>
      <c r="BH255" s="48">
        <v>0</v>
      </c>
      <c r="BI255" s="49">
        <v>0</v>
      </c>
      <c r="BJ255" s="48">
        <v>11</v>
      </c>
      <c r="BK255" s="49">
        <v>91.66666666666667</v>
      </c>
      <c r="BL255" s="48">
        <v>12</v>
      </c>
    </row>
    <row r="256" spans="1:64" ht="15">
      <c r="A256" s="64" t="s">
        <v>331</v>
      </c>
      <c r="B256" s="64" t="s">
        <v>317</v>
      </c>
      <c r="C256" s="65"/>
      <c r="D256" s="66"/>
      <c r="E256" s="67"/>
      <c r="F256" s="68"/>
      <c r="G256" s="65"/>
      <c r="H256" s="69"/>
      <c r="I256" s="70"/>
      <c r="J256" s="70"/>
      <c r="K256" s="34" t="s">
        <v>66</v>
      </c>
      <c r="L256" s="77">
        <v>448</v>
      </c>
      <c r="M256" s="77"/>
      <c r="N256" s="72"/>
      <c r="O256" s="79" t="s">
        <v>431</v>
      </c>
      <c r="P256" s="81">
        <v>43509.884305555555</v>
      </c>
      <c r="Q256" s="79" t="s">
        <v>673</v>
      </c>
      <c r="R256" s="79"/>
      <c r="S256" s="79"/>
      <c r="T256" s="79"/>
      <c r="U256" s="79"/>
      <c r="V256" s="83" t="s">
        <v>1001</v>
      </c>
      <c r="W256" s="81">
        <v>43509.884305555555</v>
      </c>
      <c r="X256" s="83" t="s">
        <v>1275</v>
      </c>
      <c r="Y256" s="79"/>
      <c r="Z256" s="79"/>
      <c r="AA256" s="85" t="s">
        <v>1569</v>
      </c>
      <c r="AB256" s="85" t="s">
        <v>1444</v>
      </c>
      <c r="AC256" s="79" t="b">
        <v>0</v>
      </c>
      <c r="AD256" s="79">
        <v>1</v>
      </c>
      <c r="AE256" s="85" t="s">
        <v>1693</v>
      </c>
      <c r="AF256" s="79" t="b">
        <v>0</v>
      </c>
      <c r="AG256" s="79" t="s">
        <v>1701</v>
      </c>
      <c r="AH256" s="79"/>
      <c r="AI256" s="85" t="s">
        <v>1632</v>
      </c>
      <c r="AJ256" s="79" t="b">
        <v>0</v>
      </c>
      <c r="AK256" s="79">
        <v>0</v>
      </c>
      <c r="AL256" s="85" t="s">
        <v>1632</v>
      </c>
      <c r="AM256" s="79" t="s">
        <v>1716</v>
      </c>
      <c r="AN256" s="79" t="b">
        <v>0</v>
      </c>
      <c r="AO256" s="85" t="s">
        <v>1444</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1</v>
      </c>
      <c r="BC256" s="78" t="str">
        <f>REPLACE(INDEX(GroupVertices[Group],MATCH(Edges24[[#This Row],[Vertex 2]],GroupVertices[Vertex],0)),1,1,"")</f>
        <v>11</v>
      </c>
      <c r="BD256" s="48">
        <v>2</v>
      </c>
      <c r="BE256" s="49">
        <v>33.333333333333336</v>
      </c>
      <c r="BF256" s="48">
        <v>0</v>
      </c>
      <c r="BG256" s="49">
        <v>0</v>
      </c>
      <c r="BH256" s="48">
        <v>0</v>
      </c>
      <c r="BI256" s="49">
        <v>0</v>
      </c>
      <c r="BJ256" s="48">
        <v>4</v>
      </c>
      <c r="BK256" s="49">
        <v>66.66666666666667</v>
      </c>
      <c r="BL256" s="48">
        <v>6</v>
      </c>
    </row>
    <row r="257" spans="1:64" ht="15">
      <c r="A257" s="64" t="s">
        <v>318</v>
      </c>
      <c r="B257" s="64" t="s">
        <v>331</v>
      </c>
      <c r="C257" s="65"/>
      <c r="D257" s="66"/>
      <c r="E257" s="67"/>
      <c r="F257" s="68"/>
      <c r="G257" s="65"/>
      <c r="H257" s="69"/>
      <c r="I257" s="70"/>
      <c r="J257" s="70"/>
      <c r="K257" s="34" t="s">
        <v>66</v>
      </c>
      <c r="L257" s="77">
        <v>453</v>
      </c>
      <c r="M257" s="77"/>
      <c r="N257" s="72"/>
      <c r="O257" s="79" t="s">
        <v>431</v>
      </c>
      <c r="P257" s="81">
        <v>43509.921875</v>
      </c>
      <c r="Q257" s="79" t="s">
        <v>674</v>
      </c>
      <c r="R257" s="83" t="s">
        <v>786</v>
      </c>
      <c r="S257" s="79" t="s">
        <v>796</v>
      </c>
      <c r="T257" s="79"/>
      <c r="U257" s="79"/>
      <c r="V257" s="83" t="s">
        <v>989</v>
      </c>
      <c r="W257" s="81">
        <v>43509.921875</v>
      </c>
      <c r="X257" s="83" t="s">
        <v>1276</v>
      </c>
      <c r="Y257" s="79"/>
      <c r="Z257" s="79"/>
      <c r="AA257" s="85" t="s">
        <v>1570</v>
      </c>
      <c r="AB257" s="85" t="s">
        <v>1572</v>
      </c>
      <c r="AC257" s="79" t="b">
        <v>0</v>
      </c>
      <c r="AD257" s="79">
        <v>0</v>
      </c>
      <c r="AE257" s="85" t="s">
        <v>1634</v>
      </c>
      <c r="AF257" s="79" t="b">
        <v>0</v>
      </c>
      <c r="AG257" s="79" t="s">
        <v>1701</v>
      </c>
      <c r="AH257" s="79"/>
      <c r="AI257" s="85" t="s">
        <v>1632</v>
      </c>
      <c r="AJ257" s="79" t="b">
        <v>0</v>
      </c>
      <c r="AK257" s="79">
        <v>0</v>
      </c>
      <c r="AL257" s="85" t="s">
        <v>1632</v>
      </c>
      <c r="AM257" s="79" t="s">
        <v>1710</v>
      </c>
      <c r="AN257" s="79" t="b">
        <v>1</v>
      </c>
      <c r="AO257" s="85" t="s">
        <v>1572</v>
      </c>
      <c r="AP257" s="79" t="s">
        <v>176</v>
      </c>
      <c r="AQ257" s="79">
        <v>0</v>
      </c>
      <c r="AR257" s="79">
        <v>0</v>
      </c>
      <c r="AS257" s="79" t="s">
        <v>1736</v>
      </c>
      <c r="AT257" s="79" t="s">
        <v>1740</v>
      </c>
      <c r="AU257" s="79" t="s">
        <v>1741</v>
      </c>
      <c r="AV257" s="79" t="s">
        <v>1753</v>
      </c>
      <c r="AW257" s="79" t="s">
        <v>1767</v>
      </c>
      <c r="AX257" s="79" t="s">
        <v>1781</v>
      </c>
      <c r="AY257" s="79" t="s">
        <v>1784</v>
      </c>
      <c r="AZ257" s="83" t="s">
        <v>1796</v>
      </c>
      <c r="BA257">
        <v>1</v>
      </c>
      <c r="BB257" s="78" t="str">
        <f>REPLACE(INDEX(GroupVertices[Group],MATCH(Edges24[[#This Row],[Vertex 1]],GroupVertices[Vertex],0)),1,1,"")</f>
        <v>3</v>
      </c>
      <c r="BC257" s="78" t="str">
        <f>REPLACE(INDEX(GroupVertices[Group],MATCH(Edges24[[#This Row],[Vertex 2]],GroupVertices[Vertex],0)),1,1,"")</f>
        <v>1</v>
      </c>
      <c r="BD257" s="48">
        <v>3</v>
      </c>
      <c r="BE257" s="49">
        <v>18.75</v>
      </c>
      <c r="BF257" s="48">
        <v>0</v>
      </c>
      <c r="BG257" s="49">
        <v>0</v>
      </c>
      <c r="BH257" s="48">
        <v>0</v>
      </c>
      <c r="BI257" s="49">
        <v>0</v>
      </c>
      <c r="BJ257" s="48">
        <v>13</v>
      </c>
      <c r="BK257" s="49">
        <v>81.25</v>
      </c>
      <c r="BL257" s="48">
        <v>16</v>
      </c>
    </row>
    <row r="258" spans="1:64" ht="15">
      <c r="A258" s="64" t="s">
        <v>331</v>
      </c>
      <c r="B258" s="64" t="s">
        <v>318</v>
      </c>
      <c r="C258" s="65"/>
      <c r="D258" s="66"/>
      <c r="E258" s="67"/>
      <c r="F258" s="68"/>
      <c r="G258" s="65"/>
      <c r="H258" s="69"/>
      <c r="I258" s="70"/>
      <c r="J258" s="70"/>
      <c r="K258" s="34" t="s">
        <v>66</v>
      </c>
      <c r="L258" s="77">
        <v>454</v>
      </c>
      <c r="M258" s="77"/>
      <c r="N258" s="72"/>
      <c r="O258" s="79" t="s">
        <v>431</v>
      </c>
      <c r="P258" s="81">
        <v>43507.65076388889</v>
      </c>
      <c r="Q258" s="79" t="s">
        <v>675</v>
      </c>
      <c r="R258" s="79"/>
      <c r="S258" s="79"/>
      <c r="T258" s="79"/>
      <c r="U258" s="79"/>
      <c r="V258" s="83" t="s">
        <v>1001</v>
      </c>
      <c r="W258" s="81">
        <v>43507.65076388889</v>
      </c>
      <c r="X258" s="83" t="s">
        <v>1277</v>
      </c>
      <c r="Y258" s="79"/>
      <c r="Z258" s="79"/>
      <c r="AA258" s="85" t="s">
        <v>1571</v>
      </c>
      <c r="AB258" s="85" t="s">
        <v>1446</v>
      </c>
      <c r="AC258" s="79" t="b">
        <v>0</v>
      </c>
      <c r="AD258" s="79">
        <v>1</v>
      </c>
      <c r="AE258" s="85" t="s">
        <v>1665</v>
      </c>
      <c r="AF258" s="79" t="b">
        <v>0</v>
      </c>
      <c r="AG258" s="79" t="s">
        <v>1701</v>
      </c>
      <c r="AH258" s="79"/>
      <c r="AI258" s="85" t="s">
        <v>1632</v>
      </c>
      <c r="AJ258" s="79" t="b">
        <v>0</v>
      </c>
      <c r="AK258" s="79">
        <v>0</v>
      </c>
      <c r="AL258" s="85" t="s">
        <v>1632</v>
      </c>
      <c r="AM258" s="79" t="s">
        <v>1716</v>
      </c>
      <c r="AN258" s="79" t="b">
        <v>0</v>
      </c>
      <c r="AO258" s="85" t="s">
        <v>1446</v>
      </c>
      <c r="AP258" s="79" t="s">
        <v>176</v>
      </c>
      <c r="AQ258" s="79">
        <v>0</v>
      </c>
      <c r="AR258" s="79">
        <v>0</v>
      </c>
      <c r="AS258" s="79"/>
      <c r="AT258" s="79"/>
      <c r="AU258" s="79"/>
      <c r="AV258" s="79"/>
      <c r="AW258" s="79"/>
      <c r="AX258" s="79"/>
      <c r="AY258" s="79"/>
      <c r="AZ258" s="79"/>
      <c r="BA258">
        <v>3</v>
      </c>
      <c r="BB258" s="78" t="str">
        <f>REPLACE(INDEX(GroupVertices[Group],MATCH(Edges24[[#This Row],[Vertex 1]],GroupVertices[Vertex],0)),1,1,"")</f>
        <v>1</v>
      </c>
      <c r="BC258" s="78" t="str">
        <f>REPLACE(INDEX(GroupVertices[Group],MATCH(Edges24[[#This Row],[Vertex 2]],GroupVertices[Vertex],0)),1,1,"")</f>
        <v>3</v>
      </c>
      <c r="BD258" s="48">
        <v>2</v>
      </c>
      <c r="BE258" s="49">
        <v>20</v>
      </c>
      <c r="BF258" s="48">
        <v>0</v>
      </c>
      <c r="BG258" s="49">
        <v>0</v>
      </c>
      <c r="BH258" s="48">
        <v>0</v>
      </c>
      <c r="BI258" s="49">
        <v>0</v>
      </c>
      <c r="BJ258" s="48">
        <v>8</v>
      </c>
      <c r="BK258" s="49">
        <v>80</v>
      </c>
      <c r="BL258" s="48">
        <v>10</v>
      </c>
    </row>
    <row r="259" spans="1:64" ht="15">
      <c r="A259" s="64" t="s">
        <v>331</v>
      </c>
      <c r="B259" s="64" t="s">
        <v>318</v>
      </c>
      <c r="C259" s="65"/>
      <c r="D259" s="66"/>
      <c r="E259" s="67"/>
      <c r="F259" s="68"/>
      <c r="G259" s="65"/>
      <c r="H259" s="69"/>
      <c r="I259" s="70"/>
      <c r="J259" s="70"/>
      <c r="K259" s="34" t="s">
        <v>66</v>
      </c>
      <c r="L259" s="77">
        <v>455</v>
      </c>
      <c r="M259" s="77"/>
      <c r="N259" s="72"/>
      <c r="O259" s="79" t="s">
        <v>431</v>
      </c>
      <c r="P259" s="81">
        <v>43509.8840625</v>
      </c>
      <c r="Q259" s="79" t="s">
        <v>676</v>
      </c>
      <c r="R259" s="79"/>
      <c r="S259" s="79"/>
      <c r="T259" s="79"/>
      <c r="U259" s="79"/>
      <c r="V259" s="83" t="s">
        <v>1001</v>
      </c>
      <c r="W259" s="81">
        <v>43509.8840625</v>
      </c>
      <c r="X259" s="83" t="s">
        <v>1278</v>
      </c>
      <c r="Y259" s="79"/>
      <c r="Z259" s="79"/>
      <c r="AA259" s="85" t="s">
        <v>1572</v>
      </c>
      <c r="AB259" s="85" t="s">
        <v>1448</v>
      </c>
      <c r="AC259" s="79" t="b">
        <v>0</v>
      </c>
      <c r="AD259" s="79">
        <v>1</v>
      </c>
      <c r="AE259" s="85" t="s">
        <v>1665</v>
      </c>
      <c r="AF259" s="79" t="b">
        <v>0</v>
      </c>
      <c r="AG259" s="79" t="s">
        <v>1701</v>
      </c>
      <c r="AH259" s="79"/>
      <c r="AI259" s="85" t="s">
        <v>1632</v>
      </c>
      <c r="AJ259" s="79" t="b">
        <v>0</v>
      </c>
      <c r="AK259" s="79">
        <v>0</v>
      </c>
      <c r="AL259" s="85" t="s">
        <v>1632</v>
      </c>
      <c r="AM259" s="79" t="s">
        <v>1716</v>
      </c>
      <c r="AN259" s="79" t="b">
        <v>0</v>
      </c>
      <c r="AO259" s="85" t="s">
        <v>1448</v>
      </c>
      <c r="AP259" s="79" t="s">
        <v>176</v>
      </c>
      <c r="AQ259" s="79">
        <v>0</v>
      </c>
      <c r="AR259" s="79">
        <v>0</v>
      </c>
      <c r="AS259" s="79"/>
      <c r="AT259" s="79"/>
      <c r="AU259" s="79"/>
      <c r="AV259" s="79"/>
      <c r="AW259" s="79"/>
      <c r="AX259" s="79"/>
      <c r="AY259" s="79"/>
      <c r="AZ259" s="79"/>
      <c r="BA259">
        <v>3</v>
      </c>
      <c r="BB259" s="78" t="str">
        <f>REPLACE(INDEX(GroupVertices[Group],MATCH(Edges24[[#This Row],[Vertex 1]],GroupVertices[Vertex],0)),1,1,"")</f>
        <v>1</v>
      </c>
      <c r="BC259" s="78" t="str">
        <f>REPLACE(INDEX(GroupVertices[Group],MATCH(Edges24[[#This Row],[Vertex 2]],GroupVertices[Vertex],0)),1,1,"")</f>
        <v>3</v>
      </c>
      <c r="BD259" s="48">
        <v>1</v>
      </c>
      <c r="BE259" s="49">
        <v>14.285714285714286</v>
      </c>
      <c r="BF259" s="48">
        <v>0</v>
      </c>
      <c r="BG259" s="49">
        <v>0</v>
      </c>
      <c r="BH259" s="48">
        <v>0</v>
      </c>
      <c r="BI259" s="49">
        <v>0</v>
      </c>
      <c r="BJ259" s="48">
        <v>6</v>
      </c>
      <c r="BK259" s="49">
        <v>85.71428571428571</v>
      </c>
      <c r="BL259" s="48">
        <v>7</v>
      </c>
    </row>
    <row r="260" spans="1:64" ht="15">
      <c r="A260" s="64" t="s">
        <v>331</v>
      </c>
      <c r="B260" s="64" t="s">
        <v>318</v>
      </c>
      <c r="C260" s="65"/>
      <c r="D260" s="66"/>
      <c r="E260" s="67"/>
      <c r="F260" s="68"/>
      <c r="G260" s="65"/>
      <c r="H260" s="69"/>
      <c r="I260" s="70"/>
      <c r="J260" s="70"/>
      <c r="K260" s="34" t="s">
        <v>66</v>
      </c>
      <c r="L260" s="77">
        <v>456</v>
      </c>
      <c r="M260" s="77"/>
      <c r="N260" s="72"/>
      <c r="O260" s="79" t="s">
        <v>431</v>
      </c>
      <c r="P260" s="81">
        <v>43510.62054398148</v>
      </c>
      <c r="Q260" s="79" t="s">
        <v>677</v>
      </c>
      <c r="R260" s="79"/>
      <c r="S260" s="79"/>
      <c r="T260" s="79"/>
      <c r="U260" s="79"/>
      <c r="V260" s="83" t="s">
        <v>1001</v>
      </c>
      <c r="W260" s="81">
        <v>43510.62054398148</v>
      </c>
      <c r="X260" s="83" t="s">
        <v>1279</v>
      </c>
      <c r="Y260" s="79"/>
      <c r="Z260" s="79"/>
      <c r="AA260" s="85" t="s">
        <v>1573</v>
      </c>
      <c r="AB260" s="85" t="s">
        <v>1570</v>
      </c>
      <c r="AC260" s="79" t="b">
        <v>0</v>
      </c>
      <c r="AD260" s="79">
        <v>1</v>
      </c>
      <c r="AE260" s="85" t="s">
        <v>1665</v>
      </c>
      <c r="AF260" s="79" t="b">
        <v>0</v>
      </c>
      <c r="AG260" s="79" t="s">
        <v>1701</v>
      </c>
      <c r="AH260" s="79"/>
      <c r="AI260" s="85" t="s">
        <v>1632</v>
      </c>
      <c r="AJ260" s="79" t="b">
        <v>0</v>
      </c>
      <c r="AK260" s="79">
        <v>0</v>
      </c>
      <c r="AL260" s="85" t="s">
        <v>1632</v>
      </c>
      <c r="AM260" s="79" t="s">
        <v>1716</v>
      </c>
      <c r="AN260" s="79" t="b">
        <v>0</v>
      </c>
      <c r="AO260" s="85" t="s">
        <v>1570</v>
      </c>
      <c r="AP260" s="79" t="s">
        <v>176</v>
      </c>
      <c r="AQ260" s="79">
        <v>0</v>
      </c>
      <c r="AR260" s="79">
        <v>0</v>
      </c>
      <c r="AS260" s="79"/>
      <c r="AT260" s="79"/>
      <c r="AU260" s="79"/>
      <c r="AV260" s="79"/>
      <c r="AW260" s="79"/>
      <c r="AX260" s="79"/>
      <c r="AY260" s="79"/>
      <c r="AZ260" s="79"/>
      <c r="BA260">
        <v>3</v>
      </c>
      <c r="BB260" s="78" t="str">
        <f>REPLACE(INDEX(GroupVertices[Group],MATCH(Edges24[[#This Row],[Vertex 1]],GroupVertices[Vertex],0)),1,1,"")</f>
        <v>1</v>
      </c>
      <c r="BC260" s="78" t="str">
        <f>REPLACE(INDEX(GroupVertices[Group],MATCH(Edges24[[#This Row],[Vertex 2]],GroupVertices[Vertex],0)),1,1,"")</f>
        <v>3</v>
      </c>
      <c r="BD260" s="48">
        <v>1</v>
      </c>
      <c r="BE260" s="49">
        <v>4</v>
      </c>
      <c r="BF260" s="48">
        <v>0</v>
      </c>
      <c r="BG260" s="49">
        <v>0</v>
      </c>
      <c r="BH260" s="48">
        <v>0</v>
      </c>
      <c r="BI260" s="49">
        <v>0</v>
      </c>
      <c r="BJ260" s="48">
        <v>24</v>
      </c>
      <c r="BK260" s="49">
        <v>96</v>
      </c>
      <c r="BL260" s="48">
        <v>25</v>
      </c>
    </row>
    <row r="261" spans="1:64" ht="15">
      <c r="A261" s="64" t="s">
        <v>356</v>
      </c>
      <c r="B261" s="64" t="s">
        <v>356</v>
      </c>
      <c r="C261" s="65"/>
      <c r="D261" s="66"/>
      <c r="E261" s="67"/>
      <c r="F261" s="68"/>
      <c r="G261" s="65"/>
      <c r="H261" s="69"/>
      <c r="I261" s="70"/>
      <c r="J261" s="70"/>
      <c r="K261" s="34" t="s">
        <v>65</v>
      </c>
      <c r="L261" s="77">
        <v>457</v>
      </c>
      <c r="M261" s="77"/>
      <c r="N261" s="72"/>
      <c r="O261" s="79" t="s">
        <v>176</v>
      </c>
      <c r="P261" s="81">
        <v>43510.07765046296</v>
      </c>
      <c r="Q261" s="79" t="s">
        <v>678</v>
      </c>
      <c r="R261" s="83" t="s">
        <v>787</v>
      </c>
      <c r="S261" s="79" t="s">
        <v>796</v>
      </c>
      <c r="T261" s="79" t="s">
        <v>834</v>
      </c>
      <c r="U261" s="79"/>
      <c r="V261" s="83" t="s">
        <v>1015</v>
      </c>
      <c r="W261" s="81">
        <v>43510.07765046296</v>
      </c>
      <c r="X261" s="83" t="s">
        <v>1280</v>
      </c>
      <c r="Y261" s="79"/>
      <c r="Z261" s="79"/>
      <c r="AA261" s="85" t="s">
        <v>1574</v>
      </c>
      <c r="AB261" s="79"/>
      <c r="AC261" s="79" t="b">
        <v>0</v>
      </c>
      <c r="AD261" s="79">
        <v>0</v>
      </c>
      <c r="AE261" s="85" t="s">
        <v>1632</v>
      </c>
      <c r="AF261" s="79" t="b">
        <v>0</v>
      </c>
      <c r="AG261" s="79" t="s">
        <v>1701</v>
      </c>
      <c r="AH261" s="79"/>
      <c r="AI261" s="85" t="s">
        <v>1632</v>
      </c>
      <c r="AJ261" s="79" t="b">
        <v>0</v>
      </c>
      <c r="AK261" s="79">
        <v>0</v>
      </c>
      <c r="AL261" s="85" t="s">
        <v>1632</v>
      </c>
      <c r="AM261" s="79" t="s">
        <v>1709</v>
      </c>
      <c r="AN261" s="79" t="b">
        <v>1</v>
      </c>
      <c r="AO261" s="85" t="s">
        <v>1574</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1</v>
      </c>
      <c r="BC261" s="78" t="str">
        <f>REPLACE(INDEX(GroupVertices[Group],MATCH(Edges24[[#This Row],[Vertex 2]],GroupVertices[Vertex],0)),1,1,"")</f>
        <v>1</v>
      </c>
      <c r="BD261" s="48">
        <v>2</v>
      </c>
      <c r="BE261" s="49">
        <v>10</v>
      </c>
      <c r="BF261" s="48">
        <v>0</v>
      </c>
      <c r="BG261" s="49">
        <v>0</v>
      </c>
      <c r="BH261" s="48">
        <v>0</v>
      </c>
      <c r="BI261" s="49">
        <v>0</v>
      </c>
      <c r="BJ261" s="48">
        <v>18</v>
      </c>
      <c r="BK261" s="49">
        <v>90</v>
      </c>
      <c r="BL261" s="48">
        <v>20</v>
      </c>
    </row>
    <row r="262" spans="1:64" ht="15">
      <c r="A262" s="64" t="s">
        <v>331</v>
      </c>
      <c r="B262" s="64" t="s">
        <v>356</v>
      </c>
      <c r="C262" s="65"/>
      <c r="D262" s="66"/>
      <c r="E262" s="67"/>
      <c r="F262" s="68"/>
      <c r="G262" s="65"/>
      <c r="H262" s="69"/>
      <c r="I262" s="70"/>
      <c r="J262" s="70"/>
      <c r="K262" s="34" t="s">
        <v>65</v>
      </c>
      <c r="L262" s="77">
        <v>458</v>
      </c>
      <c r="M262" s="77"/>
      <c r="N262" s="72"/>
      <c r="O262" s="79" t="s">
        <v>431</v>
      </c>
      <c r="P262" s="81">
        <v>43510.62148148148</v>
      </c>
      <c r="Q262" s="79" t="s">
        <v>679</v>
      </c>
      <c r="R262" s="79"/>
      <c r="S262" s="79"/>
      <c r="T262" s="79"/>
      <c r="U262" s="79"/>
      <c r="V262" s="83" t="s">
        <v>1001</v>
      </c>
      <c r="W262" s="81">
        <v>43510.62148148148</v>
      </c>
      <c r="X262" s="83" t="s">
        <v>1281</v>
      </c>
      <c r="Y262" s="79"/>
      <c r="Z262" s="79"/>
      <c r="AA262" s="85" t="s">
        <v>1575</v>
      </c>
      <c r="AB262" s="85" t="s">
        <v>1574</v>
      </c>
      <c r="AC262" s="79" t="b">
        <v>0</v>
      </c>
      <c r="AD262" s="79">
        <v>0</v>
      </c>
      <c r="AE262" s="85" t="s">
        <v>1694</v>
      </c>
      <c r="AF262" s="79" t="b">
        <v>0</v>
      </c>
      <c r="AG262" s="79" t="s">
        <v>1701</v>
      </c>
      <c r="AH262" s="79"/>
      <c r="AI262" s="85" t="s">
        <v>1632</v>
      </c>
      <c r="AJ262" s="79" t="b">
        <v>0</v>
      </c>
      <c r="AK262" s="79">
        <v>0</v>
      </c>
      <c r="AL262" s="85" t="s">
        <v>1632</v>
      </c>
      <c r="AM262" s="79" t="s">
        <v>1716</v>
      </c>
      <c r="AN262" s="79" t="b">
        <v>0</v>
      </c>
      <c r="AO262" s="85" t="s">
        <v>1574</v>
      </c>
      <c r="AP262" s="79" t="s">
        <v>176</v>
      </c>
      <c r="AQ262" s="79">
        <v>0</v>
      </c>
      <c r="AR262" s="79">
        <v>0</v>
      </c>
      <c r="AS262" s="79"/>
      <c r="AT262" s="79"/>
      <c r="AU262" s="79"/>
      <c r="AV262" s="79"/>
      <c r="AW262" s="79"/>
      <c r="AX262" s="79"/>
      <c r="AY262" s="79"/>
      <c r="AZ262" s="79"/>
      <c r="BA262">
        <v>1</v>
      </c>
      <c r="BB262" s="78" t="str">
        <f>REPLACE(INDEX(GroupVertices[Group],MATCH(Edges24[[#This Row],[Vertex 1]],GroupVertices[Vertex],0)),1,1,"")</f>
        <v>1</v>
      </c>
      <c r="BC262" s="78" t="str">
        <f>REPLACE(INDEX(GroupVertices[Group],MATCH(Edges24[[#This Row],[Vertex 2]],GroupVertices[Vertex],0)),1,1,"")</f>
        <v>1</v>
      </c>
      <c r="BD262" s="48">
        <v>2</v>
      </c>
      <c r="BE262" s="49">
        <v>25</v>
      </c>
      <c r="BF262" s="48">
        <v>0</v>
      </c>
      <c r="BG262" s="49">
        <v>0</v>
      </c>
      <c r="BH262" s="48">
        <v>0</v>
      </c>
      <c r="BI262" s="49">
        <v>0</v>
      </c>
      <c r="BJ262" s="48">
        <v>6</v>
      </c>
      <c r="BK262" s="49">
        <v>75</v>
      </c>
      <c r="BL262" s="48">
        <v>8</v>
      </c>
    </row>
    <row r="263" spans="1:64" ht="15">
      <c r="A263" s="64" t="s">
        <v>357</v>
      </c>
      <c r="B263" s="64" t="s">
        <v>331</v>
      </c>
      <c r="C263" s="65"/>
      <c r="D263" s="66"/>
      <c r="E263" s="67"/>
      <c r="F263" s="68"/>
      <c r="G263" s="65"/>
      <c r="H263" s="69"/>
      <c r="I263" s="70"/>
      <c r="J263" s="70"/>
      <c r="K263" s="34" t="s">
        <v>66</v>
      </c>
      <c r="L263" s="77">
        <v>459</v>
      </c>
      <c r="M263" s="77"/>
      <c r="N263" s="72"/>
      <c r="O263" s="79" t="s">
        <v>431</v>
      </c>
      <c r="P263" s="81">
        <v>43510.48420138889</v>
      </c>
      <c r="Q263" s="79" t="s">
        <v>680</v>
      </c>
      <c r="R263" s="79"/>
      <c r="S263" s="79"/>
      <c r="T263" s="79"/>
      <c r="U263" s="79"/>
      <c r="V263" s="83" t="s">
        <v>1016</v>
      </c>
      <c r="W263" s="81">
        <v>43510.48420138889</v>
      </c>
      <c r="X263" s="83" t="s">
        <v>1282</v>
      </c>
      <c r="Y263" s="79"/>
      <c r="Z263" s="79"/>
      <c r="AA263" s="85" t="s">
        <v>1576</v>
      </c>
      <c r="AB263" s="79"/>
      <c r="AC263" s="79" t="b">
        <v>0</v>
      </c>
      <c r="AD263" s="79">
        <v>0</v>
      </c>
      <c r="AE263" s="85" t="s">
        <v>1634</v>
      </c>
      <c r="AF263" s="79" t="b">
        <v>0</v>
      </c>
      <c r="AG263" s="79" t="s">
        <v>1701</v>
      </c>
      <c r="AH263" s="79"/>
      <c r="AI263" s="85" t="s">
        <v>1632</v>
      </c>
      <c r="AJ263" s="79" t="b">
        <v>0</v>
      </c>
      <c r="AK263" s="79">
        <v>0</v>
      </c>
      <c r="AL263" s="85" t="s">
        <v>1632</v>
      </c>
      <c r="AM263" s="79" t="s">
        <v>1708</v>
      </c>
      <c r="AN263" s="79" t="b">
        <v>0</v>
      </c>
      <c r="AO263" s="85" t="s">
        <v>1576</v>
      </c>
      <c r="AP263" s="79" t="s">
        <v>176</v>
      </c>
      <c r="AQ263" s="79">
        <v>0</v>
      </c>
      <c r="AR263" s="79">
        <v>0</v>
      </c>
      <c r="AS263" s="79" t="s">
        <v>1739</v>
      </c>
      <c r="AT263" s="79" t="s">
        <v>1740</v>
      </c>
      <c r="AU263" s="79" t="s">
        <v>1741</v>
      </c>
      <c r="AV263" s="79" t="s">
        <v>1755</v>
      </c>
      <c r="AW263" s="79" t="s">
        <v>1769</v>
      </c>
      <c r="AX263" s="79" t="s">
        <v>1783</v>
      </c>
      <c r="AY263" s="79" t="s">
        <v>1784</v>
      </c>
      <c r="AZ263" s="83" t="s">
        <v>1798</v>
      </c>
      <c r="BA263">
        <v>1</v>
      </c>
      <c r="BB263" s="78" t="str">
        <f>REPLACE(INDEX(GroupVertices[Group],MATCH(Edges24[[#This Row],[Vertex 1]],GroupVertices[Vertex],0)),1,1,"")</f>
        <v>1</v>
      </c>
      <c r="BC263" s="78" t="str">
        <f>REPLACE(INDEX(GroupVertices[Group],MATCH(Edges24[[#This Row],[Vertex 2]],GroupVertices[Vertex],0)),1,1,"")</f>
        <v>1</v>
      </c>
      <c r="BD263" s="48">
        <v>4</v>
      </c>
      <c r="BE263" s="49">
        <v>12.121212121212121</v>
      </c>
      <c r="BF263" s="48">
        <v>1</v>
      </c>
      <c r="BG263" s="49">
        <v>3.0303030303030303</v>
      </c>
      <c r="BH263" s="48">
        <v>0</v>
      </c>
      <c r="BI263" s="49">
        <v>0</v>
      </c>
      <c r="BJ263" s="48">
        <v>28</v>
      </c>
      <c r="BK263" s="49">
        <v>84.84848484848484</v>
      </c>
      <c r="BL263" s="48">
        <v>33</v>
      </c>
    </row>
    <row r="264" spans="1:64" ht="15">
      <c r="A264" s="64" t="s">
        <v>331</v>
      </c>
      <c r="B264" s="64" t="s">
        <v>357</v>
      </c>
      <c r="C264" s="65"/>
      <c r="D264" s="66"/>
      <c r="E264" s="67"/>
      <c r="F264" s="68"/>
      <c r="G264" s="65"/>
      <c r="H264" s="69"/>
      <c r="I264" s="70"/>
      <c r="J264" s="70"/>
      <c r="K264" s="34" t="s">
        <v>66</v>
      </c>
      <c r="L264" s="77">
        <v>460</v>
      </c>
      <c r="M264" s="77"/>
      <c r="N264" s="72"/>
      <c r="O264" s="79" t="s">
        <v>431</v>
      </c>
      <c r="P264" s="81">
        <v>43510.622708333336</v>
      </c>
      <c r="Q264" s="79" t="s">
        <v>681</v>
      </c>
      <c r="R264" s="79"/>
      <c r="S264" s="79"/>
      <c r="T264" s="79"/>
      <c r="U264" s="79"/>
      <c r="V264" s="83" t="s">
        <v>1001</v>
      </c>
      <c r="W264" s="81">
        <v>43510.622708333336</v>
      </c>
      <c r="X264" s="83" t="s">
        <v>1283</v>
      </c>
      <c r="Y264" s="79"/>
      <c r="Z264" s="79"/>
      <c r="AA264" s="85" t="s">
        <v>1577</v>
      </c>
      <c r="AB264" s="85" t="s">
        <v>1576</v>
      </c>
      <c r="AC264" s="79" t="b">
        <v>0</v>
      </c>
      <c r="AD264" s="79">
        <v>0</v>
      </c>
      <c r="AE264" s="85" t="s">
        <v>1695</v>
      </c>
      <c r="AF264" s="79" t="b">
        <v>0</v>
      </c>
      <c r="AG264" s="79" t="s">
        <v>1701</v>
      </c>
      <c r="AH264" s="79"/>
      <c r="AI264" s="85" t="s">
        <v>1632</v>
      </c>
      <c r="AJ264" s="79" t="b">
        <v>0</v>
      </c>
      <c r="AK264" s="79">
        <v>0</v>
      </c>
      <c r="AL264" s="85" t="s">
        <v>1632</v>
      </c>
      <c r="AM264" s="79" t="s">
        <v>1716</v>
      </c>
      <c r="AN264" s="79" t="b">
        <v>0</v>
      </c>
      <c r="AO264" s="85" t="s">
        <v>1576</v>
      </c>
      <c r="AP264" s="79" t="s">
        <v>176</v>
      </c>
      <c r="AQ264" s="79">
        <v>0</v>
      </c>
      <c r="AR264" s="79">
        <v>0</v>
      </c>
      <c r="AS264" s="79"/>
      <c r="AT264" s="79"/>
      <c r="AU264" s="79"/>
      <c r="AV264" s="79"/>
      <c r="AW264" s="79"/>
      <c r="AX264" s="79"/>
      <c r="AY264" s="79"/>
      <c r="AZ264" s="79"/>
      <c r="BA264">
        <v>1</v>
      </c>
      <c r="BB264" s="78" t="str">
        <f>REPLACE(INDEX(GroupVertices[Group],MATCH(Edges24[[#This Row],[Vertex 1]],GroupVertices[Vertex],0)),1,1,"")</f>
        <v>1</v>
      </c>
      <c r="BC264" s="78" t="str">
        <f>REPLACE(INDEX(GroupVertices[Group],MATCH(Edges24[[#This Row],[Vertex 2]],GroupVertices[Vertex],0)),1,1,"")</f>
        <v>1</v>
      </c>
      <c r="BD264" s="48">
        <v>0</v>
      </c>
      <c r="BE264" s="49">
        <v>0</v>
      </c>
      <c r="BF264" s="48">
        <v>0</v>
      </c>
      <c r="BG264" s="49">
        <v>0</v>
      </c>
      <c r="BH264" s="48">
        <v>0</v>
      </c>
      <c r="BI264" s="49">
        <v>0</v>
      </c>
      <c r="BJ264" s="48">
        <v>28</v>
      </c>
      <c r="BK264" s="49">
        <v>100</v>
      </c>
      <c r="BL264" s="48">
        <v>28</v>
      </c>
    </row>
    <row r="265" spans="1:64" ht="15">
      <c r="A265" s="64" t="s">
        <v>358</v>
      </c>
      <c r="B265" s="64" t="s">
        <v>331</v>
      </c>
      <c r="C265" s="65"/>
      <c r="D265" s="66"/>
      <c r="E265" s="67"/>
      <c r="F265" s="68"/>
      <c r="G265" s="65"/>
      <c r="H265" s="69"/>
      <c r="I265" s="70"/>
      <c r="J265" s="70"/>
      <c r="K265" s="34" t="s">
        <v>66</v>
      </c>
      <c r="L265" s="77">
        <v>461</v>
      </c>
      <c r="M265" s="77"/>
      <c r="N265" s="72"/>
      <c r="O265" s="79" t="s">
        <v>431</v>
      </c>
      <c r="P265" s="81">
        <v>43510.49222222222</v>
      </c>
      <c r="Q265" s="79" t="s">
        <v>682</v>
      </c>
      <c r="R265" s="79"/>
      <c r="S265" s="79"/>
      <c r="T265" s="79"/>
      <c r="U265" s="79"/>
      <c r="V265" s="83" t="s">
        <v>1017</v>
      </c>
      <c r="W265" s="81">
        <v>43510.49222222222</v>
      </c>
      <c r="X265" s="83" t="s">
        <v>1284</v>
      </c>
      <c r="Y265" s="79"/>
      <c r="Z265" s="79"/>
      <c r="AA265" s="85" t="s">
        <v>1578</v>
      </c>
      <c r="AB265" s="79"/>
      <c r="AC265" s="79" t="b">
        <v>0</v>
      </c>
      <c r="AD265" s="79">
        <v>0</v>
      </c>
      <c r="AE265" s="85" t="s">
        <v>1634</v>
      </c>
      <c r="AF265" s="79" t="b">
        <v>0</v>
      </c>
      <c r="AG265" s="79" t="s">
        <v>1701</v>
      </c>
      <c r="AH265" s="79"/>
      <c r="AI265" s="85" t="s">
        <v>1632</v>
      </c>
      <c r="AJ265" s="79" t="b">
        <v>0</v>
      </c>
      <c r="AK265" s="79">
        <v>0</v>
      </c>
      <c r="AL265" s="85" t="s">
        <v>1632</v>
      </c>
      <c r="AM265" s="79" t="s">
        <v>1709</v>
      </c>
      <c r="AN265" s="79" t="b">
        <v>0</v>
      </c>
      <c r="AO265" s="85" t="s">
        <v>1578</v>
      </c>
      <c r="AP265" s="79" t="s">
        <v>176</v>
      </c>
      <c r="AQ265" s="79">
        <v>0</v>
      </c>
      <c r="AR265" s="79">
        <v>0</v>
      </c>
      <c r="AS265" s="79"/>
      <c r="AT265" s="79"/>
      <c r="AU265" s="79"/>
      <c r="AV265" s="79"/>
      <c r="AW265" s="79"/>
      <c r="AX265" s="79"/>
      <c r="AY265" s="79"/>
      <c r="AZ265" s="79"/>
      <c r="BA265">
        <v>1</v>
      </c>
      <c r="BB265" s="78" t="str">
        <f>REPLACE(INDEX(GroupVertices[Group],MATCH(Edges24[[#This Row],[Vertex 1]],GroupVertices[Vertex],0)),1,1,"")</f>
        <v>1</v>
      </c>
      <c r="BC265" s="78" t="str">
        <f>REPLACE(INDEX(GroupVertices[Group],MATCH(Edges24[[#This Row],[Vertex 2]],GroupVertices[Vertex],0)),1,1,"")</f>
        <v>1</v>
      </c>
      <c r="BD265" s="48">
        <v>1</v>
      </c>
      <c r="BE265" s="49">
        <v>6.666666666666667</v>
      </c>
      <c r="BF265" s="48">
        <v>0</v>
      </c>
      <c r="BG265" s="49">
        <v>0</v>
      </c>
      <c r="BH265" s="48">
        <v>0</v>
      </c>
      <c r="BI265" s="49">
        <v>0</v>
      </c>
      <c r="BJ265" s="48">
        <v>14</v>
      </c>
      <c r="BK265" s="49">
        <v>93.33333333333333</v>
      </c>
      <c r="BL265" s="48">
        <v>15</v>
      </c>
    </row>
    <row r="266" spans="1:64" ht="15">
      <c r="A266" s="64" t="s">
        <v>331</v>
      </c>
      <c r="B266" s="64" t="s">
        <v>358</v>
      </c>
      <c r="C266" s="65"/>
      <c r="D266" s="66"/>
      <c r="E266" s="67"/>
      <c r="F266" s="68"/>
      <c r="G266" s="65"/>
      <c r="H266" s="69"/>
      <c r="I266" s="70"/>
      <c r="J266" s="70"/>
      <c r="K266" s="34" t="s">
        <v>66</v>
      </c>
      <c r="L266" s="77">
        <v>462</v>
      </c>
      <c r="M266" s="77"/>
      <c r="N266" s="72"/>
      <c r="O266" s="79" t="s">
        <v>431</v>
      </c>
      <c r="P266" s="81">
        <v>43510.6228587963</v>
      </c>
      <c r="Q266" s="79" t="s">
        <v>683</v>
      </c>
      <c r="R266" s="79"/>
      <c r="S266" s="79"/>
      <c r="T266" s="79"/>
      <c r="U266" s="79"/>
      <c r="V266" s="83" t="s">
        <v>1001</v>
      </c>
      <c r="W266" s="81">
        <v>43510.6228587963</v>
      </c>
      <c r="X266" s="83" t="s">
        <v>1285</v>
      </c>
      <c r="Y266" s="79"/>
      <c r="Z266" s="79"/>
      <c r="AA266" s="85" t="s">
        <v>1579</v>
      </c>
      <c r="AB266" s="85" t="s">
        <v>1578</v>
      </c>
      <c r="AC266" s="79" t="b">
        <v>0</v>
      </c>
      <c r="AD266" s="79">
        <v>0</v>
      </c>
      <c r="AE266" s="85" t="s">
        <v>1696</v>
      </c>
      <c r="AF266" s="79" t="b">
        <v>0</v>
      </c>
      <c r="AG266" s="79" t="s">
        <v>1701</v>
      </c>
      <c r="AH266" s="79"/>
      <c r="AI266" s="85" t="s">
        <v>1632</v>
      </c>
      <c r="AJ266" s="79" t="b">
        <v>0</v>
      </c>
      <c r="AK266" s="79">
        <v>0</v>
      </c>
      <c r="AL266" s="85" t="s">
        <v>1632</v>
      </c>
      <c r="AM266" s="79" t="s">
        <v>1716</v>
      </c>
      <c r="AN266" s="79" t="b">
        <v>0</v>
      </c>
      <c r="AO266" s="85" t="s">
        <v>1578</v>
      </c>
      <c r="AP266" s="79" t="s">
        <v>176</v>
      </c>
      <c r="AQ266" s="79">
        <v>0</v>
      </c>
      <c r="AR266" s="79">
        <v>0</v>
      </c>
      <c r="AS266" s="79"/>
      <c r="AT266" s="79"/>
      <c r="AU266" s="79"/>
      <c r="AV266" s="79"/>
      <c r="AW266" s="79"/>
      <c r="AX266" s="79"/>
      <c r="AY266" s="79"/>
      <c r="AZ266" s="79"/>
      <c r="BA266">
        <v>1</v>
      </c>
      <c r="BB266" s="78" t="str">
        <f>REPLACE(INDEX(GroupVertices[Group],MATCH(Edges24[[#This Row],[Vertex 1]],GroupVertices[Vertex],0)),1,1,"")</f>
        <v>1</v>
      </c>
      <c r="BC266" s="78" t="str">
        <f>REPLACE(INDEX(GroupVertices[Group],MATCH(Edges24[[#This Row],[Vertex 2]],GroupVertices[Vertex],0)),1,1,"")</f>
        <v>1</v>
      </c>
      <c r="BD266" s="48">
        <v>2</v>
      </c>
      <c r="BE266" s="49">
        <v>25</v>
      </c>
      <c r="BF266" s="48">
        <v>0</v>
      </c>
      <c r="BG266" s="49">
        <v>0</v>
      </c>
      <c r="BH266" s="48">
        <v>0</v>
      </c>
      <c r="BI266" s="49">
        <v>0</v>
      </c>
      <c r="BJ266" s="48">
        <v>6</v>
      </c>
      <c r="BK266" s="49">
        <v>75</v>
      </c>
      <c r="BL266" s="48">
        <v>8</v>
      </c>
    </row>
    <row r="267" spans="1:64" ht="15">
      <c r="A267" s="64" t="s">
        <v>359</v>
      </c>
      <c r="B267" s="64" t="s">
        <v>331</v>
      </c>
      <c r="C267" s="65"/>
      <c r="D267" s="66"/>
      <c r="E267" s="67"/>
      <c r="F267" s="68"/>
      <c r="G267" s="65"/>
      <c r="H267" s="69"/>
      <c r="I267" s="70"/>
      <c r="J267" s="70"/>
      <c r="K267" s="34" t="s">
        <v>66</v>
      </c>
      <c r="L267" s="77">
        <v>463</v>
      </c>
      <c r="M267" s="77"/>
      <c r="N267" s="72"/>
      <c r="O267" s="79" t="s">
        <v>430</v>
      </c>
      <c r="P267" s="81">
        <v>43510.092685185184</v>
      </c>
      <c r="Q267" s="79" t="s">
        <v>684</v>
      </c>
      <c r="R267" s="83" t="s">
        <v>788</v>
      </c>
      <c r="S267" s="79" t="s">
        <v>796</v>
      </c>
      <c r="T267" s="79"/>
      <c r="U267" s="79"/>
      <c r="V267" s="83" t="s">
        <v>1018</v>
      </c>
      <c r="W267" s="81">
        <v>43510.092685185184</v>
      </c>
      <c r="X267" s="83" t="s">
        <v>1286</v>
      </c>
      <c r="Y267" s="79"/>
      <c r="Z267" s="79"/>
      <c r="AA267" s="85" t="s">
        <v>1580</v>
      </c>
      <c r="AB267" s="79"/>
      <c r="AC267" s="79" t="b">
        <v>0</v>
      </c>
      <c r="AD267" s="79">
        <v>0</v>
      </c>
      <c r="AE267" s="85" t="s">
        <v>1632</v>
      </c>
      <c r="AF267" s="79" t="b">
        <v>0</v>
      </c>
      <c r="AG267" s="79" t="s">
        <v>1701</v>
      </c>
      <c r="AH267" s="79"/>
      <c r="AI267" s="85" t="s">
        <v>1632</v>
      </c>
      <c r="AJ267" s="79" t="b">
        <v>0</v>
      </c>
      <c r="AK267" s="79">
        <v>0</v>
      </c>
      <c r="AL267" s="85" t="s">
        <v>1632</v>
      </c>
      <c r="AM267" s="79" t="s">
        <v>1708</v>
      </c>
      <c r="AN267" s="79" t="b">
        <v>1</v>
      </c>
      <c r="AO267" s="85" t="s">
        <v>1580</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v>0</v>
      </c>
      <c r="BE267" s="49">
        <v>0</v>
      </c>
      <c r="BF267" s="48">
        <v>2</v>
      </c>
      <c r="BG267" s="49">
        <v>9.523809523809524</v>
      </c>
      <c r="BH267" s="48">
        <v>0</v>
      </c>
      <c r="BI267" s="49">
        <v>0</v>
      </c>
      <c r="BJ267" s="48">
        <v>19</v>
      </c>
      <c r="BK267" s="49">
        <v>90.47619047619048</v>
      </c>
      <c r="BL267" s="48">
        <v>21</v>
      </c>
    </row>
    <row r="268" spans="1:64" ht="15">
      <c r="A268" s="64" t="s">
        <v>359</v>
      </c>
      <c r="B268" s="64" t="s">
        <v>331</v>
      </c>
      <c r="C268" s="65"/>
      <c r="D268" s="66"/>
      <c r="E268" s="67"/>
      <c r="F268" s="68"/>
      <c r="G268" s="65"/>
      <c r="H268" s="69"/>
      <c r="I268" s="70"/>
      <c r="J268" s="70"/>
      <c r="K268" s="34" t="s">
        <v>66</v>
      </c>
      <c r="L268" s="77">
        <v>464</v>
      </c>
      <c r="M268" s="77"/>
      <c r="N268" s="72"/>
      <c r="O268" s="79" t="s">
        <v>431</v>
      </c>
      <c r="P268" s="81">
        <v>43510.63162037037</v>
      </c>
      <c r="Q268" s="79" t="s">
        <v>685</v>
      </c>
      <c r="R268" s="83" t="s">
        <v>789</v>
      </c>
      <c r="S268" s="79" t="s">
        <v>796</v>
      </c>
      <c r="T268" s="79"/>
      <c r="U268" s="79"/>
      <c r="V268" s="83" t="s">
        <v>1018</v>
      </c>
      <c r="W268" s="81">
        <v>43510.63162037037</v>
      </c>
      <c r="X268" s="83" t="s">
        <v>1287</v>
      </c>
      <c r="Y268" s="79"/>
      <c r="Z268" s="79"/>
      <c r="AA268" s="85" t="s">
        <v>1581</v>
      </c>
      <c r="AB268" s="85" t="s">
        <v>1582</v>
      </c>
      <c r="AC268" s="79" t="b">
        <v>0</v>
      </c>
      <c r="AD268" s="79">
        <v>0</v>
      </c>
      <c r="AE268" s="85" t="s">
        <v>1634</v>
      </c>
      <c r="AF268" s="79" t="b">
        <v>0</v>
      </c>
      <c r="AG268" s="79" t="s">
        <v>1701</v>
      </c>
      <c r="AH268" s="79"/>
      <c r="AI268" s="85" t="s">
        <v>1632</v>
      </c>
      <c r="AJ268" s="79" t="b">
        <v>0</v>
      </c>
      <c r="AK268" s="79">
        <v>0</v>
      </c>
      <c r="AL268" s="85" t="s">
        <v>1632</v>
      </c>
      <c r="AM268" s="79" t="s">
        <v>1710</v>
      </c>
      <c r="AN268" s="79" t="b">
        <v>1</v>
      </c>
      <c r="AO268" s="85" t="s">
        <v>1582</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v>0</v>
      </c>
      <c r="BE268" s="49">
        <v>0</v>
      </c>
      <c r="BF268" s="48">
        <v>0</v>
      </c>
      <c r="BG268" s="49">
        <v>0</v>
      </c>
      <c r="BH268" s="48">
        <v>0</v>
      </c>
      <c r="BI268" s="49">
        <v>0</v>
      </c>
      <c r="BJ268" s="48">
        <v>18</v>
      </c>
      <c r="BK268" s="49">
        <v>100</v>
      </c>
      <c r="BL268" s="48">
        <v>18</v>
      </c>
    </row>
    <row r="269" spans="1:64" ht="15">
      <c r="A269" s="64" t="s">
        <v>331</v>
      </c>
      <c r="B269" s="64" t="s">
        <v>359</v>
      </c>
      <c r="C269" s="65"/>
      <c r="D269" s="66"/>
      <c r="E269" s="67"/>
      <c r="F269" s="68"/>
      <c r="G269" s="65"/>
      <c r="H269" s="69"/>
      <c r="I269" s="70"/>
      <c r="J269" s="70"/>
      <c r="K269" s="34" t="s">
        <v>66</v>
      </c>
      <c r="L269" s="77">
        <v>465</v>
      </c>
      <c r="M269" s="77"/>
      <c r="N269" s="72"/>
      <c r="O269" s="79" t="s">
        <v>431</v>
      </c>
      <c r="P269" s="81">
        <v>43510.62170138889</v>
      </c>
      <c r="Q269" s="79" t="s">
        <v>686</v>
      </c>
      <c r="R269" s="79"/>
      <c r="S269" s="79"/>
      <c r="T269" s="79"/>
      <c r="U269" s="79"/>
      <c r="V269" s="83" t="s">
        <v>1001</v>
      </c>
      <c r="W269" s="81">
        <v>43510.62170138889</v>
      </c>
      <c r="X269" s="83" t="s">
        <v>1288</v>
      </c>
      <c r="Y269" s="79"/>
      <c r="Z269" s="79"/>
      <c r="AA269" s="85" t="s">
        <v>1582</v>
      </c>
      <c r="AB269" s="85" t="s">
        <v>1580</v>
      </c>
      <c r="AC269" s="79" t="b">
        <v>0</v>
      </c>
      <c r="AD269" s="79">
        <v>0</v>
      </c>
      <c r="AE269" s="85" t="s">
        <v>1668</v>
      </c>
      <c r="AF269" s="79" t="b">
        <v>0</v>
      </c>
      <c r="AG269" s="79" t="s">
        <v>1701</v>
      </c>
      <c r="AH269" s="79"/>
      <c r="AI269" s="85" t="s">
        <v>1632</v>
      </c>
      <c r="AJ269" s="79" t="b">
        <v>0</v>
      </c>
      <c r="AK269" s="79">
        <v>0</v>
      </c>
      <c r="AL269" s="85" t="s">
        <v>1632</v>
      </c>
      <c r="AM269" s="79" t="s">
        <v>1716</v>
      </c>
      <c r="AN269" s="79" t="b">
        <v>0</v>
      </c>
      <c r="AO269" s="85" t="s">
        <v>1580</v>
      </c>
      <c r="AP269" s="79" t="s">
        <v>176</v>
      </c>
      <c r="AQ269" s="79">
        <v>0</v>
      </c>
      <c r="AR269" s="79">
        <v>0</v>
      </c>
      <c r="AS269" s="79"/>
      <c r="AT269" s="79"/>
      <c r="AU269" s="79"/>
      <c r="AV269" s="79"/>
      <c r="AW269" s="79"/>
      <c r="AX269" s="79"/>
      <c r="AY269" s="79"/>
      <c r="AZ269" s="79"/>
      <c r="BA269">
        <v>2</v>
      </c>
      <c r="BB269" s="78" t="str">
        <f>REPLACE(INDEX(GroupVertices[Group],MATCH(Edges24[[#This Row],[Vertex 1]],GroupVertices[Vertex],0)),1,1,"")</f>
        <v>1</v>
      </c>
      <c r="BC269" s="78" t="str">
        <f>REPLACE(INDEX(GroupVertices[Group],MATCH(Edges24[[#This Row],[Vertex 2]],GroupVertices[Vertex],0)),1,1,"")</f>
        <v>1</v>
      </c>
      <c r="BD269" s="48">
        <v>1</v>
      </c>
      <c r="BE269" s="49">
        <v>5.2631578947368425</v>
      </c>
      <c r="BF269" s="48">
        <v>0</v>
      </c>
      <c r="BG269" s="49">
        <v>0</v>
      </c>
      <c r="BH269" s="48">
        <v>0</v>
      </c>
      <c r="BI269" s="49">
        <v>0</v>
      </c>
      <c r="BJ269" s="48">
        <v>18</v>
      </c>
      <c r="BK269" s="49">
        <v>94.73684210526316</v>
      </c>
      <c r="BL269" s="48">
        <v>19</v>
      </c>
    </row>
    <row r="270" spans="1:64" ht="15">
      <c r="A270" s="64" t="s">
        <v>331</v>
      </c>
      <c r="B270" s="64" t="s">
        <v>359</v>
      </c>
      <c r="C270" s="65"/>
      <c r="D270" s="66"/>
      <c r="E270" s="67"/>
      <c r="F270" s="68"/>
      <c r="G270" s="65"/>
      <c r="H270" s="69"/>
      <c r="I270" s="70"/>
      <c r="J270" s="70"/>
      <c r="K270" s="34" t="s">
        <v>66</v>
      </c>
      <c r="L270" s="77">
        <v>466</v>
      </c>
      <c r="M270" s="77"/>
      <c r="N270" s="72"/>
      <c r="O270" s="79" t="s">
        <v>431</v>
      </c>
      <c r="P270" s="81">
        <v>43510.88319444445</v>
      </c>
      <c r="Q270" s="79" t="s">
        <v>687</v>
      </c>
      <c r="R270" s="79"/>
      <c r="S270" s="79"/>
      <c r="T270" s="79"/>
      <c r="U270" s="79"/>
      <c r="V270" s="83" t="s">
        <v>1001</v>
      </c>
      <c r="W270" s="81">
        <v>43510.88319444445</v>
      </c>
      <c r="X270" s="83" t="s">
        <v>1289</v>
      </c>
      <c r="Y270" s="79"/>
      <c r="Z270" s="79"/>
      <c r="AA270" s="85" t="s">
        <v>1583</v>
      </c>
      <c r="AB270" s="85" t="s">
        <v>1581</v>
      </c>
      <c r="AC270" s="79" t="b">
        <v>0</v>
      </c>
      <c r="AD270" s="79">
        <v>0</v>
      </c>
      <c r="AE270" s="85" t="s">
        <v>1668</v>
      </c>
      <c r="AF270" s="79" t="b">
        <v>0</v>
      </c>
      <c r="AG270" s="79" t="s">
        <v>1701</v>
      </c>
      <c r="AH270" s="79"/>
      <c r="AI270" s="85" t="s">
        <v>1632</v>
      </c>
      <c r="AJ270" s="79" t="b">
        <v>0</v>
      </c>
      <c r="AK270" s="79">
        <v>0</v>
      </c>
      <c r="AL270" s="85" t="s">
        <v>1632</v>
      </c>
      <c r="AM270" s="79" t="s">
        <v>1716</v>
      </c>
      <c r="AN270" s="79" t="b">
        <v>0</v>
      </c>
      <c r="AO270" s="85" t="s">
        <v>1581</v>
      </c>
      <c r="AP270" s="79" t="s">
        <v>176</v>
      </c>
      <c r="AQ270" s="79">
        <v>0</v>
      </c>
      <c r="AR270" s="79">
        <v>0</v>
      </c>
      <c r="AS270" s="79"/>
      <c r="AT270" s="79"/>
      <c r="AU270" s="79"/>
      <c r="AV270" s="79"/>
      <c r="AW270" s="79"/>
      <c r="AX270" s="79"/>
      <c r="AY270" s="79"/>
      <c r="AZ270" s="79"/>
      <c r="BA270">
        <v>2</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14</v>
      </c>
      <c r="BK270" s="49">
        <v>100</v>
      </c>
      <c r="BL270" s="48">
        <v>14</v>
      </c>
    </row>
    <row r="271" spans="1:64" ht="15">
      <c r="A271" s="64" t="s">
        <v>360</v>
      </c>
      <c r="B271" s="64" t="s">
        <v>331</v>
      </c>
      <c r="C271" s="65"/>
      <c r="D271" s="66"/>
      <c r="E271" s="67"/>
      <c r="F271" s="68"/>
      <c r="G271" s="65"/>
      <c r="H271" s="69"/>
      <c r="I271" s="70"/>
      <c r="J271" s="70"/>
      <c r="K271" s="34" t="s">
        <v>66</v>
      </c>
      <c r="L271" s="77">
        <v>467</v>
      </c>
      <c r="M271" s="77"/>
      <c r="N271" s="72"/>
      <c r="O271" s="79" t="s">
        <v>430</v>
      </c>
      <c r="P271" s="81">
        <v>43511.478680555556</v>
      </c>
      <c r="Q271" s="79" t="s">
        <v>688</v>
      </c>
      <c r="R271" s="79"/>
      <c r="S271" s="79"/>
      <c r="T271" s="79" t="s">
        <v>835</v>
      </c>
      <c r="U271" s="79"/>
      <c r="V271" s="83" t="s">
        <v>1019</v>
      </c>
      <c r="W271" s="81">
        <v>43511.478680555556</v>
      </c>
      <c r="X271" s="83" t="s">
        <v>1290</v>
      </c>
      <c r="Y271" s="79"/>
      <c r="Z271" s="79"/>
      <c r="AA271" s="85" t="s">
        <v>1584</v>
      </c>
      <c r="AB271" s="79"/>
      <c r="AC271" s="79" t="b">
        <v>0</v>
      </c>
      <c r="AD271" s="79">
        <v>0</v>
      </c>
      <c r="AE271" s="85" t="s">
        <v>1632</v>
      </c>
      <c r="AF271" s="79" t="b">
        <v>0</v>
      </c>
      <c r="AG271" s="79" t="s">
        <v>1701</v>
      </c>
      <c r="AH271" s="79"/>
      <c r="AI271" s="85" t="s">
        <v>1632</v>
      </c>
      <c r="AJ271" s="79" t="b">
        <v>0</v>
      </c>
      <c r="AK271" s="79">
        <v>0</v>
      </c>
      <c r="AL271" s="85" t="s">
        <v>1632</v>
      </c>
      <c r="AM271" s="79" t="s">
        <v>1709</v>
      </c>
      <c r="AN271" s="79" t="b">
        <v>0</v>
      </c>
      <c r="AO271" s="85" t="s">
        <v>1584</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1</v>
      </c>
      <c r="BC271" s="78" t="str">
        <f>REPLACE(INDEX(GroupVertices[Group],MATCH(Edges24[[#This Row],[Vertex 2]],GroupVertices[Vertex],0)),1,1,"")</f>
        <v>1</v>
      </c>
      <c r="BD271" s="48">
        <v>1</v>
      </c>
      <c r="BE271" s="49">
        <v>5.2631578947368425</v>
      </c>
      <c r="BF271" s="48">
        <v>0</v>
      </c>
      <c r="BG271" s="49">
        <v>0</v>
      </c>
      <c r="BH271" s="48">
        <v>0</v>
      </c>
      <c r="BI271" s="49">
        <v>0</v>
      </c>
      <c r="BJ271" s="48">
        <v>18</v>
      </c>
      <c r="BK271" s="49">
        <v>94.73684210526316</v>
      </c>
      <c r="BL271" s="48">
        <v>19</v>
      </c>
    </row>
    <row r="272" spans="1:64" ht="15">
      <c r="A272" s="64" t="s">
        <v>331</v>
      </c>
      <c r="B272" s="64" t="s">
        <v>360</v>
      </c>
      <c r="C272" s="65"/>
      <c r="D272" s="66"/>
      <c r="E272" s="67"/>
      <c r="F272" s="68"/>
      <c r="G272" s="65"/>
      <c r="H272" s="69"/>
      <c r="I272" s="70"/>
      <c r="J272" s="70"/>
      <c r="K272" s="34" t="s">
        <v>66</v>
      </c>
      <c r="L272" s="77">
        <v>468</v>
      </c>
      <c r="M272" s="77"/>
      <c r="N272" s="72"/>
      <c r="O272" s="79" t="s">
        <v>431</v>
      </c>
      <c r="P272" s="81">
        <v>43511.63340277778</v>
      </c>
      <c r="Q272" s="79" t="s">
        <v>689</v>
      </c>
      <c r="R272" s="79"/>
      <c r="S272" s="79"/>
      <c r="T272" s="79"/>
      <c r="U272" s="79"/>
      <c r="V272" s="83" t="s">
        <v>1001</v>
      </c>
      <c r="W272" s="81">
        <v>43511.63340277778</v>
      </c>
      <c r="X272" s="83" t="s">
        <v>1291</v>
      </c>
      <c r="Y272" s="79"/>
      <c r="Z272" s="79"/>
      <c r="AA272" s="85" t="s">
        <v>1585</v>
      </c>
      <c r="AB272" s="85" t="s">
        <v>1584</v>
      </c>
      <c r="AC272" s="79" t="b">
        <v>0</v>
      </c>
      <c r="AD272" s="79">
        <v>0</v>
      </c>
      <c r="AE272" s="85" t="s">
        <v>1697</v>
      </c>
      <c r="AF272" s="79" t="b">
        <v>0</v>
      </c>
      <c r="AG272" s="79" t="s">
        <v>1701</v>
      </c>
      <c r="AH272" s="79"/>
      <c r="AI272" s="85" t="s">
        <v>1632</v>
      </c>
      <c r="AJ272" s="79" t="b">
        <v>0</v>
      </c>
      <c r="AK272" s="79">
        <v>0</v>
      </c>
      <c r="AL272" s="85" t="s">
        <v>1632</v>
      </c>
      <c r="AM272" s="79" t="s">
        <v>1716</v>
      </c>
      <c r="AN272" s="79" t="b">
        <v>0</v>
      </c>
      <c r="AO272" s="85" t="s">
        <v>1584</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1</v>
      </c>
      <c r="BC272" s="78" t="str">
        <f>REPLACE(INDEX(GroupVertices[Group],MATCH(Edges24[[#This Row],[Vertex 2]],GroupVertices[Vertex],0)),1,1,"")</f>
        <v>1</v>
      </c>
      <c r="BD272" s="48">
        <v>1</v>
      </c>
      <c r="BE272" s="49">
        <v>12.5</v>
      </c>
      <c r="BF272" s="48">
        <v>0</v>
      </c>
      <c r="BG272" s="49">
        <v>0</v>
      </c>
      <c r="BH272" s="48">
        <v>0</v>
      </c>
      <c r="BI272" s="49">
        <v>0</v>
      </c>
      <c r="BJ272" s="48">
        <v>7</v>
      </c>
      <c r="BK272" s="49">
        <v>87.5</v>
      </c>
      <c r="BL272" s="48">
        <v>8</v>
      </c>
    </row>
    <row r="273" spans="1:64" ht="15">
      <c r="A273" s="64" t="s">
        <v>361</v>
      </c>
      <c r="B273" s="64" t="s">
        <v>331</v>
      </c>
      <c r="C273" s="65"/>
      <c r="D273" s="66"/>
      <c r="E273" s="67"/>
      <c r="F273" s="68"/>
      <c r="G273" s="65"/>
      <c r="H273" s="69"/>
      <c r="I273" s="70"/>
      <c r="J273" s="70"/>
      <c r="K273" s="34" t="s">
        <v>66</v>
      </c>
      <c r="L273" s="77">
        <v>469</v>
      </c>
      <c r="M273" s="77"/>
      <c r="N273" s="72"/>
      <c r="O273" s="79" t="s">
        <v>431</v>
      </c>
      <c r="P273" s="81">
        <v>43511.722916666666</v>
      </c>
      <c r="Q273" s="79" t="s">
        <v>690</v>
      </c>
      <c r="R273" s="79"/>
      <c r="S273" s="79"/>
      <c r="T273" s="79"/>
      <c r="U273" s="79"/>
      <c r="V273" s="83" t="s">
        <v>1020</v>
      </c>
      <c r="W273" s="81">
        <v>43511.722916666666</v>
      </c>
      <c r="X273" s="83" t="s">
        <v>1292</v>
      </c>
      <c r="Y273" s="79"/>
      <c r="Z273" s="79"/>
      <c r="AA273" s="85" t="s">
        <v>1586</v>
      </c>
      <c r="AB273" s="79"/>
      <c r="AC273" s="79" t="b">
        <v>0</v>
      </c>
      <c r="AD273" s="79">
        <v>0</v>
      </c>
      <c r="AE273" s="85" t="s">
        <v>1634</v>
      </c>
      <c r="AF273" s="79" t="b">
        <v>0</v>
      </c>
      <c r="AG273" s="79" t="s">
        <v>1701</v>
      </c>
      <c r="AH273" s="79"/>
      <c r="AI273" s="85" t="s">
        <v>1632</v>
      </c>
      <c r="AJ273" s="79" t="b">
        <v>0</v>
      </c>
      <c r="AK273" s="79">
        <v>0</v>
      </c>
      <c r="AL273" s="85" t="s">
        <v>1632</v>
      </c>
      <c r="AM273" s="79" t="s">
        <v>1709</v>
      </c>
      <c r="AN273" s="79" t="b">
        <v>0</v>
      </c>
      <c r="AO273" s="85" t="s">
        <v>1586</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1</v>
      </c>
      <c r="BC273" s="78" t="str">
        <f>REPLACE(INDEX(GroupVertices[Group],MATCH(Edges24[[#This Row],[Vertex 2]],GroupVertices[Vertex],0)),1,1,"")</f>
        <v>1</v>
      </c>
      <c r="BD273" s="48">
        <v>0</v>
      </c>
      <c r="BE273" s="49">
        <v>0</v>
      </c>
      <c r="BF273" s="48">
        <v>1</v>
      </c>
      <c r="BG273" s="49">
        <v>3.5714285714285716</v>
      </c>
      <c r="BH273" s="48">
        <v>0</v>
      </c>
      <c r="BI273" s="49">
        <v>0</v>
      </c>
      <c r="BJ273" s="48">
        <v>27</v>
      </c>
      <c r="BK273" s="49">
        <v>96.42857142857143</v>
      </c>
      <c r="BL273" s="48">
        <v>28</v>
      </c>
    </row>
    <row r="274" spans="1:64" ht="15">
      <c r="A274" s="64" t="s">
        <v>331</v>
      </c>
      <c r="B274" s="64" t="s">
        <v>361</v>
      </c>
      <c r="C274" s="65"/>
      <c r="D274" s="66"/>
      <c r="E274" s="67"/>
      <c r="F274" s="68"/>
      <c r="G274" s="65"/>
      <c r="H274" s="69"/>
      <c r="I274" s="70"/>
      <c r="J274" s="70"/>
      <c r="K274" s="34" t="s">
        <v>66</v>
      </c>
      <c r="L274" s="77">
        <v>470</v>
      </c>
      <c r="M274" s="77"/>
      <c r="N274" s="72"/>
      <c r="O274" s="79" t="s">
        <v>431</v>
      </c>
      <c r="P274" s="81">
        <v>43511.91204861111</v>
      </c>
      <c r="Q274" s="79" t="s">
        <v>691</v>
      </c>
      <c r="R274" s="79"/>
      <c r="S274" s="79"/>
      <c r="T274" s="79"/>
      <c r="U274" s="79"/>
      <c r="V274" s="83" t="s">
        <v>1001</v>
      </c>
      <c r="W274" s="81">
        <v>43511.91204861111</v>
      </c>
      <c r="X274" s="83" t="s">
        <v>1293</v>
      </c>
      <c r="Y274" s="79"/>
      <c r="Z274" s="79"/>
      <c r="AA274" s="85" t="s">
        <v>1587</v>
      </c>
      <c r="AB274" s="85" t="s">
        <v>1586</v>
      </c>
      <c r="AC274" s="79" t="b">
        <v>0</v>
      </c>
      <c r="AD274" s="79">
        <v>0</v>
      </c>
      <c r="AE274" s="85" t="s">
        <v>1698</v>
      </c>
      <c r="AF274" s="79" t="b">
        <v>0</v>
      </c>
      <c r="AG274" s="79" t="s">
        <v>1701</v>
      </c>
      <c r="AH274" s="79"/>
      <c r="AI274" s="85" t="s">
        <v>1632</v>
      </c>
      <c r="AJ274" s="79" t="b">
        <v>0</v>
      </c>
      <c r="AK274" s="79">
        <v>0</v>
      </c>
      <c r="AL274" s="85" t="s">
        <v>1632</v>
      </c>
      <c r="AM274" s="79" t="s">
        <v>1716</v>
      </c>
      <c r="AN274" s="79" t="b">
        <v>0</v>
      </c>
      <c r="AO274" s="85" t="s">
        <v>1586</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31</v>
      </c>
      <c r="BK274" s="49">
        <v>100</v>
      </c>
      <c r="BL274" s="48">
        <v>31</v>
      </c>
    </row>
    <row r="275" spans="1:64" ht="15">
      <c r="A275" s="64" t="s">
        <v>362</v>
      </c>
      <c r="B275" s="64" t="s">
        <v>331</v>
      </c>
      <c r="C275" s="65"/>
      <c r="D275" s="66"/>
      <c r="E275" s="67"/>
      <c r="F275" s="68"/>
      <c r="G275" s="65"/>
      <c r="H275" s="69"/>
      <c r="I275" s="70"/>
      <c r="J275" s="70"/>
      <c r="K275" s="34" t="s">
        <v>66</v>
      </c>
      <c r="L275" s="77">
        <v>471</v>
      </c>
      <c r="M275" s="77"/>
      <c r="N275" s="72"/>
      <c r="O275" s="79" t="s">
        <v>431</v>
      </c>
      <c r="P275" s="81">
        <v>43511.76898148148</v>
      </c>
      <c r="Q275" s="79" t="s">
        <v>692</v>
      </c>
      <c r="R275" s="79"/>
      <c r="S275" s="79"/>
      <c r="T275" s="79"/>
      <c r="U275" s="79"/>
      <c r="V275" s="83" t="s">
        <v>1021</v>
      </c>
      <c r="W275" s="81">
        <v>43511.76898148148</v>
      </c>
      <c r="X275" s="83" t="s">
        <v>1294</v>
      </c>
      <c r="Y275" s="79"/>
      <c r="Z275" s="79"/>
      <c r="AA275" s="85" t="s">
        <v>1588</v>
      </c>
      <c r="AB275" s="85" t="s">
        <v>1631</v>
      </c>
      <c r="AC275" s="79" t="b">
        <v>0</v>
      </c>
      <c r="AD275" s="79">
        <v>0</v>
      </c>
      <c r="AE275" s="85" t="s">
        <v>1699</v>
      </c>
      <c r="AF275" s="79" t="b">
        <v>0</v>
      </c>
      <c r="AG275" s="79" t="s">
        <v>1701</v>
      </c>
      <c r="AH275" s="79"/>
      <c r="AI275" s="85" t="s">
        <v>1632</v>
      </c>
      <c r="AJ275" s="79" t="b">
        <v>0</v>
      </c>
      <c r="AK275" s="79">
        <v>0</v>
      </c>
      <c r="AL275" s="85" t="s">
        <v>1632</v>
      </c>
      <c r="AM275" s="79" t="s">
        <v>1708</v>
      </c>
      <c r="AN275" s="79" t="b">
        <v>0</v>
      </c>
      <c r="AO275" s="85" t="s">
        <v>1631</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v>2</v>
      </c>
      <c r="BE275" s="49">
        <v>10</v>
      </c>
      <c r="BF275" s="48">
        <v>0</v>
      </c>
      <c r="BG275" s="49">
        <v>0</v>
      </c>
      <c r="BH275" s="48">
        <v>0</v>
      </c>
      <c r="BI275" s="49">
        <v>0</v>
      </c>
      <c r="BJ275" s="48">
        <v>18</v>
      </c>
      <c r="BK275" s="49">
        <v>90</v>
      </c>
      <c r="BL275" s="48">
        <v>20</v>
      </c>
    </row>
    <row r="276" spans="1:64" ht="15">
      <c r="A276" s="64" t="s">
        <v>331</v>
      </c>
      <c r="B276" s="64" t="s">
        <v>362</v>
      </c>
      <c r="C276" s="65"/>
      <c r="D276" s="66"/>
      <c r="E276" s="67"/>
      <c r="F276" s="68"/>
      <c r="G276" s="65"/>
      <c r="H276" s="69"/>
      <c r="I276" s="70"/>
      <c r="J276" s="70"/>
      <c r="K276" s="34" t="s">
        <v>66</v>
      </c>
      <c r="L276" s="77">
        <v>472</v>
      </c>
      <c r="M276" s="77"/>
      <c r="N276" s="72"/>
      <c r="O276" s="79" t="s">
        <v>431</v>
      </c>
      <c r="P276" s="81">
        <v>43511.91216435185</v>
      </c>
      <c r="Q276" s="79" t="s">
        <v>693</v>
      </c>
      <c r="R276" s="79"/>
      <c r="S276" s="79"/>
      <c r="T276" s="79"/>
      <c r="U276" s="79"/>
      <c r="V276" s="83" t="s">
        <v>1001</v>
      </c>
      <c r="W276" s="81">
        <v>43511.91216435185</v>
      </c>
      <c r="X276" s="83" t="s">
        <v>1295</v>
      </c>
      <c r="Y276" s="79"/>
      <c r="Z276" s="79"/>
      <c r="AA276" s="85" t="s">
        <v>1589</v>
      </c>
      <c r="AB276" s="85" t="s">
        <v>1588</v>
      </c>
      <c r="AC276" s="79" t="b">
        <v>0</v>
      </c>
      <c r="AD276" s="79">
        <v>0</v>
      </c>
      <c r="AE276" s="85" t="s">
        <v>1699</v>
      </c>
      <c r="AF276" s="79" t="b">
        <v>0</v>
      </c>
      <c r="AG276" s="79" t="s">
        <v>1701</v>
      </c>
      <c r="AH276" s="79"/>
      <c r="AI276" s="85" t="s">
        <v>1632</v>
      </c>
      <c r="AJ276" s="79" t="b">
        <v>0</v>
      </c>
      <c r="AK276" s="79">
        <v>0</v>
      </c>
      <c r="AL276" s="85" t="s">
        <v>1632</v>
      </c>
      <c r="AM276" s="79" t="s">
        <v>1716</v>
      </c>
      <c r="AN276" s="79" t="b">
        <v>0</v>
      </c>
      <c r="AO276" s="85" t="s">
        <v>1588</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1</v>
      </c>
      <c r="BC276" s="78" t="str">
        <f>REPLACE(INDEX(GroupVertices[Group],MATCH(Edges24[[#This Row],[Vertex 2]],GroupVertices[Vertex],0)),1,1,"")</f>
        <v>1</v>
      </c>
      <c r="BD276" s="48">
        <v>1</v>
      </c>
      <c r="BE276" s="49">
        <v>16.666666666666668</v>
      </c>
      <c r="BF276" s="48">
        <v>0</v>
      </c>
      <c r="BG276" s="49">
        <v>0</v>
      </c>
      <c r="BH276" s="48">
        <v>0</v>
      </c>
      <c r="BI276" s="49">
        <v>0</v>
      </c>
      <c r="BJ276" s="48">
        <v>5</v>
      </c>
      <c r="BK276" s="49">
        <v>83.33333333333333</v>
      </c>
      <c r="BL276" s="48">
        <v>6</v>
      </c>
    </row>
    <row r="277" spans="1:64" ht="15">
      <c r="A277" s="64" t="s">
        <v>331</v>
      </c>
      <c r="B277" s="64" t="s">
        <v>331</v>
      </c>
      <c r="C277" s="65"/>
      <c r="D277" s="66"/>
      <c r="E277" s="67"/>
      <c r="F277" s="68"/>
      <c r="G277" s="65"/>
      <c r="H277" s="69"/>
      <c r="I277" s="70"/>
      <c r="J277" s="70"/>
      <c r="K277" s="34" t="s">
        <v>65</v>
      </c>
      <c r="L277" s="77">
        <v>473</v>
      </c>
      <c r="M277" s="77"/>
      <c r="N277" s="72"/>
      <c r="O277" s="79" t="s">
        <v>176</v>
      </c>
      <c r="P277" s="81">
        <v>43498.70921296296</v>
      </c>
      <c r="Q277" s="79" t="s">
        <v>694</v>
      </c>
      <c r="R277" s="79"/>
      <c r="S277" s="79"/>
      <c r="T277" s="79" t="s">
        <v>836</v>
      </c>
      <c r="U277" s="83" t="s">
        <v>881</v>
      </c>
      <c r="V277" s="83" t="s">
        <v>881</v>
      </c>
      <c r="W277" s="81">
        <v>43498.70921296296</v>
      </c>
      <c r="X277" s="83" t="s">
        <v>1296</v>
      </c>
      <c r="Y277" s="79"/>
      <c r="Z277" s="79"/>
      <c r="AA277" s="85" t="s">
        <v>1590</v>
      </c>
      <c r="AB277" s="79"/>
      <c r="AC277" s="79" t="b">
        <v>0</v>
      </c>
      <c r="AD277" s="79">
        <v>1</v>
      </c>
      <c r="AE277" s="85" t="s">
        <v>1632</v>
      </c>
      <c r="AF277" s="79" t="b">
        <v>0</v>
      </c>
      <c r="AG277" s="79" t="s">
        <v>1701</v>
      </c>
      <c r="AH277" s="79"/>
      <c r="AI277" s="85" t="s">
        <v>1632</v>
      </c>
      <c r="AJ277" s="79" t="b">
        <v>0</v>
      </c>
      <c r="AK277" s="79">
        <v>1</v>
      </c>
      <c r="AL277" s="85" t="s">
        <v>1632</v>
      </c>
      <c r="AM277" s="79" t="s">
        <v>1721</v>
      </c>
      <c r="AN277" s="79" t="b">
        <v>0</v>
      </c>
      <c r="AO277" s="85" t="s">
        <v>1590</v>
      </c>
      <c r="AP277" s="79" t="s">
        <v>176</v>
      </c>
      <c r="AQ277" s="79">
        <v>0</v>
      </c>
      <c r="AR277" s="79">
        <v>0</v>
      </c>
      <c r="AS277" s="79"/>
      <c r="AT277" s="79"/>
      <c r="AU277" s="79"/>
      <c r="AV277" s="79"/>
      <c r="AW277" s="79"/>
      <c r="AX277" s="79"/>
      <c r="AY277" s="79"/>
      <c r="AZ277" s="79"/>
      <c r="BA277">
        <v>20</v>
      </c>
      <c r="BB277" s="78" t="str">
        <f>REPLACE(INDEX(GroupVertices[Group],MATCH(Edges24[[#This Row],[Vertex 1]],GroupVertices[Vertex],0)),1,1,"")</f>
        <v>1</v>
      </c>
      <c r="BC277" s="78" t="str">
        <f>REPLACE(INDEX(GroupVertices[Group],MATCH(Edges24[[#This Row],[Vertex 2]],GroupVertices[Vertex],0)),1,1,"")</f>
        <v>1</v>
      </c>
      <c r="BD277" s="48">
        <v>2</v>
      </c>
      <c r="BE277" s="49">
        <v>6.451612903225806</v>
      </c>
      <c r="BF277" s="48">
        <v>0</v>
      </c>
      <c r="BG277" s="49">
        <v>0</v>
      </c>
      <c r="BH277" s="48">
        <v>0</v>
      </c>
      <c r="BI277" s="49">
        <v>0</v>
      </c>
      <c r="BJ277" s="48">
        <v>29</v>
      </c>
      <c r="BK277" s="49">
        <v>93.54838709677419</v>
      </c>
      <c r="BL277" s="48">
        <v>31</v>
      </c>
    </row>
    <row r="278" spans="1:64" ht="15">
      <c r="A278" s="64" t="s">
        <v>331</v>
      </c>
      <c r="B278" s="64" t="s">
        <v>331</v>
      </c>
      <c r="C278" s="65"/>
      <c r="D278" s="66"/>
      <c r="E278" s="67"/>
      <c r="F278" s="68"/>
      <c r="G278" s="65"/>
      <c r="H278" s="69"/>
      <c r="I278" s="70"/>
      <c r="J278" s="70"/>
      <c r="K278" s="34" t="s">
        <v>65</v>
      </c>
      <c r="L278" s="77">
        <v>474</v>
      </c>
      <c r="M278" s="77"/>
      <c r="N278" s="72"/>
      <c r="O278" s="79" t="s">
        <v>176</v>
      </c>
      <c r="P278" s="81">
        <v>43499.709074074075</v>
      </c>
      <c r="Q278" s="79" t="s">
        <v>695</v>
      </c>
      <c r="R278" s="79"/>
      <c r="S278" s="79"/>
      <c r="T278" s="79" t="s">
        <v>837</v>
      </c>
      <c r="U278" s="83" t="s">
        <v>882</v>
      </c>
      <c r="V278" s="83" t="s">
        <v>882</v>
      </c>
      <c r="W278" s="81">
        <v>43499.709074074075</v>
      </c>
      <c r="X278" s="83" t="s">
        <v>1297</v>
      </c>
      <c r="Y278" s="79"/>
      <c r="Z278" s="79"/>
      <c r="AA278" s="85" t="s">
        <v>1591</v>
      </c>
      <c r="AB278" s="79"/>
      <c r="AC278" s="79" t="b">
        <v>0</v>
      </c>
      <c r="AD278" s="79">
        <v>3</v>
      </c>
      <c r="AE278" s="85" t="s">
        <v>1632</v>
      </c>
      <c r="AF278" s="79" t="b">
        <v>0</v>
      </c>
      <c r="AG278" s="79" t="s">
        <v>1701</v>
      </c>
      <c r="AH278" s="79"/>
      <c r="AI278" s="85" t="s">
        <v>1632</v>
      </c>
      <c r="AJ278" s="79" t="b">
        <v>0</v>
      </c>
      <c r="AK278" s="79">
        <v>2</v>
      </c>
      <c r="AL278" s="85" t="s">
        <v>1632</v>
      </c>
      <c r="AM278" s="79" t="s">
        <v>1721</v>
      </c>
      <c r="AN278" s="79" t="b">
        <v>0</v>
      </c>
      <c r="AO278" s="85" t="s">
        <v>1591</v>
      </c>
      <c r="AP278" s="79" t="s">
        <v>176</v>
      </c>
      <c r="AQ278" s="79">
        <v>0</v>
      </c>
      <c r="AR278" s="79">
        <v>0</v>
      </c>
      <c r="AS278" s="79"/>
      <c r="AT278" s="79"/>
      <c r="AU278" s="79"/>
      <c r="AV278" s="79"/>
      <c r="AW278" s="79"/>
      <c r="AX278" s="79"/>
      <c r="AY278" s="79"/>
      <c r="AZ278" s="79"/>
      <c r="BA278">
        <v>20</v>
      </c>
      <c r="BB278" s="78" t="str">
        <f>REPLACE(INDEX(GroupVertices[Group],MATCH(Edges24[[#This Row],[Vertex 1]],GroupVertices[Vertex],0)),1,1,"")</f>
        <v>1</v>
      </c>
      <c r="BC278" s="78" t="str">
        <f>REPLACE(INDEX(GroupVertices[Group],MATCH(Edges24[[#This Row],[Vertex 2]],GroupVertices[Vertex],0)),1,1,"")</f>
        <v>1</v>
      </c>
      <c r="BD278" s="48">
        <v>2</v>
      </c>
      <c r="BE278" s="49">
        <v>5.555555555555555</v>
      </c>
      <c r="BF278" s="48">
        <v>0</v>
      </c>
      <c r="BG278" s="49">
        <v>0</v>
      </c>
      <c r="BH278" s="48">
        <v>0</v>
      </c>
      <c r="BI278" s="49">
        <v>0</v>
      </c>
      <c r="BJ278" s="48">
        <v>34</v>
      </c>
      <c r="BK278" s="49">
        <v>94.44444444444444</v>
      </c>
      <c r="BL278" s="48">
        <v>36</v>
      </c>
    </row>
    <row r="279" spans="1:64" ht="15">
      <c r="A279" s="64" t="s">
        <v>331</v>
      </c>
      <c r="B279" s="64" t="s">
        <v>331</v>
      </c>
      <c r="C279" s="65"/>
      <c r="D279" s="66"/>
      <c r="E279" s="67"/>
      <c r="F279" s="68"/>
      <c r="G279" s="65"/>
      <c r="H279" s="69"/>
      <c r="I279" s="70"/>
      <c r="J279" s="70"/>
      <c r="K279" s="34" t="s">
        <v>65</v>
      </c>
      <c r="L279" s="77">
        <v>475</v>
      </c>
      <c r="M279" s="77"/>
      <c r="N279" s="72"/>
      <c r="O279" s="79" t="s">
        <v>176</v>
      </c>
      <c r="P279" s="81">
        <v>43500.60502314815</v>
      </c>
      <c r="Q279" s="79" t="s">
        <v>696</v>
      </c>
      <c r="R279" s="79"/>
      <c r="S279" s="79"/>
      <c r="T279" s="79" t="s">
        <v>838</v>
      </c>
      <c r="U279" s="83" t="s">
        <v>883</v>
      </c>
      <c r="V279" s="83" t="s">
        <v>883</v>
      </c>
      <c r="W279" s="81">
        <v>43500.60502314815</v>
      </c>
      <c r="X279" s="83" t="s">
        <v>1298</v>
      </c>
      <c r="Y279" s="79"/>
      <c r="Z279" s="79"/>
      <c r="AA279" s="85" t="s">
        <v>1592</v>
      </c>
      <c r="AB279" s="79"/>
      <c r="AC279" s="79" t="b">
        <v>0</v>
      </c>
      <c r="AD279" s="79">
        <v>5</v>
      </c>
      <c r="AE279" s="85" t="s">
        <v>1632</v>
      </c>
      <c r="AF279" s="79" t="b">
        <v>0</v>
      </c>
      <c r="AG279" s="79" t="s">
        <v>1701</v>
      </c>
      <c r="AH279" s="79"/>
      <c r="AI279" s="85" t="s">
        <v>1632</v>
      </c>
      <c r="AJ279" s="79" t="b">
        <v>0</v>
      </c>
      <c r="AK279" s="79">
        <v>3</v>
      </c>
      <c r="AL279" s="85" t="s">
        <v>1632</v>
      </c>
      <c r="AM279" s="79" t="s">
        <v>1721</v>
      </c>
      <c r="AN279" s="79" t="b">
        <v>0</v>
      </c>
      <c r="AO279" s="85" t="s">
        <v>1592</v>
      </c>
      <c r="AP279" s="79" t="s">
        <v>176</v>
      </c>
      <c r="AQ279" s="79">
        <v>0</v>
      </c>
      <c r="AR279" s="79">
        <v>0</v>
      </c>
      <c r="AS279" s="79"/>
      <c r="AT279" s="79"/>
      <c r="AU279" s="79"/>
      <c r="AV279" s="79"/>
      <c r="AW279" s="79"/>
      <c r="AX279" s="79"/>
      <c r="AY279" s="79"/>
      <c r="AZ279" s="79"/>
      <c r="BA279">
        <v>20</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27</v>
      </c>
      <c r="BK279" s="49">
        <v>100</v>
      </c>
      <c r="BL279" s="48">
        <v>27</v>
      </c>
    </row>
    <row r="280" spans="1:64" ht="15">
      <c r="A280" s="64" t="s">
        <v>331</v>
      </c>
      <c r="B280" s="64" t="s">
        <v>331</v>
      </c>
      <c r="C280" s="65"/>
      <c r="D280" s="66"/>
      <c r="E280" s="67"/>
      <c r="F280" s="68"/>
      <c r="G280" s="65"/>
      <c r="H280" s="69"/>
      <c r="I280" s="70"/>
      <c r="J280" s="70"/>
      <c r="K280" s="34" t="s">
        <v>65</v>
      </c>
      <c r="L280" s="77">
        <v>476</v>
      </c>
      <c r="M280" s="77"/>
      <c r="N280" s="72"/>
      <c r="O280" s="79" t="s">
        <v>176</v>
      </c>
      <c r="P280" s="81">
        <v>43500.63150462963</v>
      </c>
      <c r="Q280" s="79" t="s">
        <v>697</v>
      </c>
      <c r="R280" s="79"/>
      <c r="S280" s="79"/>
      <c r="T280" s="79"/>
      <c r="U280" s="83" t="s">
        <v>884</v>
      </c>
      <c r="V280" s="83" t="s">
        <v>884</v>
      </c>
      <c r="W280" s="81">
        <v>43500.63150462963</v>
      </c>
      <c r="X280" s="83" t="s">
        <v>1299</v>
      </c>
      <c r="Y280" s="79"/>
      <c r="Z280" s="79"/>
      <c r="AA280" s="85" t="s">
        <v>1593</v>
      </c>
      <c r="AB280" s="79"/>
      <c r="AC280" s="79" t="b">
        <v>0</v>
      </c>
      <c r="AD280" s="79">
        <v>14</v>
      </c>
      <c r="AE280" s="85" t="s">
        <v>1632</v>
      </c>
      <c r="AF280" s="79" t="b">
        <v>0</v>
      </c>
      <c r="AG280" s="79" t="s">
        <v>1701</v>
      </c>
      <c r="AH280" s="79"/>
      <c r="AI280" s="85" t="s">
        <v>1632</v>
      </c>
      <c r="AJ280" s="79" t="b">
        <v>0</v>
      </c>
      <c r="AK280" s="79">
        <v>3</v>
      </c>
      <c r="AL280" s="85" t="s">
        <v>1632</v>
      </c>
      <c r="AM280" s="79" t="s">
        <v>1710</v>
      </c>
      <c r="AN280" s="79" t="b">
        <v>0</v>
      </c>
      <c r="AO280" s="85" t="s">
        <v>1593</v>
      </c>
      <c r="AP280" s="79" t="s">
        <v>176</v>
      </c>
      <c r="AQ280" s="79">
        <v>0</v>
      </c>
      <c r="AR280" s="79">
        <v>0</v>
      </c>
      <c r="AS280" s="79"/>
      <c r="AT280" s="79"/>
      <c r="AU280" s="79"/>
      <c r="AV280" s="79"/>
      <c r="AW280" s="79"/>
      <c r="AX280" s="79"/>
      <c r="AY280" s="79"/>
      <c r="AZ280" s="79"/>
      <c r="BA280">
        <v>20</v>
      </c>
      <c r="BB280" s="78" t="str">
        <f>REPLACE(INDEX(GroupVertices[Group],MATCH(Edges24[[#This Row],[Vertex 1]],GroupVertices[Vertex],0)),1,1,"")</f>
        <v>1</v>
      </c>
      <c r="BC280" s="78" t="str">
        <f>REPLACE(INDEX(GroupVertices[Group],MATCH(Edges24[[#This Row],[Vertex 2]],GroupVertices[Vertex],0)),1,1,"")</f>
        <v>1</v>
      </c>
      <c r="BD280" s="48">
        <v>2</v>
      </c>
      <c r="BE280" s="49">
        <v>8.695652173913043</v>
      </c>
      <c r="BF280" s="48">
        <v>1</v>
      </c>
      <c r="BG280" s="49">
        <v>4.3478260869565215</v>
      </c>
      <c r="BH280" s="48">
        <v>0</v>
      </c>
      <c r="BI280" s="49">
        <v>0</v>
      </c>
      <c r="BJ280" s="48">
        <v>20</v>
      </c>
      <c r="BK280" s="49">
        <v>86.95652173913044</v>
      </c>
      <c r="BL280" s="48">
        <v>23</v>
      </c>
    </row>
    <row r="281" spans="1:64" ht="15">
      <c r="A281" s="64" t="s">
        <v>331</v>
      </c>
      <c r="B281" s="64" t="s">
        <v>331</v>
      </c>
      <c r="C281" s="65"/>
      <c r="D281" s="66"/>
      <c r="E281" s="67"/>
      <c r="F281" s="68"/>
      <c r="G281" s="65"/>
      <c r="H281" s="69"/>
      <c r="I281" s="70"/>
      <c r="J281" s="70"/>
      <c r="K281" s="34" t="s">
        <v>65</v>
      </c>
      <c r="L281" s="77">
        <v>477</v>
      </c>
      <c r="M281" s="77"/>
      <c r="N281" s="72"/>
      <c r="O281" s="79" t="s">
        <v>176</v>
      </c>
      <c r="P281" s="81">
        <v>43501.60493055556</v>
      </c>
      <c r="Q281" s="79" t="s">
        <v>698</v>
      </c>
      <c r="R281" s="79"/>
      <c r="S281" s="79"/>
      <c r="T281" s="79" t="s">
        <v>839</v>
      </c>
      <c r="U281" s="83" t="s">
        <v>885</v>
      </c>
      <c r="V281" s="83" t="s">
        <v>885</v>
      </c>
      <c r="W281" s="81">
        <v>43501.60493055556</v>
      </c>
      <c r="X281" s="83" t="s">
        <v>1300</v>
      </c>
      <c r="Y281" s="79"/>
      <c r="Z281" s="79"/>
      <c r="AA281" s="85" t="s">
        <v>1594</v>
      </c>
      <c r="AB281" s="79"/>
      <c r="AC281" s="79" t="b">
        <v>0</v>
      </c>
      <c r="AD281" s="79">
        <v>2</v>
      </c>
      <c r="AE281" s="85" t="s">
        <v>1632</v>
      </c>
      <c r="AF281" s="79" t="b">
        <v>0</v>
      </c>
      <c r="AG281" s="79" t="s">
        <v>1701</v>
      </c>
      <c r="AH281" s="79"/>
      <c r="AI281" s="85" t="s">
        <v>1632</v>
      </c>
      <c r="AJ281" s="79" t="b">
        <v>0</v>
      </c>
      <c r="AK281" s="79">
        <v>0</v>
      </c>
      <c r="AL281" s="85" t="s">
        <v>1632</v>
      </c>
      <c r="AM281" s="79" t="s">
        <v>1721</v>
      </c>
      <c r="AN281" s="79" t="b">
        <v>0</v>
      </c>
      <c r="AO281" s="85" t="s">
        <v>1594</v>
      </c>
      <c r="AP281" s="79" t="s">
        <v>176</v>
      </c>
      <c r="AQ281" s="79">
        <v>0</v>
      </c>
      <c r="AR281" s="79">
        <v>0</v>
      </c>
      <c r="AS281" s="79"/>
      <c r="AT281" s="79"/>
      <c r="AU281" s="79"/>
      <c r="AV281" s="79"/>
      <c r="AW281" s="79"/>
      <c r="AX281" s="79"/>
      <c r="AY281" s="79"/>
      <c r="AZ281" s="79"/>
      <c r="BA281">
        <v>20</v>
      </c>
      <c r="BB281" s="78" t="str">
        <f>REPLACE(INDEX(GroupVertices[Group],MATCH(Edges24[[#This Row],[Vertex 1]],GroupVertices[Vertex],0)),1,1,"")</f>
        <v>1</v>
      </c>
      <c r="BC281" s="78" t="str">
        <f>REPLACE(INDEX(GroupVertices[Group],MATCH(Edges24[[#This Row],[Vertex 2]],GroupVertices[Vertex],0)),1,1,"")</f>
        <v>1</v>
      </c>
      <c r="BD281" s="48">
        <v>1</v>
      </c>
      <c r="BE281" s="49">
        <v>1.9607843137254901</v>
      </c>
      <c r="BF281" s="48">
        <v>0</v>
      </c>
      <c r="BG281" s="49">
        <v>0</v>
      </c>
      <c r="BH281" s="48">
        <v>0</v>
      </c>
      <c r="BI281" s="49">
        <v>0</v>
      </c>
      <c r="BJ281" s="48">
        <v>50</v>
      </c>
      <c r="BK281" s="49">
        <v>98.03921568627452</v>
      </c>
      <c r="BL281" s="48">
        <v>51</v>
      </c>
    </row>
    <row r="282" spans="1:64" ht="15">
      <c r="A282" s="64" t="s">
        <v>331</v>
      </c>
      <c r="B282" s="64" t="s">
        <v>331</v>
      </c>
      <c r="C282" s="65"/>
      <c r="D282" s="66"/>
      <c r="E282" s="67"/>
      <c r="F282" s="68"/>
      <c r="G282" s="65"/>
      <c r="H282" s="69"/>
      <c r="I282" s="70"/>
      <c r="J282" s="70"/>
      <c r="K282" s="34" t="s">
        <v>65</v>
      </c>
      <c r="L282" s="77">
        <v>478</v>
      </c>
      <c r="M282" s="77"/>
      <c r="N282" s="72"/>
      <c r="O282" s="79" t="s">
        <v>176</v>
      </c>
      <c r="P282" s="81">
        <v>43501.71229166666</v>
      </c>
      <c r="Q282" s="79" t="s">
        <v>699</v>
      </c>
      <c r="R282" s="79"/>
      <c r="S282" s="79"/>
      <c r="T282" s="79" t="s">
        <v>840</v>
      </c>
      <c r="U282" s="83" t="s">
        <v>886</v>
      </c>
      <c r="V282" s="83" t="s">
        <v>886</v>
      </c>
      <c r="W282" s="81">
        <v>43501.71229166666</v>
      </c>
      <c r="X282" s="83" t="s">
        <v>1301</v>
      </c>
      <c r="Y282" s="79"/>
      <c r="Z282" s="79"/>
      <c r="AA282" s="85" t="s">
        <v>1595</v>
      </c>
      <c r="AB282" s="79"/>
      <c r="AC282" s="79" t="b">
        <v>0</v>
      </c>
      <c r="AD282" s="79">
        <v>4</v>
      </c>
      <c r="AE282" s="85" t="s">
        <v>1632</v>
      </c>
      <c r="AF282" s="79" t="b">
        <v>0</v>
      </c>
      <c r="AG282" s="79" t="s">
        <v>1701</v>
      </c>
      <c r="AH282" s="79"/>
      <c r="AI282" s="85" t="s">
        <v>1632</v>
      </c>
      <c r="AJ282" s="79" t="b">
        <v>0</v>
      </c>
      <c r="AK282" s="79">
        <v>0</v>
      </c>
      <c r="AL282" s="85" t="s">
        <v>1632</v>
      </c>
      <c r="AM282" s="79" t="s">
        <v>1721</v>
      </c>
      <c r="AN282" s="79" t="b">
        <v>0</v>
      </c>
      <c r="AO282" s="85" t="s">
        <v>1595</v>
      </c>
      <c r="AP282" s="79" t="s">
        <v>176</v>
      </c>
      <c r="AQ282" s="79">
        <v>0</v>
      </c>
      <c r="AR282" s="79">
        <v>0</v>
      </c>
      <c r="AS282" s="79"/>
      <c r="AT282" s="79"/>
      <c r="AU282" s="79"/>
      <c r="AV282" s="79"/>
      <c r="AW282" s="79"/>
      <c r="AX282" s="79"/>
      <c r="AY282" s="79"/>
      <c r="AZ282" s="79"/>
      <c r="BA282">
        <v>20</v>
      </c>
      <c r="BB282" s="78" t="str">
        <f>REPLACE(INDEX(GroupVertices[Group],MATCH(Edges24[[#This Row],[Vertex 1]],GroupVertices[Vertex],0)),1,1,"")</f>
        <v>1</v>
      </c>
      <c r="BC282" s="78" t="str">
        <f>REPLACE(INDEX(GroupVertices[Group],MATCH(Edges24[[#This Row],[Vertex 2]],GroupVertices[Vertex],0)),1,1,"")</f>
        <v>1</v>
      </c>
      <c r="BD282" s="48">
        <v>2</v>
      </c>
      <c r="BE282" s="49">
        <v>6.451612903225806</v>
      </c>
      <c r="BF282" s="48">
        <v>0</v>
      </c>
      <c r="BG282" s="49">
        <v>0</v>
      </c>
      <c r="BH282" s="48">
        <v>0</v>
      </c>
      <c r="BI282" s="49">
        <v>0</v>
      </c>
      <c r="BJ282" s="48">
        <v>29</v>
      </c>
      <c r="BK282" s="49">
        <v>93.54838709677419</v>
      </c>
      <c r="BL282" s="48">
        <v>31</v>
      </c>
    </row>
    <row r="283" spans="1:64" ht="15">
      <c r="A283" s="64" t="s">
        <v>331</v>
      </c>
      <c r="B283" s="64" t="s">
        <v>331</v>
      </c>
      <c r="C283" s="65"/>
      <c r="D283" s="66"/>
      <c r="E283" s="67"/>
      <c r="F283" s="68"/>
      <c r="G283" s="65"/>
      <c r="H283" s="69"/>
      <c r="I283" s="70"/>
      <c r="J283" s="70"/>
      <c r="K283" s="34" t="s">
        <v>65</v>
      </c>
      <c r="L283" s="77">
        <v>479</v>
      </c>
      <c r="M283" s="77"/>
      <c r="N283" s="72"/>
      <c r="O283" s="79" t="s">
        <v>176</v>
      </c>
      <c r="P283" s="81">
        <v>43502.57240740741</v>
      </c>
      <c r="Q283" s="79" t="s">
        <v>700</v>
      </c>
      <c r="R283" s="79"/>
      <c r="S283" s="79"/>
      <c r="T283" s="79" t="s">
        <v>841</v>
      </c>
      <c r="U283" s="83" t="s">
        <v>887</v>
      </c>
      <c r="V283" s="83" t="s">
        <v>887</v>
      </c>
      <c r="W283" s="81">
        <v>43502.57240740741</v>
      </c>
      <c r="X283" s="83" t="s">
        <v>1302</v>
      </c>
      <c r="Y283" s="79"/>
      <c r="Z283" s="79"/>
      <c r="AA283" s="85" t="s">
        <v>1596</v>
      </c>
      <c r="AB283" s="79"/>
      <c r="AC283" s="79" t="b">
        <v>0</v>
      </c>
      <c r="AD283" s="79">
        <v>12</v>
      </c>
      <c r="AE283" s="85" t="s">
        <v>1632</v>
      </c>
      <c r="AF283" s="79" t="b">
        <v>0</v>
      </c>
      <c r="AG283" s="79" t="s">
        <v>1701</v>
      </c>
      <c r="AH283" s="79"/>
      <c r="AI283" s="85" t="s">
        <v>1632</v>
      </c>
      <c r="AJ283" s="79" t="b">
        <v>0</v>
      </c>
      <c r="AK283" s="79">
        <v>0</v>
      </c>
      <c r="AL283" s="85" t="s">
        <v>1632</v>
      </c>
      <c r="AM283" s="79" t="s">
        <v>1710</v>
      </c>
      <c r="AN283" s="79" t="b">
        <v>0</v>
      </c>
      <c r="AO283" s="85" t="s">
        <v>1596</v>
      </c>
      <c r="AP283" s="79" t="s">
        <v>176</v>
      </c>
      <c r="AQ283" s="79">
        <v>0</v>
      </c>
      <c r="AR283" s="79">
        <v>0</v>
      </c>
      <c r="AS283" s="79"/>
      <c r="AT283" s="79"/>
      <c r="AU283" s="79"/>
      <c r="AV283" s="79"/>
      <c r="AW283" s="79"/>
      <c r="AX283" s="79"/>
      <c r="AY283" s="79"/>
      <c r="AZ283" s="79"/>
      <c r="BA283">
        <v>20</v>
      </c>
      <c r="BB283" s="78" t="str">
        <f>REPLACE(INDEX(GroupVertices[Group],MATCH(Edges24[[#This Row],[Vertex 1]],GroupVertices[Vertex],0)),1,1,"")</f>
        <v>1</v>
      </c>
      <c r="BC283" s="78" t="str">
        <f>REPLACE(INDEX(GroupVertices[Group],MATCH(Edges24[[#This Row],[Vertex 2]],GroupVertices[Vertex],0)),1,1,"")</f>
        <v>1</v>
      </c>
      <c r="BD283" s="48">
        <v>0</v>
      </c>
      <c r="BE283" s="49">
        <v>0</v>
      </c>
      <c r="BF283" s="48">
        <v>0</v>
      </c>
      <c r="BG283" s="49">
        <v>0</v>
      </c>
      <c r="BH283" s="48">
        <v>0</v>
      </c>
      <c r="BI283" s="49">
        <v>0</v>
      </c>
      <c r="BJ283" s="48">
        <v>11</v>
      </c>
      <c r="BK283" s="49">
        <v>100</v>
      </c>
      <c r="BL283" s="48">
        <v>11</v>
      </c>
    </row>
    <row r="284" spans="1:64" ht="15">
      <c r="A284" s="64" t="s">
        <v>331</v>
      </c>
      <c r="B284" s="64" t="s">
        <v>331</v>
      </c>
      <c r="C284" s="65"/>
      <c r="D284" s="66"/>
      <c r="E284" s="67"/>
      <c r="F284" s="68"/>
      <c r="G284" s="65"/>
      <c r="H284" s="69"/>
      <c r="I284" s="70"/>
      <c r="J284" s="70"/>
      <c r="K284" s="34" t="s">
        <v>65</v>
      </c>
      <c r="L284" s="77">
        <v>480</v>
      </c>
      <c r="M284" s="77"/>
      <c r="N284" s="72"/>
      <c r="O284" s="79" t="s">
        <v>176</v>
      </c>
      <c r="P284" s="81">
        <v>43502.6466087963</v>
      </c>
      <c r="Q284" s="79" t="s">
        <v>701</v>
      </c>
      <c r="R284" s="79"/>
      <c r="S284" s="79"/>
      <c r="T284" s="79"/>
      <c r="U284" s="83" t="s">
        <v>888</v>
      </c>
      <c r="V284" s="83" t="s">
        <v>888</v>
      </c>
      <c r="W284" s="81">
        <v>43502.6466087963</v>
      </c>
      <c r="X284" s="83" t="s">
        <v>1303</v>
      </c>
      <c r="Y284" s="79"/>
      <c r="Z284" s="79"/>
      <c r="AA284" s="85" t="s">
        <v>1597</v>
      </c>
      <c r="AB284" s="79"/>
      <c r="AC284" s="79" t="b">
        <v>0</v>
      </c>
      <c r="AD284" s="79">
        <v>3</v>
      </c>
      <c r="AE284" s="85" t="s">
        <v>1632</v>
      </c>
      <c r="AF284" s="79" t="b">
        <v>0</v>
      </c>
      <c r="AG284" s="79" t="s">
        <v>1701</v>
      </c>
      <c r="AH284" s="79"/>
      <c r="AI284" s="85" t="s">
        <v>1632</v>
      </c>
      <c r="AJ284" s="79" t="b">
        <v>0</v>
      </c>
      <c r="AK284" s="79">
        <v>0</v>
      </c>
      <c r="AL284" s="85" t="s">
        <v>1632</v>
      </c>
      <c r="AM284" s="79" t="s">
        <v>1721</v>
      </c>
      <c r="AN284" s="79" t="b">
        <v>0</v>
      </c>
      <c r="AO284" s="85" t="s">
        <v>1597</v>
      </c>
      <c r="AP284" s="79" t="s">
        <v>176</v>
      </c>
      <c r="AQ284" s="79">
        <v>0</v>
      </c>
      <c r="AR284" s="79">
        <v>0</v>
      </c>
      <c r="AS284" s="79"/>
      <c r="AT284" s="79"/>
      <c r="AU284" s="79"/>
      <c r="AV284" s="79"/>
      <c r="AW284" s="79"/>
      <c r="AX284" s="79"/>
      <c r="AY284" s="79"/>
      <c r="AZ284" s="79"/>
      <c r="BA284">
        <v>20</v>
      </c>
      <c r="BB284" s="78" t="str">
        <f>REPLACE(INDEX(GroupVertices[Group],MATCH(Edges24[[#This Row],[Vertex 1]],GroupVertices[Vertex],0)),1,1,"")</f>
        <v>1</v>
      </c>
      <c r="BC284" s="78" t="str">
        <f>REPLACE(INDEX(GroupVertices[Group],MATCH(Edges24[[#This Row],[Vertex 2]],GroupVertices[Vertex],0)),1,1,"")</f>
        <v>1</v>
      </c>
      <c r="BD284" s="48">
        <v>1</v>
      </c>
      <c r="BE284" s="49">
        <v>3.0303030303030303</v>
      </c>
      <c r="BF284" s="48">
        <v>0</v>
      </c>
      <c r="BG284" s="49">
        <v>0</v>
      </c>
      <c r="BH284" s="48">
        <v>0</v>
      </c>
      <c r="BI284" s="49">
        <v>0</v>
      </c>
      <c r="BJ284" s="48">
        <v>32</v>
      </c>
      <c r="BK284" s="49">
        <v>96.96969696969697</v>
      </c>
      <c r="BL284" s="48">
        <v>33</v>
      </c>
    </row>
    <row r="285" spans="1:64" ht="15">
      <c r="A285" s="64" t="s">
        <v>331</v>
      </c>
      <c r="B285" s="64" t="s">
        <v>331</v>
      </c>
      <c r="C285" s="65"/>
      <c r="D285" s="66"/>
      <c r="E285" s="67"/>
      <c r="F285" s="68"/>
      <c r="G285" s="65"/>
      <c r="H285" s="69"/>
      <c r="I285" s="70"/>
      <c r="J285" s="70"/>
      <c r="K285" s="34" t="s">
        <v>65</v>
      </c>
      <c r="L285" s="77">
        <v>481</v>
      </c>
      <c r="M285" s="77"/>
      <c r="N285" s="72"/>
      <c r="O285" s="79" t="s">
        <v>176</v>
      </c>
      <c r="P285" s="81">
        <v>43503.71119212963</v>
      </c>
      <c r="Q285" s="79" t="s">
        <v>702</v>
      </c>
      <c r="R285" s="83" t="s">
        <v>790</v>
      </c>
      <c r="S285" s="79" t="s">
        <v>796</v>
      </c>
      <c r="T285" s="79"/>
      <c r="U285" s="79"/>
      <c r="V285" s="83" t="s">
        <v>1001</v>
      </c>
      <c r="W285" s="81">
        <v>43503.71119212963</v>
      </c>
      <c r="X285" s="83" t="s">
        <v>1304</v>
      </c>
      <c r="Y285" s="79"/>
      <c r="Z285" s="79"/>
      <c r="AA285" s="85" t="s">
        <v>1598</v>
      </c>
      <c r="AB285" s="79"/>
      <c r="AC285" s="79" t="b">
        <v>0</v>
      </c>
      <c r="AD285" s="79">
        <v>0</v>
      </c>
      <c r="AE285" s="85" t="s">
        <v>1632</v>
      </c>
      <c r="AF285" s="79" t="b">
        <v>0</v>
      </c>
      <c r="AG285" s="79" t="s">
        <v>1701</v>
      </c>
      <c r="AH285" s="79"/>
      <c r="AI285" s="85" t="s">
        <v>1632</v>
      </c>
      <c r="AJ285" s="79" t="b">
        <v>0</v>
      </c>
      <c r="AK285" s="79">
        <v>0</v>
      </c>
      <c r="AL285" s="85" t="s">
        <v>1632</v>
      </c>
      <c r="AM285" s="79" t="s">
        <v>1721</v>
      </c>
      <c r="AN285" s="79" t="b">
        <v>1</v>
      </c>
      <c r="AO285" s="85" t="s">
        <v>1598</v>
      </c>
      <c r="AP285" s="79" t="s">
        <v>176</v>
      </c>
      <c r="AQ285" s="79">
        <v>0</v>
      </c>
      <c r="AR285" s="79">
        <v>0</v>
      </c>
      <c r="AS285" s="79"/>
      <c r="AT285" s="79"/>
      <c r="AU285" s="79"/>
      <c r="AV285" s="79"/>
      <c r="AW285" s="79"/>
      <c r="AX285" s="79"/>
      <c r="AY285" s="79"/>
      <c r="AZ285" s="79"/>
      <c r="BA285">
        <v>20</v>
      </c>
      <c r="BB285" s="78" t="str">
        <f>REPLACE(INDEX(GroupVertices[Group],MATCH(Edges24[[#This Row],[Vertex 1]],GroupVertices[Vertex],0)),1,1,"")</f>
        <v>1</v>
      </c>
      <c r="BC285" s="78" t="str">
        <f>REPLACE(INDEX(GroupVertices[Group],MATCH(Edges24[[#This Row],[Vertex 2]],GroupVertices[Vertex],0)),1,1,"")</f>
        <v>1</v>
      </c>
      <c r="BD285" s="48">
        <v>0</v>
      </c>
      <c r="BE285" s="49">
        <v>0</v>
      </c>
      <c r="BF285" s="48">
        <v>0</v>
      </c>
      <c r="BG285" s="49">
        <v>0</v>
      </c>
      <c r="BH285" s="48">
        <v>0</v>
      </c>
      <c r="BI285" s="49">
        <v>0</v>
      </c>
      <c r="BJ285" s="48">
        <v>22</v>
      </c>
      <c r="BK285" s="49">
        <v>100</v>
      </c>
      <c r="BL285" s="48">
        <v>22</v>
      </c>
    </row>
    <row r="286" spans="1:64" ht="15">
      <c r="A286" s="64" t="s">
        <v>331</v>
      </c>
      <c r="B286" s="64" t="s">
        <v>331</v>
      </c>
      <c r="C286" s="65"/>
      <c r="D286" s="66"/>
      <c r="E286" s="67"/>
      <c r="F286" s="68"/>
      <c r="G286" s="65"/>
      <c r="H286" s="69"/>
      <c r="I286" s="70"/>
      <c r="J286" s="70"/>
      <c r="K286" s="34" t="s">
        <v>65</v>
      </c>
      <c r="L286" s="77">
        <v>482</v>
      </c>
      <c r="M286" s="77"/>
      <c r="N286" s="72"/>
      <c r="O286" s="79" t="s">
        <v>176</v>
      </c>
      <c r="P286" s="81">
        <v>43504.712476851855</v>
      </c>
      <c r="Q286" s="79" t="s">
        <v>703</v>
      </c>
      <c r="R286" s="83" t="s">
        <v>791</v>
      </c>
      <c r="S286" s="79" t="s">
        <v>803</v>
      </c>
      <c r="T286" s="79" t="s">
        <v>842</v>
      </c>
      <c r="U286" s="83" t="s">
        <v>889</v>
      </c>
      <c r="V286" s="83" t="s">
        <v>889</v>
      </c>
      <c r="W286" s="81">
        <v>43504.712476851855</v>
      </c>
      <c r="X286" s="83" t="s">
        <v>1305</v>
      </c>
      <c r="Y286" s="79"/>
      <c r="Z286" s="79"/>
      <c r="AA286" s="85" t="s">
        <v>1599</v>
      </c>
      <c r="AB286" s="79"/>
      <c r="AC286" s="79" t="b">
        <v>0</v>
      </c>
      <c r="AD286" s="79">
        <v>0</v>
      </c>
      <c r="AE286" s="85" t="s">
        <v>1632</v>
      </c>
      <c r="AF286" s="79" t="b">
        <v>0</v>
      </c>
      <c r="AG286" s="79" t="s">
        <v>1701</v>
      </c>
      <c r="AH286" s="79"/>
      <c r="AI286" s="85" t="s">
        <v>1632</v>
      </c>
      <c r="AJ286" s="79" t="b">
        <v>0</v>
      </c>
      <c r="AK286" s="79">
        <v>0</v>
      </c>
      <c r="AL286" s="85" t="s">
        <v>1632</v>
      </c>
      <c r="AM286" s="79" t="s">
        <v>1721</v>
      </c>
      <c r="AN286" s="79" t="b">
        <v>0</v>
      </c>
      <c r="AO286" s="85" t="s">
        <v>1599</v>
      </c>
      <c r="AP286" s="79" t="s">
        <v>176</v>
      </c>
      <c r="AQ286" s="79">
        <v>0</v>
      </c>
      <c r="AR286" s="79">
        <v>0</v>
      </c>
      <c r="AS286" s="79"/>
      <c r="AT286" s="79"/>
      <c r="AU286" s="79"/>
      <c r="AV286" s="79"/>
      <c r="AW286" s="79"/>
      <c r="AX286" s="79"/>
      <c r="AY286" s="79"/>
      <c r="AZ286" s="79"/>
      <c r="BA286">
        <v>20</v>
      </c>
      <c r="BB286" s="78" t="str">
        <f>REPLACE(INDEX(GroupVertices[Group],MATCH(Edges24[[#This Row],[Vertex 1]],GroupVertices[Vertex],0)),1,1,"")</f>
        <v>1</v>
      </c>
      <c r="BC286" s="78" t="str">
        <f>REPLACE(INDEX(GroupVertices[Group],MATCH(Edges24[[#This Row],[Vertex 2]],GroupVertices[Vertex],0)),1,1,"")</f>
        <v>1</v>
      </c>
      <c r="BD286" s="48">
        <v>0</v>
      </c>
      <c r="BE286" s="49">
        <v>0</v>
      </c>
      <c r="BF286" s="48">
        <v>0</v>
      </c>
      <c r="BG286" s="49">
        <v>0</v>
      </c>
      <c r="BH286" s="48">
        <v>0</v>
      </c>
      <c r="BI286" s="49">
        <v>0</v>
      </c>
      <c r="BJ286" s="48">
        <v>25</v>
      </c>
      <c r="BK286" s="49">
        <v>100</v>
      </c>
      <c r="BL286" s="48">
        <v>25</v>
      </c>
    </row>
    <row r="287" spans="1:64" ht="15">
      <c r="A287" s="64" t="s">
        <v>331</v>
      </c>
      <c r="B287" s="64" t="s">
        <v>331</v>
      </c>
      <c r="C287" s="65"/>
      <c r="D287" s="66"/>
      <c r="E287" s="67"/>
      <c r="F287" s="68"/>
      <c r="G287" s="65"/>
      <c r="H287" s="69"/>
      <c r="I287" s="70"/>
      <c r="J287" s="70"/>
      <c r="K287" s="34" t="s">
        <v>65</v>
      </c>
      <c r="L287" s="77">
        <v>483</v>
      </c>
      <c r="M287" s="77"/>
      <c r="N287" s="72"/>
      <c r="O287" s="79" t="s">
        <v>176</v>
      </c>
      <c r="P287" s="81">
        <v>43505.625972222224</v>
      </c>
      <c r="Q287" s="79" t="s">
        <v>704</v>
      </c>
      <c r="R287" s="79"/>
      <c r="S287" s="79"/>
      <c r="T287" s="79" t="s">
        <v>843</v>
      </c>
      <c r="U287" s="83" t="s">
        <v>890</v>
      </c>
      <c r="V287" s="83" t="s">
        <v>890</v>
      </c>
      <c r="W287" s="81">
        <v>43505.625972222224</v>
      </c>
      <c r="X287" s="83" t="s">
        <v>1306</v>
      </c>
      <c r="Y287" s="79"/>
      <c r="Z287" s="79"/>
      <c r="AA287" s="85" t="s">
        <v>1600</v>
      </c>
      <c r="AB287" s="79"/>
      <c r="AC287" s="79" t="b">
        <v>0</v>
      </c>
      <c r="AD287" s="79">
        <v>5</v>
      </c>
      <c r="AE287" s="85" t="s">
        <v>1632</v>
      </c>
      <c r="AF287" s="79" t="b">
        <v>0</v>
      </c>
      <c r="AG287" s="79" t="s">
        <v>1701</v>
      </c>
      <c r="AH287" s="79"/>
      <c r="AI287" s="85" t="s">
        <v>1632</v>
      </c>
      <c r="AJ287" s="79" t="b">
        <v>0</v>
      </c>
      <c r="AK287" s="79">
        <v>0</v>
      </c>
      <c r="AL287" s="85" t="s">
        <v>1632</v>
      </c>
      <c r="AM287" s="79" t="s">
        <v>1721</v>
      </c>
      <c r="AN287" s="79" t="b">
        <v>0</v>
      </c>
      <c r="AO287" s="85" t="s">
        <v>1600</v>
      </c>
      <c r="AP287" s="79" t="s">
        <v>176</v>
      </c>
      <c r="AQ287" s="79">
        <v>0</v>
      </c>
      <c r="AR287" s="79">
        <v>0</v>
      </c>
      <c r="AS287" s="79"/>
      <c r="AT287" s="79"/>
      <c r="AU287" s="79"/>
      <c r="AV287" s="79"/>
      <c r="AW287" s="79"/>
      <c r="AX287" s="79"/>
      <c r="AY287" s="79"/>
      <c r="AZ287" s="79"/>
      <c r="BA287">
        <v>20</v>
      </c>
      <c r="BB287" s="78" t="str">
        <f>REPLACE(INDEX(GroupVertices[Group],MATCH(Edges24[[#This Row],[Vertex 1]],GroupVertices[Vertex],0)),1,1,"")</f>
        <v>1</v>
      </c>
      <c r="BC287" s="78" t="str">
        <f>REPLACE(INDEX(GroupVertices[Group],MATCH(Edges24[[#This Row],[Vertex 2]],GroupVertices[Vertex],0)),1,1,"")</f>
        <v>1</v>
      </c>
      <c r="BD287" s="48">
        <v>2</v>
      </c>
      <c r="BE287" s="49">
        <v>5.555555555555555</v>
      </c>
      <c r="BF287" s="48">
        <v>0</v>
      </c>
      <c r="BG287" s="49">
        <v>0</v>
      </c>
      <c r="BH287" s="48">
        <v>0</v>
      </c>
      <c r="BI287" s="49">
        <v>0</v>
      </c>
      <c r="BJ287" s="48">
        <v>34</v>
      </c>
      <c r="BK287" s="49">
        <v>94.44444444444444</v>
      </c>
      <c r="BL287" s="48">
        <v>36</v>
      </c>
    </row>
    <row r="288" spans="1:64" ht="15">
      <c r="A288" s="64" t="s">
        <v>331</v>
      </c>
      <c r="B288" s="64" t="s">
        <v>331</v>
      </c>
      <c r="C288" s="65"/>
      <c r="D288" s="66"/>
      <c r="E288" s="67"/>
      <c r="F288" s="68"/>
      <c r="G288" s="65"/>
      <c r="H288" s="69"/>
      <c r="I288" s="70"/>
      <c r="J288" s="70"/>
      <c r="K288" s="34" t="s">
        <v>65</v>
      </c>
      <c r="L288" s="77">
        <v>484</v>
      </c>
      <c r="M288" s="77"/>
      <c r="N288" s="72"/>
      <c r="O288" s="79" t="s">
        <v>176</v>
      </c>
      <c r="P288" s="81">
        <v>43506.70930555555</v>
      </c>
      <c r="Q288" s="79" t="s">
        <v>705</v>
      </c>
      <c r="R288" s="79"/>
      <c r="S288" s="79"/>
      <c r="T288" s="79" t="s">
        <v>844</v>
      </c>
      <c r="U288" s="83" t="s">
        <v>891</v>
      </c>
      <c r="V288" s="83" t="s">
        <v>891</v>
      </c>
      <c r="W288" s="81">
        <v>43506.70930555555</v>
      </c>
      <c r="X288" s="83" t="s">
        <v>1307</v>
      </c>
      <c r="Y288" s="79"/>
      <c r="Z288" s="79"/>
      <c r="AA288" s="85" t="s">
        <v>1601</v>
      </c>
      <c r="AB288" s="79"/>
      <c r="AC288" s="79" t="b">
        <v>0</v>
      </c>
      <c r="AD288" s="79">
        <v>1</v>
      </c>
      <c r="AE288" s="85" t="s">
        <v>1632</v>
      </c>
      <c r="AF288" s="79" t="b">
        <v>0</v>
      </c>
      <c r="AG288" s="79" t="s">
        <v>1701</v>
      </c>
      <c r="AH288" s="79"/>
      <c r="AI288" s="85" t="s">
        <v>1632</v>
      </c>
      <c r="AJ288" s="79" t="b">
        <v>0</v>
      </c>
      <c r="AK288" s="79">
        <v>0</v>
      </c>
      <c r="AL288" s="85" t="s">
        <v>1632</v>
      </c>
      <c r="AM288" s="79" t="s">
        <v>1721</v>
      </c>
      <c r="AN288" s="79" t="b">
        <v>0</v>
      </c>
      <c r="AO288" s="85" t="s">
        <v>1601</v>
      </c>
      <c r="AP288" s="79" t="s">
        <v>176</v>
      </c>
      <c r="AQ288" s="79">
        <v>0</v>
      </c>
      <c r="AR288" s="79">
        <v>0</v>
      </c>
      <c r="AS288" s="79"/>
      <c r="AT288" s="79"/>
      <c r="AU288" s="79"/>
      <c r="AV288" s="79"/>
      <c r="AW288" s="79"/>
      <c r="AX288" s="79"/>
      <c r="AY288" s="79"/>
      <c r="AZ288" s="79"/>
      <c r="BA288">
        <v>20</v>
      </c>
      <c r="BB288" s="78" t="str">
        <f>REPLACE(INDEX(GroupVertices[Group],MATCH(Edges24[[#This Row],[Vertex 1]],GroupVertices[Vertex],0)),1,1,"")</f>
        <v>1</v>
      </c>
      <c r="BC288" s="78" t="str">
        <f>REPLACE(INDEX(GroupVertices[Group],MATCH(Edges24[[#This Row],[Vertex 2]],GroupVertices[Vertex],0)),1,1,"")</f>
        <v>1</v>
      </c>
      <c r="BD288" s="48">
        <v>3</v>
      </c>
      <c r="BE288" s="49">
        <v>12</v>
      </c>
      <c r="BF288" s="48">
        <v>0</v>
      </c>
      <c r="BG288" s="49">
        <v>0</v>
      </c>
      <c r="BH288" s="48">
        <v>0</v>
      </c>
      <c r="BI288" s="49">
        <v>0</v>
      </c>
      <c r="BJ288" s="48">
        <v>22</v>
      </c>
      <c r="BK288" s="49">
        <v>88</v>
      </c>
      <c r="BL288" s="48">
        <v>25</v>
      </c>
    </row>
    <row r="289" spans="1:64" ht="15">
      <c r="A289" s="64" t="s">
        <v>331</v>
      </c>
      <c r="B289" s="64" t="s">
        <v>331</v>
      </c>
      <c r="C289" s="65"/>
      <c r="D289" s="66"/>
      <c r="E289" s="67"/>
      <c r="F289" s="68"/>
      <c r="G289" s="65"/>
      <c r="H289" s="69"/>
      <c r="I289" s="70"/>
      <c r="J289" s="70"/>
      <c r="K289" s="34" t="s">
        <v>65</v>
      </c>
      <c r="L289" s="77">
        <v>485</v>
      </c>
      <c r="M289" s="77"/>
      <c r="N289" s="72"/>
      <c r="O289" s="79" t="s">
        <v>176</v>
      </c>
      <c r="P289" s="81">
        <v>43507.66699074074</v>
      </c>
      <c r="Q289" s="79" t="s">
        <v>706</v>
      </c>
      <c r="R289" s="79"/>
      <c r="S289" s="79"/>
      <c r="T289" s="79" t="s">
        <v>830</v>
      </c>
      <c r="U289" s="83" t="s">
        <v>866</v>
      </c>
      <c r="V289" s="83" t="s">
        <v>866</v>
      </c>
      <c r="W289" s="81">
        <v>43507.66699074074</v>
      </c>
      <c r="X289" s="83" t="s">
        <v>1308</v>
      </c>
      <c r="Y289" s="79"/>
      <c r="Z289" s="79"/>
      <c r="AA289" s="85" t="s">
        <v>1602</v>
      </c>
      <c r="AB289" s="79"/>
      <c r="AC289" s="79" t="b">
        <v>0</v>
      </c>
      <c r="AD289" s="79">
        <v>4</v>
      </c>
      <c r="AE289" s="85" t="s">
        <v>1632</v>
      </c>
      <c r="AF289" s="79" t="b">
        <v>0</v>
      </c>
      <c r="AG289" s="79" t="s">
        <v>1701</v>
      </c>
      <c r="AH289" s="79"/>
      <c r="AI289" s="85" t="s">
        <v>1632</v>
      </c>
      <c r="AJ289" s="79" t="b">
        <v>0</v>
      </c>
      <c r="AK289" s="79">
        <v>0</v>
      </c>
      <c r="AL289" s="85" t="s">
        <v>1632</v>
      </c>
      <c r="AM289" s="79" t="s">
        <v>1721</v>
      </c>
      <c r="AN289" s="79" t="b">
        <v>0</v>
      </c>
      <c r="AO289" s="85" t="s">
        <v>1602</v>
      </c>
      <c r="AP289" s="79" t="s">
        <v>176</v>
      </c>
      <c r="AQ289" s="79">
        <v>0</v>
      </c>
      <c r="AR289" s="79">
        <v>0</v>
      </c>
      <c r="AS289" s="79"/>
      <c r="AT289" s="79"/>
      <c r="AU289" s="79"/>
      <c r="AV289" s="79"/>
      <c r="AW289" s="79"/>
      <c r="AX289" s="79"/>
      <c r="AY289" s="79"/>
      <c r="AZ289" s="79"/>
      <c r="BA289">
        <v>20</v>
      </c>
      <c r="BB289" s="78" t="str">
        <f>REPLACE(INDEX(GroupVertices[Group],MATCH(Edges24[[#This Row],[Vertex 1]],GroupVertices[Vertex],0)),1,1,"")</f>
        <v>1</v>
      </c>
      <c r="BC289" s="78" t="str">
        <f>REPLACE(INDEX(GroupVertices[Group],MATCH(Edges24[[#This Row],[Vertex 2]],GroupVertices[Vertex],0)),1,1,"")</f>
        <v>1</v>
      </c>
      <c r="BD289" s="48">
        <v>0</v>
      </c>
      <c r="BE289" s="49">
        <v>0</v>
      </c>
      <c r="BF289" s="48">
        <v>0</v>
      </c>
      <c r="BG289" s="49">
        <v>0</v>
      </c>
      <c r="BH289" s="48">
        <v>0</v>
      </c>
      <c r="BI289" s="49">
        <v>0</v>
      </c>
      <c r="BJ289" s="48">
        <v>13</v>
      </c>
      <c r="BK289" s="49">
        <v>100</v>
      </c>
      <c r="BL289" s="48">
        <v>13</v>
      </c>
    </row>
    <row r="290" spans="1:64" ht="15">
      <c r="A290" s="64" t="s">
        <v>331</v>
      </c>
      <c r="B290" s="64" t="s">
        <v>331</v>
      </c>
      <c r="C290" s="65"/>
      <c r="D290" s="66"/>
      <c r="E290" s="67"/>
      <c r="F290" s="68"/>
      <c r="G290" s="65"/>
      <c r="H290" s="69"/>
      <c r="I290" s="70"/>
      <c r="J290" s="70"/>
      <c r="K290" s="34" t="s">
        <v>65</v>
      </c>
      <c r="L290" s="77">
        <v>486</v>
      </c>
      <c r="M290" s="77"/>
      <c r="N290" s="72"/>
      <c r="O290" s="79" t="s">
        <v>176</v>
      </c>
      <c r="P290" s="81">
        <v>43508.58091435185</v>
      </c>
      <c r="Q290" s="79" t="s">
        <v>707</v>
      </c>
      <c r="R290" s="79"/>
      <c r="S290" s="79"/>
      <c r="T290" s="79" t="s">
        <v>845</v>
      </c>
      <c r="U290" s="83" t="s">
        <v>892</v>
      </c>
      <c r="V290" s="83" t="s">
        <v>892</v>
      </c>
      <c r="W290" s="81">
        <v>43508.58091435185</v>
      </c>
      <c r="X290" s="83" t="s">
        <v>1309</v>
      </c>
      <c r="Y290" s="79"/>
      <c r="Z290" s="79"/>
      <c r="AA290" s="85" t="s">
        <v>1603</v>
      </c>
      <c r="AB290" s="79"/>
      <c r="AC290" s="79" t="b">
        <v>0</v>
      </c>
      <c r="AD290" s="79">
        <v>0</v>
      </c>
      <c r="AE290" s="85" t="s">
        <v>1632</v>
      </c>
      <c r="AF290" s="79" t="b">
        <v>0</v>
      </c>
      <c r="AG290" s="79" t="s">
        <v>1701</v>
      </c>
      <c r="AH290" s="79"/>
      <c r="AI290" s="85" t="s">
        <v>1632</v>
      </c>
      <c r="AJ290" s="79" t="b">
        <v>0</v>
      </c>
      <c r="AK290" s="79">
        <v>0</v>
      </c>
      <c r="AL290" s="85" t="s">
        <v>1632</v>
      </c>
      <c r="AM290" s="79" t="s">
        <v>1710</v>
      </c>
      <c r="AN290" s="79" t="b">
        <v>0</v>
      </c>
      <c r="AO290" s="85" t="s">
        <v>1603</v>
      </c>
      <c r="AP290" s="79" t="s">
        <v>176</v>
      </c>
      <c r="AQ290" s="79">
        <v>0</v>
      </c>
      <c r="AR290" s="79">
        <v>0</v>
      </c>
      <c r="AS290" s="79"/>
      <c r="AT290" s="79"/>
      <c r="AU290" s="79"/>
      <c r="AV290" s="79"/>
      <c r="AW290" s="79"/>
      <c r="AX290" s="79"/>
      <c r="AY290" s="79"/>
      <c r="AZ290" s="79"/>
      <c r="BA290">
        <v>20</v>
      </c>
      <c r="BB290" s="78" t="str">
        <f>REPLACE(INDEX(GroupVertices[Group],MATCH(Edges24[[#This Row],[Vertex 1]],GroupVertices[Vertex],0)),1,1,"")</f>
        <v>1</v>
      </c>
      <c r="BC290" s="78" t="str">
        <f>REPLACE(INDEX(GroupVertices[Group],MATCH(Edges24[[#This Row],[Vertex 2]],GroupVertices[Vertex],0)),1,1,"")</f>
        <v>1</v>
      </c>
      <c r="BD290" s="48">
        <v>0</v>
      </c>
      <c r="BE290" s="49">
        <v>0</v>
      </c>
      <c r="BF290" s="48">
        <v>0</v>
      </c>
      <c r="BG290" s="49">
        <v>0</v>
      </c>
      <c r="BH290" s="48">
        <v>0</v>
      </c>
      <c r="BI290" s="49">
        <v>0</v>
      </c>
      <c r="BJ290" s="48">
        <v>10</v>
      </c>
      <c r="BK290" s="49">
        <v>100</v>
      </c>
      <c r="BL290" s="48">
        <v>10</v>
      </c>
    </row>
    <row r="291" spans="1:64" ht="15">
      <c r="A291" s="64" t="s">
        <v>331</v>
      </c>
      <c r="B291" s="64" t="s">
        <v>331</v>
      </c>
      <c r="C291" s="65"/>
      <c r="D291" s="66"/>
      <c r="E291" s="67"/>
      <c r="F291" s="68"/>
      <c r="G291" s="65"/>
      <c r="H291" s="69"/>
      <c r="I291" s="70"/>
      <c r="J291" s="70"/>
      <c r="K291" s="34" t="s">
        <v>65</v>
      </c>
      <c r="L291" s="77">
        <v>487</v>
      </c>
      <c r="M291" s="77"/>
      <c r="N291" s="72"/>
      <c r="O291" s="79" t="s">
        <v>176</v>
      </c>
      <c r="P291" s="81">
        <v>43508.62998842593</v>
      </c>
      <c r="Q291" s="79" t="s">
        <v>708</v>
      </c>
      <c r="R291" s="79"/>
      <c r="S291" s="79"/>
      <c r="T291" s="79"/>
      <c r="U291" s="79"/>
      <c r="V291" s="83" t="s">
        <v>1001</v>
      </c>
      <c r="W291" s="81">
        <v>43508.62998842593</v>
      </c>
      <c r="X291" s="83" t="s">
        <v>1310</v>
      </c>
      <c r="Y291" s="79"/>
      <c r="Z291" s="79"/>
      <c r="AA291" s="85" t="s">
        <v>1604</v>
      </c>
      <c r="AB291" s="85" t="s">
        <v>1416</v>
      </c>
      <c r="AC291" s="79" t="b">
        <v>0</v>
      </c>
      <c r="AD291" s="79">
        <v>0</v>
      </c>
      <c r="AE291" s="85" t="s">
        <v>1700</v>
      </c>
      <c r="AF291" s="79" t="b">
        <v>0</v>
      </c>
      <c r="AG291" s="79" t="s">
        <v>1701</v>
      </c>
      <c r="AH291" s="79"/>
      <c r="AI291" s="85" t="s">
        <v>1632</v>
      </c>
      <c r="AJ291" s="79" t="b">
        <v>0</v>
      </c>
      <c r="AK291" s="79">
        <v>0</v>
      </c>
      <c r="AL291" s="85" t="s">
        <v>1632</v>
      </c>
      <c r="AM291" s="79" t="s">
        <v>1716</v>
      </c>
      <c r="AN291" s="79" t="b">
        <v>0</v>
      </c>
      <c r="AO291" s="85" t="s">
        <v>1416</v>
      </c>
      <c r="AP291" s="79" t="s">
        <v>176</v>
      </c>
      <c r="AQ291" s="79">
        <v>0</v>
      </c>
      <c r="AR291" s="79">
        <v>0</v>
      </c>
      <c r="AS291" s="79"/>
      <c r="AT291" s="79"/>
      <c r="AU291" s="79"/>
      <c r="AV291" s="79"/>
      <c r="AW291" s="79"/>
      <c r="AX291" s="79"/>
      <c r="AY291" s="79"/>
      <c r="AZ291" s="79"/>
      <c r="BA291">
        <v>20</v>
      </c>
      <c r="BB291" s="78" t="str">
        <f>REPLACE(INDEX(GroupVertices[Group],MATCH(Edges24[[#This Row],[Vertex 1]],GroupVertices[Vertex],0)),1,1,"")</f>
        <v>1</v>
      </c>
      <c r="BC291" s="78" t="str">
        <f>REPLACE(INDEX(GroupVertices[Group],MATCH(Edges24[[#This Row],[Vertex 2]],GroupVertices[Vertex],0)),1,1,"")</f>
        <v>1</v>
      </c>
      <c r="BD291" s="48">
        <v>2</v>
      </c>
      <c r="BE291" s="49">
        <v>13.333333333333334</v>
      </c>
      <c r="BF291" s="48">
        <v>0</v>
      </c>
      <c r="BG291" s="49">
        <v>0</v>
      </c>
      <c r="BH291" s="48">
        <v>0</v>
      </c>
      <c r="BI291" s="49">
        <v>0</v>
      </c>
      <c r="BJ291" s="48">
        <v>13</v>
      </c>
      <c r="BK291" s="49">
        <v>86.66666666666667</v>
      </c>
      <c r="BL291" s="48">
        <v>15</v>
      </c>
    </row>
    <row r="292" spans="1:64" ht="15">
      <c r="A292" s="64" t="s">
        <v>331</v>
      </c>
      <c r="B292" s="64" t="s">
        <v>331</v>
      </c>
      <c r="C292" s="65"/>
      <c r="D292" s="66"/>
      <c r="E292" s="67"/>
      <c r="F292" s="68"/>
      <c r="G292" s="65"/>
      <c r="H292" s="69"/>
      <c r="I292" s="70"/>
      <c r="J292" s="70"/>
      <c r="K292" s="34" t="s">
        <v>65</v>
      </c>
      <c r="L292" s="77">
        <v>488</v>
      </c>
      <c r="M292" s="77"/>
      <c r="N292" s="72"/>
      <c r="O292" s="79" t="s">
        <v>176</v>
      </c>
      <c r="P292" s="81">
        <v>43508.70868055556</v>
      </c>
      <c r="Q292" s="79" t="s">
        <v>709</v>
      </c>
      <c r="R292" s="83" t="s">
        <v>792</v>
      </c>
      <c r="S292" s="79" t="s">
        <v>796</v>
      </c>
      <c r="T292" s="79" t="s">
        <v>844</v>
      </c>
      <c r="U292" s="79"/>
      <c r="V292" s="83" t="s">
        <v>1001</v>
      </c>
      <c r="W292" s="81">
        <v>43508.70868055556</v>
      </c>
      <c r="X292" s="83" t="s">
        <v>1311</v>
      </c>
      <c r="Y292" s="79"/>
      <c r="Z292" s="79"/>
      <c r="AA292" s="85" t="s">
        <v>1605</v>
      </c>
      <c r="AB292" s="79"/>
      <c r="AC292" s="79" t="b">
        <v>0</v>
      </c>
      <c r="AD292" s="79">
        <v>0</v>
      </c>
      <c r="AE292" s="85" t="s">
        <v>1632</v>
      </c>
      <c r="AF292" s="79" t="b">
        <v>0</v>
      </c>
      <c r="AG292" s="79" t="s">
        <v>1701</v>
      </c>
      <c r="AH292" s="79"/>
      <c r="AI292" s="85" t="s">
        <v>1632</v>
      </c>
      <c r="AJ292" s="79" t="b">
        <v>0</v>
      </c>
      <c r="AK292" s="79">
        <v>0</v>
      </c>
      <c r="AL292" s="85" t="s">
        <v>1632</v>
      </c>
      <c r="AM292" s="79" t="s">
        <v>1721</v>
      </c>
      <c r="AN292" s="79" t="b">
        <v>1</v>
      </c>
      <c r="AO292" s="85" t="s">
        <v>1605</v>
      </c>
      <c r="AP292" s="79" t="s">
        <v>176</v>
      </c>
      <c r="AQ292" s="79">
        <v>0</v>
      </c>
      <c r="AR292" s="79">
        <v>0</v>
      </c>
      <c r="AS292" s="79"/>
      <c r="AT292" s="79"/>
      <c r="AU292" s="79"/>
      <c r="AV292" s="79"/>
      <c r="AW292" s="79"/>
      <c r="AX292" s="79"/>
      <c r="AY292" s="79"/>
      <c r="AZ292" s="79"/>
      <c r="BA292">
        <v>20</v>
      </c>
      <c r="BB292" s="78" t="str">
        <f>REPLACE(INDEX(GroupVertices[Group],MATCH(Edges24[[#This Row],[Vertex 1]],GroupVertices[Vertex],0)),1,1,"")</f>
        <v>1</v>
      </c>
      <c r="BC292" s="78" t="str">
        <f>REPLACE(INDEX(GroupVertices[Group],MATCH(Edges24[[#This Row],[Vertex 2]],GroupVertices[Vertex],0)),1,1,"")</f>
        <v>1</v>
      </c>
      <c r="BD292" s="48">
        <v>3</v>
      </c>
      <c r="BE292" s="49">
        <v>13.043478260869565</v>
      </c>
      <c r="BF292" s="48">
        <v>0</v>
      </c>
      <c r="BG292" s="49">
        <v>0</v>
      </c>
      <c r="BH292" s="48">
        <v>0</v>
      </c>
      <c r="BI292" s="49">
        <v>0</v>
      </c>
      <c r="BJ292" s="48">
        <v>20</v>
      </c>
      <c r="BK292" s="49">
        <v>86.95652173913044</v>
      </c>
      <c r="BL292" s="48">
        <v>23</v>
      </c>
    </row>
    <row r="293" spans="1:64" ht="15">
      <c r="A293" s="64" t="s">
        <v>331</v>
      </c>
      <c r="B293" s="64" t="s">
        <v>331</v>
      </c>
      <c r="C293" s="65"/>
      <c r="D293" s="66"/>
      <c r="E293" s="67"/>
      <c r="F293" s="68"/>
      <c r="G293" s="65"/>
      <c r="H293" s="69"/>
      <c r="I293" s="70"/>
      <c r="J293" s="70"/>
      <c r="K293" s="34" t="s">
        <v>65</v>
      </c>
      <c r="L293" s="77">
        <v>489</v>
      </c>
      <c r="M293" s="77"/>
      <c r="N293" s="72"/>
      <c r="O293" s="79" t="s">
        <v>176</v>
      </c>
      <c r="P293" s="81">
        <v>43509.66841435185</v>
      </c>
      <c r="Q293" s="79" t="s">
        <v>710</v>
      </c>
      <c r="R293" s="83" t="s">
        <v>793</v>
      </c>
      <c r="S293" s="79" t="s">
        <v>803</v>
      </c>
      <c r="T293" s="79" t="s">
        <v>846</v>
      </c>
      <c r="U293" s="83" t="s">
        <v>893</v>
      </c>
      <c r="V293" s="83" t="s">
        <v>893</v>
      </c>
      <c r="W293" s="81">
        <v>43509.66841435185</v>
      </c>
      <c r="X293" s="83" t="s">
        <v>1312</v>
      </c>
      <c r="Y293" s="79"/>
      <c r="Z293" s="79"/>
      <c r="AA293" s="85" t="s">
        <v>1606</v>
      </c>
      <c r="AB293" s="79"/>
      <c r="AC293" s="79" t="b">
        <v>0</v>
      </c>
      <c r="AD293" s="79">
        <v>2</v>
      </c>
      <c r="AE293" s="85" t="s">
        <v>1632</v>
      </c>
      <c r="AF293" s="79" t="b">
        <v>0</v>
      </c>
      <c r="AG293" s="79" t="s">
        <v>1701</v>
      </c>
      <c r="AH293" s="79"/>
      <c r="AI293" s="85" t="s">
        <v>1632</v>
      </c>
      <c r="AJ293" s="79" t="b">
        <v>0</v>
      </c>
      <c r="AK293" s="79">
        <v>1</v>
      </c>
      <c r="AL293" s="85" t="s">
        <v>1632</v>
      </c>
      <c r="AM293" s="79" t="s">
        <v>1721</v>
      </c>
      <c r="AN293" s="79" t="b">
        <v>0</v>
      </c>
      <c r="AO293" s="85" t="s">
        <v>1606</v>
      </c>
      <c r="AP293" s="79" t="s">
        <v>176</v>
      </c>
      <c r="AQ293" s="79">
        <v>0</v>
      </c>
      <c r="AR293" s="79">
        <v>0</v>
      </c>
      <c r="AS293" s="79"/>
      <c r="AT293" s="79"/>
      <c r="AU293" s="79"/>
      <c r="AV293" s="79"/>
      <c r="AW293" s="79"/>
      <c r="AX293" s="79"/>
      <c r="AY293" s="79"/>
      <c r="AZ293" s="79"/>
      <c r="BA293">
        <v>20</v>
      </c>
      <c r="BB293" s="78" t="str">
        <f>REPLACE(INDEX(GroupVertices[Group],MATCH(Edges24[[#This Row],[Vertex 1]],GroupVertices[Vertex],0)),1,1,"")</f>
        <v>1</v>
      </c>
      <c r="BC293" s="78" t="str">
        <f>REPLACE(INDEX(GroupVertices[Group],MATCH(Edges24[[#This Row],[Vertex 2]],GroupVertices[Vertex],0)),1,1,"")</f>
        <v>1</v>
      </c>
      <c r="BD293" s="48">
        <v>1</v>
      </c>
      <c r="BE293" s="49">
        <v>2.380952380952381</v>
      </c>
      <c r="BF293" s="48">
        <v>0</v>
      </c>
      <c r="BG293" s="49">
        <v>0</v>
      </c>
      <c r="BH293" s="48">
        <v>0</v>
      </c>
      <c r="BI293" s="49">
        <v>0</v>
      </c>
      <c r="BJ293" s="48">
        <v>41</v>
      </c>
      <c r="BK293" s="49">
        <v>97.61904761904762</v>
      </c>
      <c r="BL293" s="48">
        <v>42</v>
      </c>
    </row>
    <row r="294" spans="1:64" ht="15">
      <c r="A294" s="64" t="s">
        <v>331</v>
      </c>
      <c r="B294" s="64" t="s">
        <v>331</v>
      </c>
      <c r="C294" s="65"/>
      <c r="D294" s="66"/>
      <c r="E294" s="67"/>
      <c r="F294" s="68"/>
      <c r="G294" s="65"/>
      <c r="H294" s="69"/>
      <c r="I294" s="70"/>
      <c r="J294" s="70"/>
      <c r="K294" s="34" t="s">
        <v>65</v>
      </c>
      <c r="L294" s="77">
        <v>490</v>
      </c>
      <c r="M294" s="77"/>
      <c r="N294" s="72"/>
      <c r="O294" s="79" t="s">
        <v>176</v>
      </c>
      <c r="P294" s="81">
        <v>43509.78277777778</v>
      </c>
      <c r="Q294" s="79" t="s">
        <v>711</v>
      </c>
      <c r="R294" s="79"/>
      <c r="S294" s="79"/>
      <c r="T294" s="79" t="s">
        <v>816</v>
      </c>
      <c r="U294" s="83" t="s">
        <v>862</v>
      </c>
      <c r="V294" s="83" t="s">
        <v>862</v>
      </c>
      <c r="W294" s="81">
        <v>43509.78277777778</v>
      </c>
      <c r="X294" s="83" t="s">
        <v>1313</v>
      </c>
      <c r="Y294" s="79"/>
      <c r="Z294" s="79"/>
      <c r="AA294" s="85" t="s">
        <v>1607</v>
      </c>
      <c r="AB294" s="79"/>
      <c r="AC294" s="79" t="b">
        <v>0</v>
      </c>
      <c r="AD294" s="79">
        <v>0</v>
      </c>
      <c r="AE294" s="85" t="s">
        <v>1632</v>
      </c>
      <c r="AF294" s="79" t="b">
        <v>0</v>
      </c>
      <c r="AG294" s="79" t="s">
        <v>1701</v>
      </c>
      <c r="AH294" s="79"/>
      <c r="AI294" s="85" t="s">
        <v>1632</v>
      </c>
      <c r="AJ294" s="79" t="b">
        <v>0</v>
      </c>
      <c r="AK294" s="79">
        <v>0</v>
      </c>
      <c r="AL294" s="85" t="s">
        <v>1632</v>
      </c>
      <c r="AM294" s="79" t="s">
        <v>1710</v>
      </c>
      <c r="AN294" s="79" t="b">
        <v>0</v>
      </c>
      <c r="AO294" s="85" t="s">
        <v>1607</v>
      </c>
      <c r="AP294" s="79" t="s">
        <v>176</v>
      </c>
      <c r="AQ294" s="79">
        <v>0</v>
      </c>
      <c r="AR294" s="79">
        <v>0</v>
      </c>
      <c r="AS294" s="79"/>
      <c r="AT294" s="79"/>
      <c r="AU294" s="79"/>
      <c r="AV294" s="79"/>
      <c r="AW294" s="79"/>
      <c r="AX294" s="79"/>
      <c r="AY294" s="79"/>
      <c r="AZ294" s="79"/>
      <c r="BA294">
        <v>20</v>
      </c>
      <c r="BB294" s="78" t="str">
        <f>REPLACE(INDEX(GroupVertices[Group],MATCH(Edges24[[#This Row],[Vertex 1]],GroupVertices[Vertex],0)),1,1,"")</f>
        <v>1</v>
      </c>
      <c r="BC294" s="78" t="str">
        <f>REPLACE(INDEX(GroupVertices[Group],MATCH(Edges24[[#This Row],[Vertex 2]],GroupVertices[Vertex],0)),1,1,"")</f>
        <v>1</v>
      </c>
      <c r="BD294" s="48">
        <v>1</v>
      </c>
      <c r="BE294" s="49">
        <v>20</v>
      </c>
      <c r="BF294" s="48">
        <v>0</v>
      </c>
      <c r="BG294" s="49">
        <v>0</v>
      </c>
      <c r="BH294" s="48">
        <v>0</v>
      </c>
      <c r="BI294" s="49">
        <v>0</v>
      </c>
      <c r="BJ294" s="48">
        <v>4</v>
      </c>
      <c r="BK294" s="49">
        <v>80</v>
      </c>
      <c r="BL294" s="48">
        <v>5</v>
      </c>
    </row>
    <row r="295" spans="1:64" ht="15">
      <c r="A295" s="64" t="s">
        <v>331</v>
      </c>
      <c r="B295" s="64" t="s">
        <v>331</v>
      </c>
      <c r="C295" s="65"/>
      <c r="D295" s="66"/>
      <c r="E295" s="67"/>
      <c r="F295" s="68"/>
      <c r="G295" s="65"/>
      <c r="H295" s="69"/>
      <c r="I295" s="70"/>
      <c r="J295" s="70"/>
      <c r="K295" s="34" t="s">
        <v>65</v>
      </c>
      <c r="L295" s="77">
        <v>491</v>
      </c>
      <c r="M295" s="77"/>
      <c r="N295" s="72"/>
      <c r="O295" s="79" t="s">
        <v>176</v>
      </c>
      <c r="P295" s="81">
        <v>43510.70900462963</v>
      </c>
      <c r="Q295" s="79" t="s">
        <v>712</v>
      </c>
      <c r="R295" s="83" t="s">
        <v>794</v>
      </c>
      <c r="S295" s="79" t="s">
        <v>796</v>
      </c>
      <c r="T295" s="79" t="s">
        <v>825</v>
      </c>
      <c r="U295" s="79"/>
      <c r="V295" s="83" t="s">
        <v>1001</v>
      </c>
      <c r="W295" s="81">
        <v>43510.70900462963</v>
      </c>
      <c r="X295" s="83" t="s">
        <v>1314</v>
      </c>
      <c r="Y295" s="79"/>
      <c r="Z295" s="79"/>
      <c r="AA295" s="85" t="s">
        <v>1608</v>
      </c>
      <c r="AB295" s="79"/>
      <c r="AC295" s="79" t="b">
        <v>0</v>
      </c>
      <c r="AD295" s="79">
        <v>0</v>
      </c>
      <c r="AE295" s="85" t="s">
        <v>1632</v>
      </c>
      <c r="AF295" s="79" t="b">
        <v>0</v>
      </c>
      <c r="AG295" s="79" t="s">
        <v>1701</v>
      </c>
      <c r="AH295" s="79"/>
      <c r="AI295" s="85" t="s">
        <v>1632</v>
      </c>
      <c r="AJ295" s="79" t="b">
        <v>0</v>
      </c>
      <c r="AK295" s="79">
        <v>0</v>
      </c>
      <c r="AL295" s="85" t="s">
        <v>1632</v>
      </c>
      <c r="AM295" s="79" t="s">
        <v>1721</v>
      </c>
      <c r="AN295" s="79" t="b">
        <v>1</v>
      </c>
      <c r="AO295" s="85" t="s">
        <v>1608</v>
      </c>
      <c r="AP295" s="79" t="s">
        <v>176</v>
      </c>
      <c r="AQ295" s="79">
        <v>0</v>
      </c>
      <c r="AR295" s="79">
        <v>0</v>
      </c>
      <c r="AS295" s="79"/>
      <c r="AT295" s="79"/>
      <c r="AU295" s="79"/>
      <c r="AV295" s="79"/>
      <c r="AW295" s="79"/>
      <c r="AX295" s="79"/>
      <c r="AY295" s="79"/>
      <c r="AZ295" s="79"/>
      <c r="BA295">
        <v>20</v>
      </c>
      <c r="BB295" s="78" t="str">
        <f>REPLACE(INDEX(GroupVertices[Group],MATCH(Edges24[[#This Row],[Vertex 1]],GroupVertices[Vertex],0)),1,1,"")</f>
        <v>1</v>
      </c>
      <c r="BC295" s="78" t="str">
        <f>REPLACE(INDEX(GroupVertices[Group],MATCH(Edges24[[#This Row],[Vertex 2]],GroupVertices[Vertex],0)),1,1,"")</f>
        <v>1</v>
      </c>
      <c r="BD295" s="48">
        <v>0</v>
      </c>
      <c r="BE295" s="49">
        <v>0</v>
      </c>
      <c r="BF295" s="48">
        <v>0</v>
      </c>
      <c r="BG295" s="49">
        <v>0</v>
      </c>
      <c r="BH295" s="48">
        <v>0</v>
      </c>
      <c r="BI295" s="49">
        <v>0</v>
      </c>
      <c r="BJ295" s="48">
        <v>19</v>
      </c>
      <c r="BK295" s="49">
        <v>100</v>
      </c>
      <c r="BL295" s="48">
        <v>19</v>
      </c>
    </row>
    <row r="296" spans="1:64" ht="15">
      <c r="A296" s="64" t="s">
        <v>331</v>
      </c>
      <c r="B296" s="64" t="s">
        <v>331</v>
      </c>
      <c r="C296" s="65"/>
      <c r="D296" s="66"/>
      <c r="E296" s="67"/>
      <c r="F296" s="68"/>
      <c r="G296" s="65"/>
      <c r="H296" s="69"/>
      <c r="I296" s="70"/>
      <c r="J296" s="70"/>
      <c r="K296" s="34" t="s">
        <v>65</v>
      </c>
      <c r="L296" s="77">
        <v>492</v>
      </c>
      <c r="M296" s="77"/>
      <c r="N296" s="72"/>
      <c r="O296" s="79" t="s">
        <v>176</v>
      </c>
      <c r="P296" s="81">
        <v>43511.70851851852</v>
      </c>
      <c r="Q296" s="79" t="s">
        <v>713</v>
      </c>
      <c r="R296" s="83" t="s">
        <v>795</v>
      </c>
      <c r="S296" s="79" t="s">
        <v>796</v>
      </c>
      <c r="T296" s="79"/>
      <c r="U296" s="79"/>
      <c r="V296" s="83" t="s">
        <v>1001</v>
      </c>
      <c r="W296" s="81">
        <v>43511.70851851852</v>
      </c>
      <c r="X296" s="83" t="s">
        <v>1315</v>
      </c>
      <c r="Y296" s="79"/>
      <c r="Z296" s="79"/>
      <c r="AA296" s="85" t="s">
        <v>1609</v>
      </c>
      <c r="AB296" s="79"/>
      <c r="AC296" s="79" t="b">
        <v>0</v>
      </c>
      <c r="AD296" s="79">
        <v>0</v>
      </c>
      <c r="AE296" s="85" t="s">
        <v>1632</v>
      </c>
      <c r="AF296" s="79" t="b">
        <v>0</v>
      </c>
      <c r="AG296" s="79" t="s">
        <v>1701</v>
      </c>
      <c r="AH296" s="79"/>
      <c r="AI296" s="85" t="s">
        <v>1632</v>
      </c>
      <c r="AJ296" s="79" t="b">
        <v>0</v>
      </c>
      <c r="AK296" s="79">
        <v>0</v>
      </c>
      <c r="AL296" s="85" t="s">
        <v>1632</v>
      </c>
      <c r="AM296" s="79" t="s">
        <v>1721</v>
      </c>
      <c r="AN296" s="79" t="b">
        <v>1</v>
      </c>
      <c r="AO296" s="85" t="s">
        <v>1609</v>
      </c>
      <c r="AP296" s="79" t="s">
        <v>176</v>
      </c>
      <c r="AQ296" s="79">
        <v>0</v>
      </c>
      <c r="AR296" s="79">
        <v>0</v>
      </c>
      <c r="AS296" s="79"/>
      <c r="AT296" s="79"/>
      <c r="AU296" s="79"/>
      <c r="AV296" s="79"/>
      <c r="AW296" s="79"/>
      <c r="AX296" s="79"/>
      <c r="AY296" s="79"/>
      <c r="AZ296" s="79"/>
      <c r="BA296">
        <v>20</v>
      </c>
      <c r="BB296" s="78" t="str">
        <f>REPLACE(INDEX(GroupVertices[Group],MATCH(Edges24[[#This Row],[Vertex 1]],GroupVertices[Vertex],0)),1,1,"")</f>
        <v>1</v>
      </c>
      <c r="BC296" s="78" t="str">
        <f>REPLACE(INDEX(GroupVertices[Group],MATCH(Edges24[[#This Row],[Vertex 2]],GroupVertices[Vertex],0)),1,1,"")</f>
        <v>1</v>
      </c>
      <c r="BD296" s="48">
        <v>0</v>
      </c>
      <c r="BE296" s="49">
        <v>0</v>
      </c>
      <c r="BF296" s="48">
        <v>1</v>
      </c>
      <c r="BG296" s="49">
        <v>4.761904761904762</v>
      </c>
      <c r="BH296" s="48">
        <v>0</v>
      </c>
      <c r="BI296" s="49">
        <v>0</v>
      </c>
      <c r="BJ296" s="48">
        <v>20</v>
      </c>
      <c r="BK296" s="49">
        <v>95.23809523809524</v>
      </c>
      <c r="BL296" s="48">
        <v>21</v>
      </c>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6"/>
    <dataValidation allowBlank="1" showInputMessage="1" showErrorMessage="1" promptTitle="Vertex 2 Name" prompt="Enter the name of the edge's second vertex." sqref="B3:B296"/>
    <dataValidation allowBlank="1" showInputMessage="1" showErrorMessage="1" promptTitle="Vertex 1 Name" prompt="Enter the name of the edge's first vertex." sqref="A3:A2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6"/>
    <dataValidation allowBlank="1" showInputMessage="1" promptTitle="Edge Width" prompt="Enter an optional edge width between 1 and 10." errorTitle="Invalid Edge Width" error="The optional edge width must be a whole number between 1 and 10." sqref="D3:D296"/>
    <dataValidation allowBlank="1" showInputMessage="1" promptTitle="Edge Color" prompt="To select an optional edge color, right-click and select Select Color on the right-click menu." sqref="C3:C2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6"/>
    <dataValidation allowBlank="1" showErrorMessage="1" sqref="N2:N2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6"/>
  </dataValidations>
  <hyperlinks>
    <hyperlink ref="R3" r:id="rId1" display="https://twitter.com/WCVB/status/1091524323251286017"/>
    <hyperlink ref="R4" r:id="rId2" display="https://twitter.com/i/web/status/1091533467580596225"/>
    <hyperlink ref="R6" r:id="rId3" display="https://twitter.com/i/web/status/1091536604710211585"/>
    <hyperlink ref="R14" r:id="rId4" display="https://twitter.com/dunkinboston/status/1090310864908046337"/>
    <hyperlink ref="R19" r:id="rId5" display="https://www.swarmapp.com/c/fpyGY2B43I6"/>
    <hyperlink ref="R30" r:id="rId6" display="https://twitter.com/cumberlandfarms/status/1092831644812263424"/>
    <hyperlink ref="R41" r:id="rId7" display="https://twitter.com/cumberlandfarms/status/1093143341842264069"/>
    <hyperlink ref="R45" r:id="rId8" display="https://www.swarmapp.com/c/a8PKqWCRAXB"/>
    <hyperlink ref="R52" r:id="rId9" display="https://twitter.com/i/web/status/1093555894430896128"/>
    <hyperlink ref="R53" r:id="rId10" display="https://twitter.com/i/web/status/1093560705557712896"/>
    <hyperlink ref="R64" r:id="rId11" display="https://www.swarmapp.com/c/7kMr3HBVsbb"/>
    <hyperlink ref="R66" r:id="rId12" display="https://www.swarmapp.com/c/aIWySQf1ZYq"/>
    <hyperlink ref="R67" r:id="rId13" display="https://www.swarmapp.com/c/6Ny7JmJijsr"/>
    <hyperlink ref="R76" r:id="rId14" display="https://www.swarmapp.com/c/1jeUuxNQRuY"/>
    <hyperlink ref="R77" r:id="rId15" display="https://www.swarmapp.com/c/7cxYDV8d6f5"/>
    <hyperlink ref="R79" r:id="rId16" display="https://www.swarmapp.com/c/g0UxCqbBUds"/>
    <hyperlink ref="R80" r:id="rId17" display="https://dy.si/3CK65"/>
    <hyperlink ref="R83" r:id="rId18" display="https://www.delish.com/food-news/a26255901/cumberland-farms-birthday-cake-ice-cream/"/>
    <hyperlink ref="R87" r:id="rId19" display="https://www.instagram.com/p/BtwKc1XnmKv/?utm_source=ig_twitter_share&amp;igshid=1ayhqzxjg9hth"/>
    <hyperlink ref="R88" r:id="rId20" display="https://www.swarmapp.com/c/bJKZkrkQQtS"/>
    <hyperlink ref="R92" r:id="rId21" display="https://twitter.com/i/web/status/1095165249014190080"/>
    <hyperlink ref="R98" r:id="rId22" display="https://twitter.com/i/web/status/1095174932642828288"/>
    <hyperlink ref="R99" r:id="rId23" display="https://twitter.com/i/web/status/1095175096174604288"/>
    <hyperlink ref="R103" r:id="rId24" display="https://twitter.com/i/web/status/1095289341054730240"/>
    <hyperlink ref="R108" r:id="rId25" display="https://www.swarmapp.com/c/cVYNHAKqe9S"/>
    <hyperlink ref="R110" r:id="rId26" display="https://www.swarmapp.com/c/arUfSQGuqPR"/>
    <hyperlink ref="R113" r:id="rId27" display="https://twitter.com/i/web/status/1095035341541502976"/>
    <hyperlink ref="R115" r:id="rId28" display="https://csnews.com/cumberland-farms-celebrates-80th-birthday-launch-exclusive-products-sweepstakes-promotions"/>
    <hyperlink ref="R117" r:id="rId29" display="https://twitter.com/i/web/status/1095345815265136645"/>
    <hyperlink ref="R118" r:id="rId30" display="https://twitter.com/i/web/status/1095394909828378625"/>
    <hyperlink ref="R119" r:id="rId31" display="https://www.swarmapp.com/c/fJB3vZny6Wa"/>
    <hyperlink ref="R120" r:id="rId32" display="https://www.swarmapp.com/c/dLMbP51lCOl"/>
    <hyperlink ref="R121" r:id="rId33" display="https://www.swarmapp.com/c/kbt4Ao6ah0G"/>
    <hyperlink ref="R122" r:id="rId34" display="https://www.swarmapp.com/c/2UrCn6Tfht1"/>
    <hyperlink ref="R123" r:id="rId35" display="https://www.swarmapp.com/c/ltglUpN90Fl"/>
    <hyperlink ref="R124" r:id="rId36" display="https://twitter.com/i/web/status/1095446381974773760"/>
    <hyperlink ref="R127" r:id="rId37" display="https://twitter.com/i/web/status/1095449313130545155"/>
    <hyperlink ref="R128" r:id="rId38" display="https://twitter.com/i/web/status/1095484227368423426"/>
    <hyperlink ref="R134" r:id="rId39" display="https://twitter.com/i/web/status/1095702890386210817"/>
    <hyperlink ref="R138" r:id="rId40" display="https://twitter.com/i/web/status/1096025291972141058"/>
    <hyperlink ref="R139" r:id="rId41" display="https://dy.si/FSHiX"/>
    <hyperlink ref="R140" r:id="rId42" display="https://dy.si/MFZrd"/>
    <hyperlink ref="R141" r:id="rId43" display="https://dy.si/Fzsyke"/>
    <hyperlink ref="R142" r:id="rId44" display="https://dy.si/5XhvL"/>
    <hyperlink ref="R143" r:id="rId45" display="https://dy.si/TCKth"/>
    <hyperlink ref="R144" r:id="rId46" display="https://dy.si/VunXk"/>
    <hyperlink ref="R145" r:id="rId47" display="https://dy.si/h154B"/>
    <hyperlink ref="R146" r:id="rId48" display="https://dy.si/TGXUV"/>
    <hyperlink ref="R147" r:id="rId49" display="https://dy.si/dXy63"/>
    <hyperlink ref="R148" r:id="rId50" display="https://dy.si/1KgFW"/>
    <hyperlink ref="R149" r:id="rId51" display="https://dy.si/RMmYm"/>
    <hyperlink ref="R150" r:id="rId52" display="https://dy.si/9ocJ9"/>
    <hyperlink ref="R151" r:id="rId53" display="https://dy.si/sGyFM"/>
    <hyperlink ref="R154" r:id="rId54" display="https://dy.si/5RWoH"/>
    <hyperlink ref="R155" r:id="rId55" display="https://dy.si/BQmEh"/>
    <hyperlink ref="R156" r:id="rId56" display="https://dy.si/Fteyaj2"/>
    <hyperlink ref="R157" r:id="rId57" display="https://dy.si/jxZFJ"/>
    <hyperlink ref="R158" r:id="rId58" display="https://dy.si/fQWSM"/>
    <hyperlink ref="R159" r:id="rId59" display="https://dy.si/G2so"/>
    <hyperlink ref="R160" r:id="rId60" display="https://twitter.com/i/web/status/1096455505701158913"/>
    <hyperlink ref="R165" r:id="rId61" display="https://twitter.com/i/web/status/1096487423188652032"/>
    <hyperlink ref="R166" r:id="rId62" display="https://twitter.com/i/web/status/1096487620065062916"/>
    <hyperlink ref="R168" r:id="rId63" display="https://twitter.com/i/web/status/1094998863784656896"/>
    <hyperlink ref="R169" r:id="rId64" display="https://twitter.com/i/web/status/1094999853007020032"/>
    <hyperlink ref="R196" r:id="rId65" display="https://twitter.com/cumberlandfarms/status/1093249643532701696"/>
    <hyperlink ref="R207" r:id="rId66" display="https://twitter.com/i/web/status/1093545499477635072"/>
    <hyperlink ref="R233" r:id="rId67" display="https://twitter.com/i/web/status/1095331909725577216"/>
    <hyperlink ref="R242" r:id="rId68" display="https://twitter.com/i/web/status/1095425319681560576"/>
    <hyperlink ref="R243" r:id="rId69" display="https://twitter.com/i/web/status/1095425614822158336"/>
    <hyperlink ref="R249" r:id="rId70" display="https://twitter.com/i/web/status/1095654744775905281"/>
    <hyperlink ref="R252" r:id="rId71" display="https://twitter.com/i/web/status/1095674119482413057"/>
    <hyperlink ref="R257" r:id="rId72" display="https://twitter.com/i/web/status/1095806696721666048"/>
    <hyperlink ref="R261" r:id="rId73" display="https://twitter.com/i/web/status/1095863148110860288"/>
    <hyperlink ref="R267" r:id="rId74" display="https://twitter.com/i/web/status/1095868595303788545"/>
    <hyperlink ref="R268" r:id="rId75" display="https://twitter.com/i/web/status/1096063899445706755"/>
    <hyperlink ref="R285" r:id="rId76" display="https://twitter.com/i/web/status/1093556020687843329"/>
    <hyperlink ref="R286" r:id="rId77" display="http://www.cumberlandfarms.com/SmartPay?utm_medium=smartpay&amp;utm_source=twitter&amp;utm_campaign=kandp"/>
    <hyperlink ref="R292" r:id="rId78" display="https://twitter.com/i/web/status/1095367049373802497"/>
    <hyperlink ref="R293" r:id="rId79" display="https://locations.cumberlandfarms.com/?utm_medium=storelocator&amp;utm_source=twitter&amp;utm_campaign=kandp"/>
    <hyperlink ref="R295" r:id="rId80" display="https://twitter.com/i/web/status/1096091942658674688"/>
    <hyperlink ref="R296" r:id="rId81" display="https://twitter.com/i/web/status/1096454154434854912"/>
    <hyperlink ref="U12" r:id="rId82" display="https://pbs.twimg.com/media/DybF08tXcAEhHFS.jpg"/>
    <hyperlink ref="U16" r:id="rId83" display="https://pbs.twimg.com/media/DyfCC_BW0AAb8nj.jpg"/>
    <hyperlink ref="U22" r:id="rId84" display="https://pbs.twimg.com/media/DykHN7LWwAEduVA.jpg"/>
    <hyperlink ref="U43" r:id="rId85" display="https://pbs.twimg.com/tweet_video_thumb/DyvHqrkWoAIxmB0.jpg"/>
    <hyperlink ref="U54" r:id="rId86" display="https://pbs.twimg.com/media/Dy0j0qwVAAA5dLV.jpg"/>
    <hyperlink ref="U57" r:id="rId87" display="https://pbs.twimg.com/media/DymRAFAU8AAYDKo.jpg"/>
    <hyperlink ref="U58" r:id="rId88" display="https://pbs.twimg.com/media/Dy4cqDnWwAEvkxz.jpg"/>
    <hyperlink ref="U59" r:id="rId89" display="https://pbs.twimg.com/tweet_video_thumb/Dy42O4XW0AAjZwQ.jpg"/>
    <hyperlink ref="U68" r:id="rId90" display="https://pbs.twimg.com/ext_tw_video_thumb/1094218843231305728/pu/img/VGr6X7_p5008tPkt.jpg"/>
    <hyperlink ref="U71" r:id="rId91" display="https://pbs.twimg.com/media/Dy-FFT8W0AEZiUo.jpg"/>
    <hyperlink ref="U88" r:id="rId92" display="https://pbs.twimg.com/media/DzJlnhxXgAQ0Tqz.jpg"/>
    <hyperlink ref="U94" r:id="rId93" display="https://pbs.twimg.com/tweet_video_thumb/DzLU_o_UcAAsE21.jpg"/>
    <hyperlink ref="U110" r:id="rId94" display="https://pbs.twimg.com/media/DzNemGTXQAIZyg9.jpg"/>
    <hyperlink ref="U116" r:id="rId95" display="https://pbs.twimg.com/media/DzOa-dTW0AAC4l7.jpg"/>
    <hyperlink ref="U125" r:id="rId96" display="https://pbs.twimg.com/media/DzPPU7eVYAElKji.jpg"/>
    <hyperlink ref="U129" r:id="rId97" display="https://pbs.twimg.com/ext_tw_video_thumb/1095756126849622016/pu/img/gsC-RAwazIsnNip7.jpg"/>
    <hyperlink ref="U132" r:id="rId98" display="https://pbs.twimg.com/tweet_video_thumb/Dy-g5z9W0AE2zDA.jpg"/>
    <hyperlink ref="U133" r:id="rId99" display="https://pbs.twimg.com/tweet_video_thumb/Dy_kMBRXcAAnQBG.jpg"/>
    <hyperlink ref="U135" r:id="rId100" display="https://pbs.twimg.com/tweet_video_thumb/DzS2c88WsAA8Zbs.jpg"/>
    <hyperlink ref="U170" r:id="rId101" display="https://pbs.twimg.com/ext_tw_video_thumb/1094989504753160192/pu/img/bvHBVdDqKqe0ccjD.jpg"/>
    <hyperlink ref="U176" r:id="rId102" display="https://pbs.twimg.com/media/Dyke6vpWsAA0cDm.jpg"/>
    <hyperlink ref="U178" r:id="rId103" display="https://pbs.twimg.com/media/DyuiitOX0AQsApj.jpg"/>
    <hyperlink ref="U180" r:id="rId104" display="https://pbs.twimg.com/media/Dyo4rsZV4AAQdfU.jpg"/>
    <hyperlink ref="U182" r:id="rId105" display="https://pbs.twimg.com/media/DyqNV7uXcAAQHP-.jpg"/>
    <hyperlink ref="U184" r:id="rId106" display="https://pbs.twimg.com/media/DyqS_ybXQAARsKO.jpg"/>
    <hyperlink ref="U189" r:id="rId107" display="https://pbs.twimg.com/media/DyrgjHZVsAESkTS.jpg"/>
    <hyperlink ref="U195" r:id="rId108" display="https://pbs.twimg.com/media/DyvPltlX0AAZYPr.jpg"/>
    <hyperlink ref="U219" r:id="rId109" display="https://pbs.twimg.com/ext_tw_video_thumb/1094234452362964992/pu/img/eeZVjrxx40lUDk5q.jpg"/>
    <hyperlink ref="U220" r:id="rId110" display="https://pbs.twimg.com/ext_tw_video_thumb/1094234656680144898/pu/img/fapYVOZ-IdXCDLvY.jpg"/>
    <hyperlink ref="U222" r:id="rId111" display="https://pbs.twimg.com/media/Dy-iC6qWwAMQ8yT.jpg"/>
    <hyperlink ref="U224" r:id="rId112" display="https://pbs.twimg.com/media/Dy-il70WoAEbY61.jpg"/>
    <hyperlink ref="U236" r:id="rId113" display="https://pbs.twimg.com/media/DzLN3soXgAA6YWP.jpg"/>
    <hyperlink ref="U238" r:id="rId114" display="https://pbs.twimg.com/media/DyxlyWIWsAA6qmJ.jpg"/>
    <hyperlink ref="U239" r:id="rId115" display="https://pbs.twimg.com/media/DzLTzB-W0AARkw4.jpg"/>
    <hyperlink ref="U277" r:id="rId116" display="https://pbs.twimg.com/media/DyamzdCXQAAnuJH.jpg"/>
    <hyperlink ref="U278" r:id="rId117" display="https://pbs.twimg.com/media/DyfwWYlXgAAwUsH.jpg"/>
    <hyperlink ref="U279" r:id="rId118" display="https://pbs.twimg.com/media/DykXpOJWsAE0f8i.jpg"/>
    <hyperlink ref="U280" r:id="rId119" display="https://pbs.twimg.com/media/DykgNSFWsAAoIqc.jpg"/>
    <hyperlink ref="U281" r:id="rId120" display="https://pbs.twimg.com/media/DyphNAeX4AEkfKj.jpg"/>
    <hyperlink ref="U282" r:id="rId121" display="https://pbs.twimg.com/media/DyqEls7XQAAUFWv.jpg"/>
    <hyperlink ref="U283" r:id="rId122" display="https://pbs.twimg.com/media/Dyuf_WVWkAE-9ZF.jpg"/>
    <hyperlink ref="U284" r:id="rId123" display="https://pbs.twimg.com/media/Dyu4h5NXcAI1M7r.jpg"/>
    <hyperlink ref="U286" r:id="rId124" display="https://pbs.twimg.com/media/Dy5havyXcAAcN09.jpg"/>
    <hyperlink ref="U287" r:id="rId125" display="https://pbs.twimg.com/tweet_video_thumb/Dy-ObnVX0AMbvLA.jpg"/>
    <hyperlink ref="U288" r:id="rId126" display="https://pbs.twimg.com/media/DzDzjXXXgAAL23X.jpg"/>
    <hyperlink ref="U289" r:id="rId127" display="https://pbs.twimg.com/ext_tw_video_thumb/1094989504753160192/pu/img/bvHBVdDqKqe0ccjD.jpg"/>
    <hyperlink ref="U290" r:id="rId128" display="https://pbs.twimg.com/tweet_video_thumb/DzNb9sLWsAoTMbI.jpg"/>
    <hyperlink ref="U293" r:id="rId129" display="https://pbs.twimg.com/ext_tw_video_thumb/1095714795939131392/pu/img/FQDnV5WP0aA-ExM7.jpg"/>
    <hyperlink ref="U294" r:id="rId130" display="https://pbs.twimg.com/ext_tw_video_thumb/1095756126849622016/pu/img/gsC-RAwazIsnNip7.jpg"/>
    <hyperlink ref="V3" r:id="rId131" display="http://pbs.twimg.com/profile_images/873939742156574720/_3MVgZPZ_normal.jpg"/>
    <hyperlink ref="V4" r:id="rId132" display="http://pbs.twimg.com/profile_images/1079278209919844352/Wjim7CDL_normal.jpg"/>
    <hyperlink ref="V5" r:id="rId133" display="http://pbs.twimg.com/profile_images/1079873270890070016/6ZNT37hS_normal.jpg"/>
    <hyperlink ref="V6" r:id="rId134" display="http://pbs.twimg.com/profile_images/1081953479990669312/Gbv--ZCl_normal.jpg"/>
    <hyperlink ref="V7" r:id="rId135" display="http://pbs.twimg.com/profile_images/2683301627/c9aa1902107070e9ce87dca793e4583b_normal.jpeg"/>
    <hyperlink ref="V8" r:id="rId136" display="http://pbs.twimg.com/profile_images/2547787016/OOMIU7Ph_normal"/>
    <hyperlink ref="V9" r:id="rId137" display="http://pbs.twimg.com/profile_images/682775901491343360/iEEk68JP_normal.jpg"/>
    <hyperlink ref="V10" r:id="rId138" display="http://pbs.twimg.com/profile_images/1053833846632910848/Skp42jQ4_normal.jpg"/>
    <hyperlink ref="V11" r:id="rId139" display="http://pbs.twimg.com/profile_images/2156861200/z09EBOd9_normal"/>
    <hyperlink ref="V12" r:id="rId140" display="https://pbs.twimg.com/media/DybF08tXcAEhHFS.jpg"/>
    <hyperlink ref="V13" r:id="rId141" display="http://pbs.twimg.com/profile_images/628699990848770048/-iJc4Frz_normal.jpg"/>
    <hyperlink ref="V14" r:id="rId142" display="http://pbs.twimg.com/profile_images/1088476885972119558/9lPmQF_a_normal.jpg"/>
    <hyperlink ref="V15" r:id="rId143" display="http://pbs.twimg.com/profile_images/672359867072557056/oXNUV0TS_normal.jpg"/>
    <hyperlink ref="V16" r:id="rId144" display="https://pbs.twimg.com/media/DyfCC_BW0AAb8nj.jpg"/>
    <hyperlink ref="V17" r:id="rId145" display="http://pbs.twimg.com/profile_images/378800000616044742/7fab1c2f49e3ced283a4b48e4a3fea0e_normal.jpeg"/>
    <hyperlink ref="V18" r:id="rId146" display="http://pbs.twimg.com/profile_images/672404853021351936/VdHCRH3F_normal.jpg"/>
    <hyperlink ref="V19" r:id="rId147" display="http://pbs.twimg.com/profile_images/1089149349412724736/kvOwoVHN_normal.jpg"/>
    <hyperlink ref="V20" r:id="rId148" display="http://pbs.twimg.com/profile_images/1088780404591607808/eLUvW4MI_normal.jpg"/>
    <hyperlink ref="V21" r:id="rId149" display="http://pbs.twimg.com/profile_images/1079857972136865793/1FOIsx6e_normal.jpg"/>
    <hyperlink ref="V22" r:id="rId150" display="https://pbs.twimg.com/media/DykHN7LWwAEduVA.jpg"/>
    <hyperlink ref="V23" r:id="rId151" display="http://pbs.twimg.com/profile_images/1093655630349561856/GRzlBHgI_normal.jpg"/>
    <hyperlink ref="V24" r:id="rId152" display="http://pbs.twimg.com/profile_images/1085214285998030853/WZ_YGUi1_normal.jpg"/>
    <hyperlink ref="V25" r:id="rId153" display="http://pbs.twimg.com/profile_images/1049342888864358405/JgQYnYFg_normal.jpg"/>
    <hyperlink ref="V26" r:id="rId154" display="http://pbs.twimg.com/profile_images/3571352234/59276ad005131ece3fd3efd458b309a9_normal.jpeg"/>
    <hyperlink ref="V27" r:id="rId155" display="http://abs.twimg.com/sticky/default_profile_images/default_profile_normal.png"/>
    <hyperlink ref="V28" r:id="rId156" display="http://pbs.twimg.com/profile_images/1016391133558132739/BD63AlXq_normal.jpg"/>
    <hyperlink ref="V29" r:id="rId157" display="http://pbs.twimg.com/profile_images/378800000309913856/44a436eaaab2bad64b127dd0cb191bc5_normal.jpeg"/>
    <hyperlink ref="V30" r:id="rId158" display="http://pbs.twimg.com/profile_images/1068835709736443905/yebRAFly_normal.jpg"/>
    <hyperlink ref="V31" r:id="rId159" display="http://pbs.twimg.com/profile_images/1080175400121032705/Ql1IEDIZ_normal.jpg"/>
    <hyperlink ref="V32" r:id="rId160" display="http://pbs.twimg.com/profile_images/960368142240202752/R6VYhnOj_normal.jpg"/>
    <hyperlink ref="V33" r:id="rId161" display="http://pbs.twimg.com/profile_images/660846576387153920/vpsEyQXQ_normal.jpg"/>
    <hyperlink ref="V34" r:id="rId162" display="http://pbs.twimg.com/profile_images/660846576387153920/vpsEyQXQ_normal.jpg"/>
    <hyperlink ref="V35" r:id="rId163" display="http://pbs.twimg.com/profile_images/1080496294848880640/aZO-JYDQ_normal.jpg"/>
    <hyperlink ref="V36" r:id="rId164" display="http://pbs.twimg.com/profile_images/1080496294848880640/aZO-JYDQ_normal.jpg"/>
    <hyperlink ref="V37" r:id="rId165" display="http://pbs.twimg.com/profile_images/342997556/tanya_0609_icon_normal.png"/>
    <hyperlink ref="V38" r:id="rId166" display="http://pbs.twimg.com/profile_images/856682975370420224/3vAiuX3S_normal.jpg"/>
    <hyperlink ref="V39" r:id="rId167" display="http://pbs.twimg.com/profile_images/687116752455532544/s5LT-aQZ_normal.jpg"/>
    <hyperlink ref="V40" r:id="rId168" display="http://pbs.twimg.com/profile_images/1079699622493335552/ZqcWtxk7_normal.jpg"/>
    <hyperlink ref="V41" r:id="rId169" display="http://pbs.twimg.com/profile_images/3102666273/9c5609bc5dd074511898aed9a5f6a39d_normal.jpeg"/>
    <hyperlink ref="V42" r:id="rId170" display="http://pbs.twimg.com/profile_images/726226781926252544/Fx9ubD48_normal.jpg"/>
    <hyperlink ref="V43" r:id="rId171" display="https://pbs.twimg.com/tweet_video_thumb/DyvHqrkWoAIxmB0.jpg"/>
    <hyperlink ref="V44" r:id="rId172" display="http://pbs.twimg.com/profile_images/1095829022540529666/kb-MjP3v_normal.jpg"/>
    <hyperlink ref="V45" r:id="rId173" display="http://pbs.twimg.com/profile_images/378800000535280585/76bd939724f8af380e76839b02fc083b_normal.jpeg"/>
    <hyperlink ref="V46" r:id="rId174" display="http://pbs.twimg.com/profile_images/924718512253177856/9rlWgHUn_normal.jpg"/>
    <hyperlink ref="V47" r:id="rId175" display="http://pbs.twimg.com/profile_images/1059363899072376832/ZlqgbBFJ_normal.jpg"/>
    <hyperlink ref="V48" r:id="rId176" display="http://pbs.twimg.com/profile_images/2838565302/9ebf87e753cc0a6b584f483a53b9130c_normal.jpeg"/>
    <hyperlink ref="V49" r:id="rId177" display="http://abs.twimg.com/sticky/default_profile_images/default_profile_normal.png"/>
    <hyperlink ref="V50" r:id="rId178" display="http://pbs.twimg.com/profile_images/1072623099999338496/qDFYbyht_normal.jpg"/>
    <hyperlink ref="V51" r:id="rId179" display="http://pbs.twimg.com/profile_images/967808929005649921/cVZizPo6_normal.jpg"/>
    <hyperlink ref="V52" r:id="rId180" display="http://pbs.twimg.com/profile_images/456910321957863425/elcrW9gV_normal.png"/>
    <hyperlink ref="V53" r:id="rId181" display="http://pbs.twimg.com/profile_images/456910321957863425/elcrW9gV_normal.png"/>
    <hyperlink ref="V54" r:id="rId182" display="https://pbs.twimg.com/media/Dy0j0qwVAAA5dLV.jpg"/>
    <hyperlink ref="V55" r:id="rId183" display="http://pbs.twimg.com/profile_images/963545446810517505/9aExyo3h_normal.jpg"/>
    <hyperlink ref="V56" r:id="rId184" display="http://pbs.twimg.com/profile_images/628382781152849920/p13KJEma_normal.jpg"/>
    <hyperlink ref="V57" r:id="rId185" display="https://pbs.twimg.com/media/DymRAFAU8AAYDKo.jpg"/>
    <hyperlink ref="V58" r:id="rId186" display="https://pbs.twimg.com/media/Dy4cqDnWwAEvkxz.jpg"/>
    <hyperlink ref="V59" r:id="rId187" display="https://pbs.twimg.com/tweet_video_thumb/Dy42O4XW0AAjZwQ.jpg"/>
    <hyperlink ref="V60" r:id="rId188" display="http://pbs.twimg.com/profile_images/835169226591715333/1TGdBwxs_normal.jpg"/>
    <hyperlink ref="V61" r:id="rId189" display="http://pbs.twimg.com/profile_images/1081328036484509696/zUIdneiz_normal.jpg"/>
    <hyperlink ref="V62" r:id="rId190" display="http://pbs.twimg.com/profile_images/1002473712380252160/xEFva5TE_normal.jpg"/>
    <hyperlink ref="V63" r:id="rId191" display="http://pbs.twimg.com/profile_images/1192916255/8627_1600x1200-wallpaper-cb1267712855_normal.jpg"/>
    <hyperlink ref="V64" r:id="rId192" display="http://pbs.twimg.com/profile_images/1089707776518090753/9zP-FljK_normal.jpg"/>
    <hyperlink ref="V65" r:id="rId193" display="http://pbs.twimg.com/profile_images/3426898312/3b417a8e85ad3e38d8efe24371a6e42b_normal.jpeg"/>
    <hyperlink ref="V66" r:id="rId194" display="http://pbs.twimg.com/profile_images/1129625403/Headshot_Linkedin_2x3_4935_1___2__normal.jpg"/>
    <hyperlink ref="V67" r:id="rId195" display="http://pbs.twimg.com/profile_images/1129625403/Headshot_Linkedin_2x3_4935_1___2__normal.jpg"/>
    <hyperlink ref="V68" r:id="rId196" display="https://pbs.twimg.com/ext_tw_video_thumb/1094218843231305728/pu/img/VGr6X7_p5008tPkt.jpg"/>
    <hyperlink ref="V69" r:id="rId197" display="http://pbs.twimg.com/profile_images/938468687782260737/jJLiZiVG_normal.jpg"/>
    <hyperlink ref="V70" r:id="rId198" display="http://pbs.twimg.com/profile_images/938468687782260737/jJLiZiVG_normal.jpg"/>
    <hyperlink ref="V71" r:id="rId199" display="https://pbs.twimg.com/media/Dy-FFT8W0AEZiUo.jpg"/>
    <hyperlink ref="V72" r:id="rId200" display="http://pbs.twimg.com/profile_images/938468687782260737/jJLiZiVG_normal.jpg"/>
    <hyperlink ref="V73" r:id="rId201" display="http://pbs.twimg.com/profile_images/1094249764642873352/nlWqipZG_normal.jpg"/>
    <hyperlink ref="V74" r:id="rId202" display="http://pbs.twimg.com/profile_images/1094249764642873352/nlWqipZG_normal.jpg"/>
    <hyperlink ref="V75" r:id="rId203" display="http://pbs.twimg.com/profile_images/1094249764642873352/nlWqipZG_normal.jpg"/>
    <hyperlink ref="V76" r:id="rId204" display="http://pbs.twimg.com/profile_images/722250194184757248/jf8LgnK8_normal.jpg"/>
    <hyperlink ref="V77" r:id="rId205" display="http://pbs.twimg.com/profile_images/971556615726993408/iKKK8EbZ_normal.jpg"/>
    <hyperlink ref="V78" r:id="rId206" display="http://pbs.twimg.com/profile_images/965756527909982208/CPAVi1-g_normal.jpg"/>
    <hyperlink ref="V79" r:id="rId207" display="http://pbs.twimg.com/profile_images/826645453995438080/X4bDqAAp_normal.jpg"/>
    <hyperlink ref="V80" r:id="rId208" display="http://pbs.twimg.com/profile_images/544930898735812608/-Hnv4vP6_normal.jpeg"/>
    <hyperlink ref="V81" r:id="rId209" display="http://pbs.twimg.com/profile_images/1078881805846151168/cbGZ-OWz_normal.jpg"/>
    <hyperlink ref="V82" r:id="rId210" display="http://pbs.twimg.com/profile_images/1052483953263751168/msdWUb-q_normal.jpg"/>
    <hyperlink ref="V83" r:id="rId211" display="http://pbs.twimg.com/profile_images/1001858524715110417/CVjNTamM_normal.jpg"/>
    <hyperlink ref="V84" r:id="rId212" display="http://pbs.twimg.com/profile_images/1048897940994117632/MpNhD5wl_normal.jpg"/>
    <hyperlink ref="V85" r:id="rId213" display="http://pbs.twimg.com/profile_images/1020523810171379712/KoMhFLLu_normal.jpg"/>
    <hyperlink ref="V86" r:id="rId214" display="http://pbs.twimg.com/profile_images/378800000856982780/p8lI2ZFQ_normal.jpeg"/>
    <hyperlink ref="V87" r:id="rId215" display="http://pbs.twimg.com/profile_images/1095624272029143040/RYFHlHLF_normal.jpg"/>
    <hyperlink ref="V88" r:id="rId216" display="https://pbs.twimg.com/media/DzJlnhxXgAQ0Tqz.jpg"/>
    <hyperlink ref="V89" r:id="rId217" display="http://pbs.twimg.com/profile_images/2846209688/92cf5aa6570dd4857166237b6ec54f27_normal.png"/>
    <hyperlink ref="V90" r:id="rId218" display="http://pbs.twimg.com/profile_images/2111751591/me_loc_twitter_normal.jpg"/>
    <hyperlink ref="V91" r:id="rId219" display="http://pbs.twimg.com/profile_images/1095531585942757376/N-B5GXEC_normal.jpg"/>
    <hyperlink ref="V92" r:id="rId220" display="http://pbs.twimg.com/profile_images/1093713375979290624/j8CSm9mP_normal.jpg"/>
    <hyperlink ref="V93" r:id="rId221" display="http://pbs.twimg.com/profile_images/825420255031758848/72z-m9aq_normal.jpg"/>
    <hyperlink ref="V94" r:id="rId222" display="https://pbs.twimg.com/tweet_video_thumb/DzLU_o_UcAAsE21.jpg"/>
    <hyperlink ref="V95" r:id="rId223" display="http://pbs.twimg.com/profile_images/1476824760/41536_100000436077381_1133888_n_normal.jpg"/>
    <hyperlink ref="V96" r:id="rId224" display="http://pbs.twimg.com/profile_images/990394513960075264/zelHphGE_normal.jpg"/>
    <hyperlink ref="V97" r:id="rId225" display="http://pbs.twimg.com/profile_images/641691832766869504/dpKRm0Qe_normal.jpg"/>
    <hyperlink ref="V98" r:id="rId226" display="http://abs.twimg.com/sticky/default_profile_images/default_profile_normal.png"/>
    <hyperlink ref="V99" r:id="rId227" display="http://abs.twimg.com/sticky/default_profile_images/default_profile_normal.png"/>
    <hyperlink ref="V100" r:id="rId228" display="http://pbs.twimg.com/profile_images/1057479627604705280/A8ZZGZA1_normal.jpg"/>
    <hyperlink ref="V101" r:id="rId229" display="http://pbs.twimg.com/profile_images/1081228629164654592/KSWKlXVM_normal.jpg"/>
    <hyperlink ref="V102" r:id="rId230" display="http://pbs.twimg.com/profile_images/1093686434198929411/0oFHyXSj_normal.jpg"/>
    <hyperlink ref="V103" r:id="rId231" display="http://pbs.twimg.com/profile_images/1095286500516917248/_XpQeP9P_normal.jpg"/>
    <hyperlink ref="V104" r:id="rId232" display="http://pbs.twimg.com/profile_images/930117519729405963/5p6FvPDM_normal.jpg"/>
    <hyperlink ref="V105" r:id="rId233" display="http://pbs.twimg.com/profile_images/930117519729405963/5p6FvPDM_normal.jpg"/>
    <hyperlink ref="V106" r:id="rId234" display="http://pbs.twimg.com/profile_images/1095186517021085696/jhk5CjWX_normal.jpg"/>
    <hyperlink ref="V107" r:id="rId235" display="http://pbs.twimg.com/profile_images/960546314906996736/0Lu14RMu_normal.jpg"/>
    <hyperlink ref="V108" r:id="rId236" display="http://pbs.twimg.com/profile_images/1321061292/winning_normal.jpg"/>
    <hyperlink ref="V109" r:id="rId237" display="http://pbs.twimg.com/profile_images/630872002409140224/7XgI8sBf_normal.jpg"/>
    <hyperlink ref="V110" r:id="rId238" display="https://pbs.twimg.com/media/DzNemGTXQAIZyg9.jpg"/>
    <hyperlink ref="V111" r:id="rId239" display="http://pbs.twimg.com/profile_images/937831780199096320/thfHnLYe_normal.jpg"/>
    <hyperlink ref="V112" r:id="rId240" display="http://pbs.twimg.com/profile_images/1045395149260574720/2L9-AfuL_normal.jpg"/>
    <hyperlink ref="V113" r:id="rId241" display="http://pbs.twimg.com/profile_images/1095624272029143040/RYFHlHLF_normal.jpg"/>
    <hyperlink ref="V114" r:id="rId242" display="http://pbs.twimg.com/profile_images/890578768108150784/6HdVnEln_normal.jpg"/>
    <hyperlink ref="V115" r:id="rId243" display="http://pbs.twimg.com/profile_images/1062763093799981069/d8ErP81__normal.jpg"/>
    <hyperlink ref="V116" r:id="rId244" display="https://pbs.twimg.com/media/DzOa-dTW0AAC4l7.jpg"/>
    <hyperlink ref="V117" r:id="rId245" display="http://pbs.twimg.com/profile_images/1365062422/GSP_logo_Black_normal.jpg"/>
    <hyperlink ref="V118" r:id="rId246" display="http://pbs.twimg.com/profile_images/1365062422/GSP_logo_Black_normal.jpg"/>
    <hyperlink ref="V119" r:id="rId247" display="http://pbs.twimg.com/profile_images/1077869946267492352/iVvioDv1_normal.jpg"/>
    <hyperlink ref="V120" r:id="rId248" display="http://pbs.twimg.com/profile_images/465345627598372864/zSGEyPph_normal.jpeg"/>
    <hyperlink ref="V121" r:id="rId249" display="http://pbs.twimg.com/profile_images/465345627598372864/zSGEyPph_normal.jpeg"/>
    <hyperlink ref="V122" r:id="rId250" display="http://pbs.twimg.com/profile_images/465345627598372864/zSGEyPph_normal.jpeg"/>
    <hyperlink ref="V123" r:id="rId251" display="http://pbs.twimg.com/profile_images/465345627598372864/zSGEyPph_normal.jpeg"/>
    <hyperlink ref="V124" r:id="rId252" display="http://pbs.twimg.com/profile_images/917740492082892801/R0EvhTe9_normal.jpg"/>
    <hyperlink ref="V125" r:id="rId253" display="https://pbs.twimg.com/media/DzPPU7eVYAElKji.jpg"/>
    <hyperlink ref="V126" r:id="rId254" display="http://pbs.twimg.com/profile_images/917740492082892801/R0EvhTe9_normal.jpg"/>
    <hyperlink ref="V127" r:id="rId255" display="http://pbs.twimg.com/profile_images/917740492082892801/R0EvhTe9_normal.jpg"/>
    <hyperlink ref="V128" r:id="rId256" display="http://pbs.twimg.com/profile_images/1080013241504411648/0hQY01Xp_normal.jpg"/>
    <hyperlink ref="V129" r:id="rId257" display="https://pbs.twimg.com/ext_tw_video_thumb/1095756126849622016/pu/img/gsC-RAwazIsnNip7.jpg"/>
    <hyperlink ref="V130" r:id="rId258" display="http://pbs.twimg.com/profile_images/972095101446098944/d3F0riwt_normal.jpg"/>
    <hyperlink ref="V131" r:id="rId259" display="http://pbs.twimg.com/profile_images/1092780684446523393/hp-iw4YN_normal.jpg"/>
    <hyperlink ref="V132" r:id="rId260" display="https://pbs.twimg.com/tweet_video_thumb/Dy-g5z9W0AE2zDA.jpg"/>
    <hyperlink ref="V133" r:id="rId261" display="https://pbs.twimg.com/tweet_video_thumb/Dy_kMBRXcAAnQBG.jpg"/>
    <hyperlink ref="V134" r:id="rId262" display="http://pbs.twimg.com/profile_images/876855385000337408/g4v-tHTN_normal.jpg"/>
    <hyperlink ref="V135" r:id="rId263" display="https://pbs.twimg.com/tweet_video_thumb/DzS2c88WsAA8Zbs.jpg"/>
    <hyperlink ref="V136" r:id="rId264" display="http://pbs.twimg.com/profile_images/378800000822310348/5c945e960e09a2db659d5bceed7df322_normal.jpeg"/>
    <hyperlink ref="V137" r:id="rId265" display="http://pbs.twimg.com/profile_images/1087340554587783168/Nb0EiK6m_normal.jpg"/>
    <hyperlink ref="V138" r:id="rId266" display="http://pbs.twimg.com/profile_images/761274563430871040/BilXoHz1_normal.jpg"/>
    <hyperlink ref="V139" r:id="rId267" display="http://pbs.twimg.com/profile_images/975338281150885890/HjRtxy9e_normal.jpg"/>
    <hyperlink ref="V140" r:id="rId268" display="http://pbs.twimg.com/profile_images/975338281150885890/HjRtxy9e_normal.jpg"/>
    <hyperlink ref="V141" r:id="rId269" display="http://pbs.twimg.com/profile_images/975338281150885890/HjRtxy9e_normal.jpg"/>
    <hyperlink ref="V142" r:id="rId270" display="http://pbs.twimg.com/profile_images/975338281150885890/HjRtxy9e_normal.jpg"/>
    <hyperlink ref="V143" r:id="rId271" display="http://pbs.twimg.com/profile_images/975338281150885890/HjRtxy9e_normal.jpg"/>
    <hyperlink ref="V144" r:id="rId272" display="http://pbs.twimg.com/profile_images/975338281150885890/HjRtxy9e_normal.jpg"/>
    <hyperlink ref="V145" r:id="rId273" display="http://pbs.twimg.com/profile_images/975338281150885890/HjRtxy9e_normal.jpg"/>
    <hyperlink ref="V146" r:id="rId274" display="http://pbs.twimg.com/profile_images/975338281150885890/HjRtxy9e_normal.jpg"/>
    <hyperlink ref="V147" r:id="rId275" display="http://pbs.twimg.com/profile_images/975338281150885890/HjRtxy9e_normal.jpg"/>
    <hyperlink ref="V148" r:id="rId276" display="http://pbs.twimg.com/profile_images/975338281150885890/HjRtxy9e_normal.jpg"/>
    <hyperlink ref="V149" r:id="rId277" display="http://pbs.twimg.com/profile_images/975338281150885890/HjRtxy9e_normal.jpg"/>
    <hyperlink ref="V150" r:id="rId278" display="http://pbs.twimg.com/profile_images/975338281150885890/HjRtxy9e_normal.jpg"/>
    <hyperlink ref="V151" r:id="rId279" display="http://pbs.twimg.com/profile_images/975338281150885890/HjRtxy9e_normal.jpg"/>
    <hyperlink ref="V152" r:id="rId280" display="http://pbs.twimg.com/profile_images/951458515448721408/Tbyj5x_9_normal.jpg"/>
    <hyperlink ref="V153" r:id="rId281" display="http://pbs.twimg.com/profile_images/3335527516/9371d16595f407f7ae643e69cb251ab3_normal.jpeg"/>
    <hyperlink ref="V154" r:id="rId282" display="http://pbs.twimg.com/profile_images/378800000768272628/c7525b1708d3ff7448999ea72495d8a6_normal.jpeg"/>
    <hyperlink ref="V155" r:id="rId283" display="http://pbs.twimg.com/profile_images/378800000768272628/c7525b1708d3ff7448999ea72495d8a6_normal.jpeg"/>
    <hyperlink ref="V156" r:id="rId284" display="http://pbs.twimg.com/profile_images/378800000768272628/c7525b1708d3ff7448999ea72495d8a6_normal.jpeg"/>
    <hyperlink ref="V157" r:id="rId285" display="http://pbs.twimg.com/profile_images/378800000768272628/c7525b1708d3ff7448999ea72495d8a6_normal.jpeg"/>
    <hyperlink ref="V158" r:id="rId286" display="http://pbs.twimg.com/profile_images/378800000768272628/c7525b1708d3ff7448999ea72495d8a6_normal.jpeg"/>
    <hyperlink ref="V159" r:id="rId287" display="http://pbs.twimg.com/profile_images/378800000768272628/c7525b1708d3ff7448999ea72495d8a6_normal.jpeg"/>
    <hyperlink ref="V160" r:id="rId288" display="http://pbs.twimg.com/profile_images/1041456884862144513/-5xGGwjq_normal.jpg"/>
    <hyperlink ref="V161" r:id="rId289" display="http://pbs.twimg.com/profile_images/1095407286909059074/cP3iwGR6_normal.jpg"/>
    <hyperlink ref="V162" r:id="rId290" display="http://pbs.twimg.com/profile_images/1095407286909059074/cP3iwGR6_normal.jpg"/>
    <hyperlink ref="V163" r:id="rId291" display="http://pbs.twimg.com/profile_images/617312006853390337/2L_lCakT_normal.jpg"/>
    <hyperlink ref="V164" r:id="rId292" display="http://pbs.twimg.com/profile_images/617312006853390337/2L_lCakT_normal.jpg"/>
    <hyperlink ref="V165" r:id="rId293" display="http://pbs.twimg.com/profile_images/965819227495129088/lRJi0Dcd_normal.jpg"/>
    <hyperlink ref="V166" r:id="rId294" display="http://pbs.twimg.com/profile_images/965819227495129088/lRJi0Dcd_normal.jpg"/>
    <hyperlink ref="V167" r:id="rId295" display="http://pbs.twimg.com/profile_images/1422955176/c-store_normal.jpg"/>
    <hyperlink ref="V168" r:id="rId296" display="http://pbs.twimg.com/profile_images/1422955176/c-store_normal.jpg"/>
    <hyperlink ref="V169" r:id="rId297" display="http://pbs.twimg.com/profile_images/1422955176/c-store_normal.jpg"/>
    <hyperlink ref="V170" r:id="rId298" display="https://pbs.twimg.com/ext_tw_video_thumb/1094989504753160192/pu/img/bvHBVdDqKqe0ccjD.jpg"/>
    <hyperlink ref="V171" r:id="rId299" display="http://pbs.twimg.com/profile_images/1422955176/c-store_normal.jpg"/>
    <hyperlink ref="V172" r:id="rId300" display="http://pbs.twimg.com/profile_images/826817043232071680/8WrYHXiE_normal.jpg"/>
    <hyperlink ref="V173" r:id="rId301" display="http://pbs.twimg.com/profile_images/826817043232071680/8WrYHXiE_normal.jpg"/>
    <hyperlink ref="V174" r:id="rId302" display="http://pbs.twimg.com/profile_images/826817043232071680/8WrYHXiE_normal.jpg"/>
    <hyperlink ref="V175" r:id="rId303" display="http://pbs.twimg.com/profile_images/826817043232071680/8WrYHXiE_normal.jpg"/>
    <hyperlink ref="V176" r:id="rId304" display="https://pbs.twimg.com/media/Dyke6vpWsAA0cDm.jpg"/>
    <hyperlink ref="V177" r:id="rId305" display="http://pbs.twimg.com/profile_images/826817043232071680/8WrYHXiE_normal.jpg"/>
    <hyperlink ref="V178" r:id="rId306" display="https://pbs.twimg.com/media/DyuiitOX0AQsApj.jpg"/>
    <hyperlink ref="V179" r:id="rId307" display="http://pbs.twimg.com/profile_images/826817043232071680/8WrYHXiE_normal.jpg"/>
    <hyperlink ref="V180" r:id="rId308" display="https://pbs.twimg.com/media/Dyo4rsZV4AAQdfU.jpg"/>
    <hyperlink ref="V181" r:id="rId309" display="http://pbs.twimg.com/profile_images/826817043232071680/8WrYHXiE_normal.jpg"/>
    <hyperlink ref="V182" r:id="rId310" display="https://pbs.twimg.com/media/DyqNV7uXcAAQHP-.jpg"/>
    <hyperlink ref="V183" r:id="rId311" display="http://pbs.twimg.com/profile_images/826817043232071680/8WrYHXiE_normal.jpg"/>
    <hyperlink ref="V184" r:id="rId312" display="https://pbs.twimg.com/media/DyqS_ybXQAARsKO.jpg"/>
    <hyperlink ref="V185" r:id="rId313" display="http://pbs.twimg.com/profile_images/826817043232071680/8WrYHXiE_normal.jpg"/>
    <hyperlink ref="V186" r:id="rId314" display="http://pbs.twimg.com/profile_images/923563138657804289/Fub1ej1j_normal.jpg"/>
    <hyperlink ref="V187" r:id="rId315" display="http://pbs.twimg.com/profile_images/923563138657804289/Fub1ej1j_normal.jpg"/>
    <hyperlink ref="V188" r:id="rId316" display="http://pbs.twimg.com/profile_images/826817043232071680/8WrYHXiE_normal.jpg"/>
    <hyperlink ref="V189" r:id="rId317" display="https://pbs.twimg.com/media/DyrgjHZVsAESkTS.jpg"/>
    <hyperlink ref="V190" r:id="rId318" display="http://pbs.twimg.com/profile_images/826817043232071680/8WrYHXiE_normal.jpg"/>
    <hyperlink ref="V191" r:id="rId319" display="http://pbs.twimg.com/profile_images/1090383320553349121/sclhODPv_normal.jpg"/>
    <hyperlink ref="V192" r:id="rId320" display="http://pbs.twimg.com/profile_images/1090383320553349121/sclhODPv_normal.jpg"/>
    <hyperlink ref="V193" r:id="rId321" display="http://pbs.twimg.com/profile_images/826817043232071680/8WrYHXiE_normal.jpg"/>
    <hyperlink ref="V194" r:id="rId322" display="http://pbs.twimg.com/profile_images/826817043232071680/8WrYHXiE_normal.jpg"/>
    <hyperlink ref="V195" r:id="rId323" display="https://pbs.twimg.com/media/DyvPltlX0AAZYPr.jpg"/>
    <hyperlink ref="V196" r:id="rId324" display="http://pbs.twimg.com/profile_images/1078874243922907137/n9KiYrgq_normal.jpg"/>
    <hyperlink ref="V197" r:id="rId325" display="http://pbs.twimg.com/profile_images/826817043232071680/8WrYHXiE_normal.jpg"/>
    <hyperlink ref="V198" r:id="rId326" display="http://pbs.twimg.com/profile_images/1000917365457072128/mBwbeVf0_normal.jpg"/>
    <hyperlink ref="V199" r:id="rId327" display="http://pbs.twimg.com/profile_images/826817043232071680/8WrYHXiE_normal.jpg"/>
    <hyperlink ref="V200" r:id="rId328" display="http://pbs.twimg.com/profile_images/517650109522518016/SR3E40q-_normal.jpeg"/>
    <hyperlink ref="V201" r:id="rId329" display="http://pbs.twimg.com/profile_images/826817043232071680/8WrYHXiE_normal.jpg"/>
    <hyperlink ref="V202" r:id="rId330" display="http://pbs.twimg.com/profile_images/810132088477204480/y2Z0haPm_normal.jpg"/>
    <hyperlink ref="V203" r:id="rId331" display="http://pbs.twimg.com/profile_images/810132088477204480/y2Z0haPm_normal.jpg"/>
    <hyperlink ref="V204" r:id="rId332" display="http://pbs.twimg.com/profile_images/810132088477204480/y2Z0haPm_normal.jpg"/>
    <hyperlink ref="V205" r:id="rId333" display="http://pbs.twimg.com/profile_images/826817043232071680/8WrYHXiE_normal.jpg"/>
    <hyperlink ref="V206" r:id="rId334" display="http://pbs.twimg.com/profile_images/826817043232071680/8WrYHXiE_normal.jpg"/>
    <hyperlink ref="V207" r:id="rId335" display="http://pbs.twimg.com/profile_images/1092946300952330240/2PQYl5WF_normal.jpg"/>
    <hyperlink ref="V208" r:id="rId336" display="http://pbs.twimg.com/profile_images/826817043232071680/8WrYHXiE_normal.jpg"/>
    <hyperlink ref="V209" r:id="rId337" display="http://pbs.twimg.com/profile_images/826817043232071680/8WrYHXiE_normal.jpg"/>
    <hyperlink ref="V210" r:id="rId338" display="http://pbs.twimg.com/profile_images/1365062422/GSP_logo_Black_normal.jpg"/>
    <hyperlink ref="V211" r:id="rId339" display="http://pbs.twimg.com/profile_images/1365062422/GSP_logo_Black_normal.jpg"/>
    <hyperlink ref="V212" r:id="rId340" display="http://pbs.twimg.com/profile_images/826817043232071680/8WrYHXiE_normal.jpg"/>
    <hyperlink ref="V213" r:id="rId341" display="http://pbs.twimg.com/profile_images/1076544010280464385/XItLXk9j_normal.jpg"/>
    <hyperlink ref="V214" r:id="rId342" display="http://pbs.twimg.com/profile_images/826817043232071680/8WrYHXiE_normal.jpg"/>
    <hyperlink ref="V215" r:id="rId343" display="http://pbs.twimg.com/profile_images/378800000856982780/p8lI2ZFQ_normal.jpeg"/>
    <hyperlink ref="V216" r:id="rId344" display="http://pbs.twimg.com/profile_images/378800000856982780/p8lI2ZFQ_normal.jpeg"/>
    <hyperlink ref="V217" r:id="rId345" display="http://pbs.twimg.com/profile_images/378800000856982780/p8lI2ZFQ_normal.jpeg"/>
    <hyperlink ref="V218" r:id="rId346" display="http://pbs.twimg.com/profile_images/826817043232071680/8WrYHXiE_normal.jpg"/>
    <hyperlink ref="V219" r:id="rId347" display="https://pbs.twimg.com/ext_tw_video_thumb/1094234452362964992/pu/img/eeZVjrxx40lUDk5q.jpg"/>
    <hyperlink ref="V220" r:id="rId348" display="https://pbs.twimg.com/ext_tw_video_thumb/1094234656680144898/pu/img/fapYVOZ-IdXCDLvY.jpg"/>
    <hyperlink ref="V221" r:id="rId349" display="http://pbs.twimg.com/profile_images/826817043232071680/8WrYHXiE_normal.jpg"/>
    <hyperlink ref="V222" r:id="rId350" display="https://pbs.twimg.com/media/Dy-iC6qWwAMQ8yT.jpg"/>
    <hyperlink ref="V223" r:id="rId351" display="http://pbs.twimg.com/profile_images/826817043232071680/8WrYHXiE_normal.jpg"/>
    <hyperlink ref="V224" r:id="rId352" display="https://pbs.twimg.com/media/Dy-il70WoAEbY61.jpg"/>
    <hyperlink ref="V225" r:id="rId353" display="http://pbs.twimg.com/profile_images/826817043232071680/8WrYHXiE_normal.jpg"/>
    <hyperlink ref="V226" r:id="rId354" display="http://pbs.twimg.com/profile_images/1093117942450008065/kbZWl6a9_normal.jpg"/>
    <hyperlink ref="V227" r:id="rId355" display="http://pbs.twimg.com/profile_images/826817043232071680/8WrYHXiE_normal.jpg"/>
    <hyperlink ref="V228" r:id="rId356" display="http://abs.twimg.com/sticky/default_profile_images/default_profile_normal.png"/>
    <hyperlink ref="V229" r:id="rId357" display="http://pbs.twimg.com/profile_images/826817043232071680/8WrYHXiE_normal.jpg"/>
    <hyperlink ref="V230" r:id="rId358" display="http://abs.twimg.com/sticky/default_profile_images/default_profile_normal.png"/>
    <hyperlink ref="V231" r:id="rId359" display="http://abs.twimg.com/sticky/default_profile_images/default_profile_normal.png"/>
    <hyperlink ref="V232" r:id="rId360" display="http://pbs.twimg.com/profile_images/826817043232071680/8WrYHXiE_normal.jpg"/>
    <hyperlink ref="V233" r:id="rId361" display="http://pbs.twimg.com/profile_images/1045395149260574720/2L9-AfuL_normal.jpg"/>
    <hyperlink ref="V234" r:id="rId362" display="http://pbs.twimg.com/profile_images/1045395149260574720/2L9-AfuL_normal.jpg"/>
    <hyperlink ref="V235" r:id="rId363" display="http://pbs.twimg.com/profile_images/826817043232071680/8WrYHXiE_normal.jpg"/>
    <hyperlink ref="V236" r:id="rId364" display="https://pbs.twimg.com/media/DzLN3soXgAA6YWP.jpg"/>
    <hyperlink ref="V237" r:id="rId365" display="http://pbs.twimg.com/profile_images/826817043232071680/8WrYHXiE_normal.jpg"/>
    <hyperlink ref="V238" r:id="rId366" display="https://pbs.twimg.com/media/DyxlyWIWsAA6qmJ.jpg"/>
    <hyperlink ref="V239" r:id="rId367" display="https://pbs.twimg.com/media/DzLTzB-W0AARkw4.jpg"/>
    <hyperlink ref="V240" r:id="rId368" display="http://pbs.twimg.com/profile_images/826817043232071680/8WrYHXiE_normal.jpg"/>
    <hyperlink ref="V241" r:id="rId369" display="http://pbs.twimg.com/profile_images/826817043232071680/8WrYHXiE_normal.jpg"/>
    <hyperlink ref="V242" r:id="rId370" display="http://pbs.twimg.com/profile_images/605722618059177984/ls_PEmEE_normal.jpg"/>
    <hyperlink ref="V243" r:id="rId371" display="http://pbs.twimg.com/profile_images/605722618059177984/ls_PEmEE_normal.jpg"/>
    <hyperlink ref="V244" r:id="rId372" display="http://pbs.twimg.com/profile_images/863577926452883458/9tAhYtgX_normal.jpg"/>
    <hyperlink ref="V245" r:id="rId373" display="http://pbs.twimg.com/profile_images/826817043232071680/8WrYHXiE_normal.jpg"/>
    <hyperlink ref="V246" r:id="rId374" display="http://pbs.twimg.com/profile_images/826817043232071680/8WrYHXiE_normal.jpg"/>
    <hyperlink ref="V247" r:id="rId375" display="http://abs.twimg.com/sticky/default_profile_images/default_profile_normal.png"/>
    <hyperlink ref="V248" r:id="rId376" display="http://pbs.twimg.com/profile_images/826817043232071680/8WrYHXiE_normal.jpg"/>
    <hyperlink ref="V249" r:id="rId377" display="http://pbs.twimg.com/profile_images/1095334985274351616/ziLkxq3Z_normal.jpg"/>
    <hyperlink ref="V250" r:id="rId378" display="http://pbs.twimg.com/profile_images/826817043232071680/8WrYHXiE_normal.jpg"/>
    <hyperlink ref="V251" r:id="rId379" display="http://pbs.twimg.com/profile_images/1090814287323561984/SGxyMblm_normal.jpg"/>
    <hyperlink ref="V252" r:id="rId380" display="http://pbs.twimg.com/profile_images/1090814287323561984/SGxyMblm_normal.jpg"/>
    <hyperlink ref="V253" r:id="rId381" display="http://pbs.twimg.com/profile_images/826817043232071680/8WrYHXiE_normal.jpg"/>
    <hyperlink ref="V254" r:id="rId382" display="http://pbs.twimg.com/profile_images/826817043232071680/8WrYHXiE_normal.jpg"/>
    <hyperlink ref="V255" r:id="rId383" display="http://pbs.twimg.com/profile_images/1092780684446523393/hp-iw4YN_normal.jpg"/>
    <hyperlink ref="V256" r:id="rId384" display="http://pbs.twimg.com/profile_images/826817043232071680/8WrYHXiE_normal.jpg"/>
    <hyperlink ref="V257" r:id="rId385" display="http://pbs.twimg.com/profile_images/378800000822310348/5c945e960e09a2db659d5bceed7df322_normal.jpeg"/>
    <hyperlink ref="V258" r:id="rId386" display="http://pbs.twimg.com/profile_images/826817043232071680/8WrYHXiE_normal.jpg"/>
    <hyperlink ref="V259" r:id="rId387" display="http://pbs.twimg.com/profile_images/826817043232071680/8WrYHXiE_normal.jpg"/>
    <hyperlink ref="V260" r:id="rId388" display="http://pbs.twimg.com/profile_images/826817043232071680/8WrYHXiE_normal.jpg"/>
    <hyperlink ref="V261" r:id="rId389" display="http://pbs.twimg.com/profile_images/940229901944209409/2EP_Jcdo_normal.jpg"/>
    <hyperlink ref="V262" r:id="rId390" display="http://pbs.twimg.com/profile_images/826817043232071680/8WrYHXiE_normal.jpg"/>
    <hyperlink ref="V263" r:id="rId391" display="http://pbs.twimg.com/profile_images/1095353762628206592/vCJZi7k__normal.jpg"/>
    <hyperlink ref="V264" r:id="rId392" display="http://pbs.twimg.com/profile_images/826817043232071680/8WrYHXiE_normal.jpg"/>
    <hyperlink ref="V265" r:id="rId393" display="http://pbs.twimg.com/profile_images/1025344735408480256/3vcedb2Y_normal.jpg"/>
    <hyperlink ref="V266" r:id="rId394" display="http://pbs.twimg.com/profile_images/826817043232071680/8WrYHXiE_normal.jpg"/>
    <hyperlink ref="V267" r:id="rId395" display="http://pbs.twimg.com/profile_images/829157432144322561/Wi4mVN2n_normal.jpg"/>
    <hyperlink ref="V268" r:id="rId396" display="http://pbs.twimg.com/profile_images/829157432144322561/Wi4mVN2n_normal.jpg"/>
    <hyperlink ref="V269" r:id="rId397" display="http://pbs.twimg.com/profile_images/826817043232071680/8WrYHXiE_normal.jpg"/>
    <hyperlink ref="V270" r:id="rId398" display="http://pbs.twimg.com/profile_images/826817043232071680/8WrYHXiE_normal.jpg"/>
    <hyperlink ref="V271" r:id="rId399" display="http://pbs.twimg.com/profile_images/827595459623518208/Qs6Le7W1_normal.jpg"/>
    <hyperlink ref="V272" r:id="rId400" display="http://pbs.twimg.com/profile_images/826817043232071680/8WrYHXiE_normal.jpg"/>
    <hyperlink ref="V273" r:id="rId401" display="http://pbs.twimg.com/profile_images/897856376327647236/yTW3E2RX_normal.jpg"/>
    <hyperlink ref="V274" r:id="rId402" display="http://pbs.twimg.com/profile_images/826817043232071680/8WrYHXiE_normal.jpg"/>
    <hyperlink ref="V275" r:id="rId403" display="http://pbs.twimg.com/profile_images/1064368779382149121/hPGl6vKT_normal.jpg"/>
    <hyperlink ref="V276" r:id="rId404" display="http://pbs.twimg.com/profile_images/826817043232071680/8WrYHXiE_normal.jpg"/>
    <hyperlink ref="V277" r:id="rId405" display="https://pbs.twimg.com/media/DyamzdCXQAAnuJH.jpg"/>
    <hyperlink ref="V278" r:id="rId406" display="https://pbs.twimg.com/media/DyfwWYlXgAAwUsH.jpg"/>
    <hyperlink ref="V279" r:id="rId407" display="https://pbs.twimg.com/media/DykXpOJWsAE0f8i.jpg"/>
    <hyperlink ref="V280" r:id="rId408" display="https://pbs.twimg.com/media/DykgNSFWsAAoIqc.jpg"/>
    <hyperlink ref="V281" r:id="rId409" display="https://pbs.twimg.com/media/DyphNAeX4AEkfKj.jpg"/>
    <hyperlink ref="V282" r:id="rId410" display="https://pbs.twimg.com/media/DyqEls7XQAAUFWv.jpg"/>
    <hyperlink ref="V283" r:id="rId411" display="https://pbs.twimg.com/media/Dyuf_WVWkAE-9ZF.jpg"/>
    <hyperlink ref="V284" r:id="rId412" display="https://pbs.twimg.com/media/Dyu4h5NXcAI1M7r.jpg"/>
    <hyperlink ref="V285" r:id="rId413" display="http://pbs.twimg.com/profile_images/826817043232071680/8WrYHXiE_normal.jpg"/>
    <hyperlink ref="V286" r:id="rId414" display="https://pbs.twimg.com/media/Dy5havyXcAAcN09.jpg"/>
    <hyperlink ref="V287" r:id="rId415" display="https://pbs.twimg.com/tweet_video_thumb/Dy-ObnVX0AMbvLA.jpg"/>
    <hyperlink ref="V288" r:id="rId416" display="https://pbs.twimg.com/media/DzDzjXXXgAAL23X.jpg"/>
    <hyperlink ref="V289" r:id="rId417" display="https://pbs.twimg.com/ext_tw_video_thumb/1094989504753160192/pu/img/bvHBVdDqKqe0ccjD.jpg"/>
    <hyperlink ref="V290" r:id="rId418" display="https://pbs.twimg.com/tweet_video_thumb/DzNb9sLWsAoTMbI.jpg"/>
    <hyperlink ref="V291" r:id="rId419" display="http://pbs.twimg.com/profile_images/826817043232071680/8WrYHXiE_normal.jpg"/>
    <hyperlink ref="V292" r:id="rId420" display="http://pbs.twimg.com/profile_images/826817043232071680/8WrYHXiE_normal.jpg"/>
    <hyperlink ref="V293" r:id="rId421" display="https://pbs.twimg.com/ext_tw_video_thumb/1095714795939131392/pu/img/FQDnV5WP0aA-ExM7.jpg"/>
    <hyperlink ref="V294" r:id="rId422" display="https://pbs.twimg.com/ext_tw_video_thumb/1095756126849622016/pu/img/gsC-RAwazIsnNip7.jpg"/>
    <hyperlink ref="V295" r:id="rId423" display="http://pbs.twimg.com/profile_images/826817043232071680/8WrYHXiE_normal.jpg"/>
    <hyperlink ref="V296" r:id="rId424" display="http://pbs.twimg.com/profile_images/826817043232071680/8WrYHXiE_normal.jpg"/>
    <hyperlink ref="X3" r:id="rId425" display="https://twitter.com/#!/attytmd/status/1091529821451153409"/>
    <hyperlink ref="X4" r:id="rId426" display="https://twitter.com/#!/smearingfeces/status/1091533467580596225"/>
    <hyperlink ref="X5" r:id="rId427" display="https://twitter.com/#!/gerrycallahan/status/1091526294410575872"/>
    <hyperlink ref="X6" r:id="rId428" display="https://twitter.com/#!/charliesc1031/status/1091536604710211585"/>
    <hyperlink ref="X7" r:id="rId429" display="https://twitter.com/#!/metcalfect/status/1091542069338955776"/>
    <hyperlink ref="X8" r:id="rId430" display="https://twitter.com/#!/zperk4/status/1091557232662192128"/>
    <hyperlink ref="X9" r:id="rId431" display="https://twitter.com/#!/mikebolinder/status/1091710046210277376"/>
    <hyperlink ref="X10" r:id="rId432" display="https://twitter.com/#!/tweetkevin1/status/1091747343316250624"/>
    <hyperlink ref="X11" r:id="rId433" display="https://twitter.com/#!/jmbaumer/status/1091768837215866880"/>
    <hyperlink ref="X12" r:id="rId434" display="https://twitter.com/#!/droucasaurus/status/1091777551016648704"/>
    <hyperlink ref="X13" r:id="rId435" display="https://twitter.com/#!/droucasaurus/status/1091777778788257793"/>
    <hyperlink ref="X14" r:id="rId436" display="https://twitter.com/#!/positivi_b/status/1091813428736405504"/>
    <hyperlink ref="X15" r:id="rId437" display="https://twitter.com/#!/tjbpatriot/status/1091824882399305730"/>
    <hyperlink ref="X16" r:id="rId438" display="https://twitter.com/#!/vfinch/status/1092054799858757633"/>
    <hyperlink ref="X17" r:id="rId439" display="https://twitter.com/#!/jimcarlson16/status/1092107946295726081"/>
    <hyperlink ref="X18" r:id="rId440" display="https://twitter.com/#!/patrici08722814/status/1092219874804490240"/>
    <hyperlink ref="X19" r:id="rId441" display="https://twitter.com/#!/mark_mcdonough/status/1092308739997216768"/>
    <hyperlink ref="X20" r:id="rId442" display="https://twitter.com/#!/anationofmoms/status/1092433444943085568"/>
    <hyperlink ref="X21" r:id="rId443" display="https://twitter.com/#!/sano873/status/1092444225260736512"/>
    <hyperlink ref="X22" r:id="rId444" display="https://twitter.com/#!/localhostdemon/status/1092412335539531776"/>
    <hyperlink ref="X23" r:id="rId445" display="https://twitter.com/#!/clarence_bowe/status/1092474844418097152"/>
    <hyperlink ref="X24" r:id="rId446" display="https://twitter.com/#!/robchristina/status/1092496082498711554"/>
    <hyperlink ref="X25" r:id="rId447" display="https://twitter.com/#!/gretchenbostrom/status/1092539643051102208"/>
    <hyperlink ref="X26" r:id="rId448" display="https://twitter.com/#!/rgn0030/status/1092600620396232706"/>
    <hyperlink ref="X27" r:id="rId449" display="https://twitter.com/#!/nobarista/status/1092636225012404224"/>
    <hyperlink ref="X28" r:id="rId450" display="https://twitter.com/#!/addictedtodd/status/1092778851439202306"/>
    <hyperlink ref="X29" r:id="rId451" display="https://twitter.com/#!/sean_sommers/status/1092832894219894787"/>
    <hyperlink ref="X30" r:id="rId452" display="https://twitter.com/#!/kingspookypkls/status/1092839817283624961"/>
    <hyperlink ref="X31" r:id="rId453" display="https://twitter.com/#!/pastorannisha2/status/1092933033576067072"/>
    <hyperlink ref="X32" r:id="rId454" display="https://twitter.com/#!/kram93291/status/1092934434763038720"/>
    <hyperlink ref="X33" r:id="rId455" display="https://twitter.com/#!/chipsy231/status/1092977303859195904"/>
    <hyperlink ref="X34" r:id="rId456" display="https://twitter.com/#!/chipsy231/status/1092977849856942080"/>
    <hyperlink ref="X35" r:id="rId457" display="https://twitter.com/#!/jmhardinboston/status/1092977588585353219"/>
    <hyperlink ref="X36" r:id="rId458" display="https://twitter.com/#!/jmhardinboston/status/1092978980632870912"/>
    <hyperlink ref="X37" r:id="rId459" display="https://twitter.com/#!/tanyaweiman/status/1092981763566194690"/>
    <hyperlink ref="X38" r:id="rId460" display="https://twitter.com/#!/jahmaalbox/status/1092947248768577536"/>
    <hyperlink ref="X39" r:id="rId461" display="https://twitter.com/#!/orleereal/status/1092982976885837825"/>
    <hyperlink ref="X40" r:id="rId462" display="https://twitter.com/#!/don89205146/status/1093101474446565377"/>
    <hyperlink ref="X41" r:id="rId463" display="https://twitter.com/#!/bruins0070/status/1093144576897019906"/>
    <hyperlink ref="X42" r:id="rId464" display="https://twitter.com/#!/sfd0387/status/1093156755322867713"/>
    <hyperlink ref="X43" r:id="rId465" display="https://twitter.com/#!/hooray/status/1093186878508068865"/>
    <hyperlink ref="X44" r:id="rId466" display="https://twitter.com/#!/ryanegraney/status/1093195897322778626"/>
    <hyperlink ref="X45" r:id="rId467" display="https://twitter.com/#!/pbhappening/status/1093235303287009283"/>
    <hyperlink ref="X46" r:id="rId468" display="https://twitter.com/#!/ragemutansky/status/1093337433804959744"/>
    <hyperlink ref="X47" r:id="rId469" display="https://twitter.com/#!/nailbiter13/status/1093361448783294464"/>
    <hyperlink ref="X48" r:id="rId470" display="https://twitter.com/#!/tommyokktane/status/1093368161200676869"/>
    <hyperlink ref="X49" r:id="rId471" display="https://twitter.com/#!/sportsguy_rich/status/1093493896552820738"/>
    <hyperlink ref="X50" r:id="rId472" display="https://twitter.com/#!/ryderuff/status/1093521001848152064"/>
    <hyperlink ref="X51" r:id="rId473" display="https://twitter.com/#!/prayfordale/status/1093547952872730625"/>
    <hyperlink ref="X52" r:id="rId474" display="https://twitter.com/#!/growthenergy/status/1093555894430896128"/>
    <hyperlink ref="X53" r:id="rId475" display="https://twitter.com/#!/growthenergy/status/1093560705557712896"/>
    <hyperlink ref="X54" r:id="rId476" display="https://twitter.com/#!/growthenergy/status/1093569831381528577"/>
    <hyperlink ref="X55" r:id="rId477" display="https://twitter.com/#!/leighclaffey/status/1093570055801958400"/>
    <hyperlink ref="X56" r:id="rId478" display="https://twitter.com/#!/kirk_mccray/status/1092413157992292352"/>
    <hyperlink ref="X57" r:id="rId479" display="https://twitter.com/#!/kirk_mccray/status/1092563820676071424"/>
    <hyperlink ref="X58" r:id="rId480" display="https://twitter.com/#!/craig_hobson1/status/1093843275193171968"/>
    <hyperlink ref="X59" r:id="rId481" display="https://twitter.com/#!/kirk_mccray/status/1093871403118530560"/>
    <hyperlink ref="X60" r:id="rId482" display="https://twitter.com/#!/thejman5626/status/1093873143184322560"/>
    <hyperlink ref="X61" r:id="rId483" display="https://twitter.com/#!/6758k/status/1093873396834684928"/>
    <hyperlink ref="X62" r:id="rId484" display="https://twitter.com/#!/xo_rilee/status/1093880918882877440"/>
    <hyperlink ref="X63" r:id="rId485" display="https://twitter.com/#!/vandelaycorr/status/1093920220698292224"/>
    <hyperlink ref="X64" r:id="rId486" display="https://twitter.com/#!/gemini8511/status/1093979273029926913"/>
    <hyperlink ref="X65" r:id="rId487" display="https://twitter.com/#!/mrgames2/status/1094044142274035712"/>
    <hyperlink ref="X66" r:id="rId488" display="https://twitter.com/#!/budlarosa/status/1092091742357196800"/>
    <hyperlink ref="X67" r:id="rId489" display="https://twitter.com/#!/budlarosa/status/1094215534164525057"/>
    <hyperlink ref="X68" r:id="rId490" display="https://twitter.com/#!/hawplay/status/1094218881080659968"/>
    <hyperlink ref="X69" r:id="rId491" display="https://twitter.com/#!/ktree508/status/1094025788930879491"/>
    <hyperlink ref="X70" r:id="rId492" display="https://twitter.com/#!/ktree508/status/1094025789169942528"/>
    <hyperlink ref="X71" r:id="rId493" display="https://twitter.com/#!/ktree508/status/1094239567887155202"/>
    <hyperlink ref="X72" r:id="rId494" display="https://twitter.com/#!/ktree508/status/1094026479732736000"/>
    <hyperlink ref="X73" r:id="rId495" display="https://twitter.com/#!/loganslogg11/status/1094250448058494977"/>
    <hyperlink ref="X74" r:id="rId496" display="https://twitter.com/#!/loganslogg11/status/564725752147738624"/>
    <hyperlink ref="X75" r:id="rId497" display="https://twitter.com/#!/loganslogg11/status/1094247495847292930"/>
    <hyperlink ref="X76" r:id="rId498" display="https://twitter.com/#!/hnybny/status/1094484876034785280"/>
    <hyperlink ref="X77" r:id="rId499" display="https://twitter.com/#!/oursfan7619/status/1094581892442144768"/>
    <hyperlink ref="X78" r:id="rId500" display="https://twitter.com/#!/amiewatchestv/status/1094661399685578752"/>
    <hyperlink ref="X79" r:id="rId501" display="https://twitter.com/#!/nataliaczoch/status/1094663946034921472"/>
    <hyperlink ref="X80" r:id="rId502" display="https://twitter.com/#!/renee_albert/status/1094711305053757440"/>
    <hyperlink ref="X81" r:id="rId503" display="https://twitter.com/#!/hellofelicia14/status/1094982304328572928"/>
    <hyperlink ref="X82" r:id="rId504" display="https://twitter.com/#!/mickru79/status/1094982745288306689"/>
    <hyperlink ref="X83" r:id="rId505" display="https://twitter.com/#!/hashtopix/status/1094982045535744000"/>
    <hyperlink ref="X84" r:id="rId506" display="https://twitter.com/#!/mr_guywise/status/1094987943519928320"/>
    <hyperlink ref="X85" r:id="rId507" display="https://twitter.com/#!/tpave_13/status/1094055041475010560"/>
    <hyperlink ref="X86" r:id="rId508" display="https://twitter.com/#!/laura21968/status/1094073716064038912"/>
    <hyperlink ref="X87" r:id="rId509" display="https://twitter.com/#!/leightonoc/status/1095035714641612800"/>
    <hyperlink ref="X88" r:id="rId510" display="https://twitter.com/#!/victortorres_/status/1095049390698438656"/>
    <hyperlink ref="X89" r:id="rId511" display="https://twitter.com/#!/blueswirls/status/1095049784967266305"/>
    <hyperlink ref="X90" r:id="rId512" display="https://twitter.com/#!/leightonoconnor/status/1095049862326947842"/>
    <hyperlink ref="X91" r:id="rId513" display="https://twitter.com/#!/superiordynasty/status/1095164178275409921"/>
    <hyperlink ref="X92" r:id="rId514" display="https://twitter.com/#!/ovimuniz/status/1095165249014190080"/>
    <hyperlink ref="X93" r:id="rId515" display="https://twitter.com/#!/glorialaw5/status/1095167604581326849"/>
    <hyperlink ref="X94" r:id="rId516" display="https://twitter.com/#!/bostonproud311/status/1095171857509240832"/>
    <hyperlink ref="X95" r:id="rId517" display="https://twitter.com/#!/texstyles23/status/1095172635086987264"/>
    <hyperlink ref="X96" r:id="rId518" display="https://twitter.com/#!/michael63569079/status/1095174286824886272"/>
    <hyperlink ref="X97" r:id="rId519" display="https://twitter.com/#!/byroncopp19/status/1095174946626641920"/>
    <hyperlink ref="X98" r:id="rId520" display="https://twitter.com/#!/sheila_voyles/status/1095174932642828288"/>
    <hyperlink ref="X99" r:id="rId521" display="https://twitter.com/#!/sheila_voyles/status/1095175096174604288"/>
    <hyperlink ref="X100" r:id="rId522" display="https://twitter.com/#!/lvrf1/status/1095190799007002624"/>
    <hyperlink ref="X101" r:id="rId523" display="https://twitter.com/#!/yendo28/status/1095246306812051457"/>
    <hyperlink ref="X102" r:id="rId524" display="https://twitter.com/#!/escobarnick3511/status/1095282507849846786"/>
    <hyperlink ref="X103" r:id="rId525" display="https://twitter.com/#!/meliss53543322/status/1095289341054730240"/>
    <hyperlink ref="X104" r:id="rId526" display="https://twitter.com/#!/nbcsboston/status/1095173110658158592"/>
    <hyperlink ref="X105" r:id="rId527" display="https://twitter.com/#!/nbcsboston/status/1095173317168898055"/>
    <hyperlink ref="X106" r:id="rId528" display="https://twitter.com/#!/iankach/status/1095191698022563840"/>
    <hyperlink ref="X107" r:id="rId529" display="https://twitter.com/#!/cordiellorandy/status/1095316015355969536"/>
    <hyperlink ref="X108" r:id="rId530" display="https://twitter.com/#!/diamondfly/status/1095318531573510145"/>
    <hyperlink ref="X109" r:id="rId531" display="https://twitter.com/#!/freire1906/status/1095321559764553729"/>
    <hyperlink ref="X110" r:id="rId532" display="https://twitter.com/#!/jaymchugh/status/1095323144510943233"/>
    <hyperlink ref="X111" r:id="rId533" display="https://twitter.com/#!/kylebowman725/status/1095333342873088000"/>
    <hyperlink ref="X112" r:id="rId534" display="https://twitter.com/#!/alecdsilva/status/1095331163424604160"/>
    <hyperlink ref="X113" r:id="rId535" display="https://twitter.com/#!/leightonoc/status/1095035341541502976"/>
    <hyperlink ref="X114" r:id="rId536" display="https://twitter.com/#!/goodhopeincorp/status/1095351852558938112"/>
    <hyperlink ref="X115" r:id="rId537" display="https://twitter.com/#!/cumbysjobs/status/1095388123956215808"/>
    <hyperlink ref="X116" r:id="rId538" display="https://twitter.com/#!/yeswaystores/status/1095389560102629377"/>
    <hyperlink ref="X117" r:id="rId539" display="https://twitter.com/#!/retailbetter/status/1095345815265136645"/>
    <hyperlink ref="X118" r:id="rId540" display="https://twitter.com/#!/retailbetter/status/1095394909828378625"/>
    <hyperlink ref="X119" r:id="rId541" display="https://twitter.com/#!/bazooka77/status/1095395630300712961"/>
    <hyperlink ref="X120" r:id="rId542" display="https://twitter.com/#!/davebrz/status/1092207656222314496"/>
    <hyperlink ref="X121" r:id="rId543" display="https://twitter.com/#!/davebrz/status/1092907487567728640"/>
    <hyperlink ref="X122" r:id="rId544" display="https://twitter.com/#!/davebrz/status/1093977926050201600"/>
    <hyperlink ref="X123" r:id="rId545" display="https://twitter.com/#!/davebrz/status/1095429911026778112"/>
    <hyperlink ref="X124" r:id="rId546" display="https://twitter.com/#!/nacsonline/status/1095446381974773760"/>
    <hyperlink ref="X125" r:id="rId547" display="https://twitter.com/#!/nacsonline/status/1095447191659991041"/>
    <hyperlink ref="X126" r:id="rId548" display="https://twitter.com/#!/nacsonline/status/1095447820910411779"/>
    <hyperlink ref="X127" r:id="rId549" display="https://twitter.com/#!/nacsonline/status/1095449313130545155"/>
    <hyperlink ref="X128" r:id="rId550" display="https://twitter.com/#!/audirs5atx/status/1095484227368423426"/>
    <hyperlink ref="X129" r:id="rId551" display="https://twitter.com/#!/pizza__mama/status/1095756362104127488"/>
    <hyperlink ref="X130" r:id="rId552" display="https://twitter.com/#!/penpat20/status/1092393434575441921"/>
    <hyperlink ref="X131" r:id="rId553" display="https://twitter.com/#!/ksullivannews/status/1095760654592630784"/>
    <hyperlink ref="X132" r:id="rId554" display="https://twitter.com/#!/tman1138pm/status/1094270170703515649"/>
    <hyperlink ref="X133" r:id="rId555" display="https://twitter.com/#!/tman1138pm/status/1094344144225533957"/>
    <hyperlink ref="X134" r:id="rId556" display="https://twitter.com/#!/speedway/status/1095702890386210817"/>
    <hyperlink ref="X135" r:id="rId557" display="https://twitter.com/#!/tman1138pm/status/1095701257036148736"/>
    <hyperlink ref="X136" r:id="rId558" display="https://twitter.com/#!/tman1138pm/status/1095708290925948936"/>
    <hyperlink ref="X137" r:id="rId559" display="https://twitter.com/#!/pray_to_one/status/1095858695194456064"/>
    <hyperlink ref="X138" r:id="rId560" display="https://twitter.com/#!/itopizarro/status/1096025291972141058"/>
    <hyperlink ref="X139" r:id="rId561" display="https://twitter.com/#!/ptassone17/status/1091720247017537538"/>
    <hyperlink ref="X140" r:id="rId562" display="https://twitter.com/#!/ptassone17/status/1092533923601473538"/>
    <hyperlink ref="X141" r:id="rId563" display="https://twitter.com/#!/ptassone17/status/1092900584930209792"/>
    <hyperlink ref="X142" r:id="rId564" display="https://twitter.com/#!/ptassone17/status/1093946721330057216"/>
    <hyperlink ref="X143" r:id="rId565" display="https://twitter.com/#!/ptassone17/status/1093946757925326848"/>
    <hyperlink ref="X144" r:id="rId566" display="https://twitter.com/#!/ptassone17/status/1093946788849958912"/>
    <hyperlink ref="X145" r:id="rId567" display="https://twitter.com/#!/ptassone17/status/1094285300040224768"/>
    <hyperlink ref="X146" r:id="rId568" display="https://twitter.com/#!/ptassone17/status/1094285356734722050"/>
    <hyperlink ref="X147" r:id="rId569" display="https://twitter.com/#!/ptassone17/status/1094721299891421185"/>
    <hyperlink ref="X148" r:id="rId570" display="https://twitter.com/#!/ptassone17/status/1095101947852480512"/>
    <hyperlink ref="X149" r:id="rId571" display="https://twitter.com/#!/ptassone17/status/1095351241373175808"/>
    <hyperlink ref="X150" r:id="rId572" display="https://twitter.com/#!/ptassone17/status/1095484084917133312"/>
    <hyperlink ref="X151" r:id="rId573" display="https://twitter.com/#!/ptassone17/status/1096072167773462528"/>
    <hyperlink ref="X152" r:id="rId574" display="https://twitter.com/#!/jozenaaa/status/1096115999286444033"/>
    <hyperlink ref="X153" r:id="rId575" display="https://twitter.com/#!/johnnya33/status/1096150421930954752"/>
    <hyperlink ref="X154" r:id="rId576" display="https://twitter.com/#!/kennycamille/status/1092764553987817473"/>
    <hyperlink ref="X155" r:id="rId577" display="https://twitter.com/#!/kennycamille/status/1094357303325687808"/>
    <hyperlink ref="X156" r:id="rId578" display="https://twitter.com/#!/kennycamille/status/1094357634499530752"/>
    <hyperlink ref="X157" r:id="rId579" display="https://twitter.com/#!/kennycamille/status/1094636116903227392"/>
    <hyperlink ref="X158" r:id="rId580" display="https://twitter.com/#!/kennycamille/status/1095112381976403968"/>
    <hyperlink ref="X159" r:id="rId581" display="https://twitter.com/#!/kennycamille/status/1096173184062124032"/>
    <hyperlink ref="X160" r:id="rId582" display="https://twitter.com/#!/newportlost/status/1096455505701158913"/>
    <hyperlink ref="X161" r:id="rId583" display="https://twitter.com/#!/allthingswayne/status/1095737123200819201"/>
    <hyperlink ref="X162" r:id="rId584" display="https://twitter.com/#!/allthingswayne/status/1096472371949637632"/>
    <hyperlink ref="X163" r:id="rId585" display="https://twitter.com/#!/bostsox/status/1092845023366926336"/>
    <hyperlink ref="X164" r:id="rId586" display="https://twitter.com/#!/bostsox/status/1096485780304904192"/>
    <hyperlink ref="X165" r:id="rId587" display="https://twitter.com/#!/analogbear/status/1096487423188652032"/>
    <hyperlink ref="X166" r:id="rId588" display="https://twitter.com/#!/analogbear/status/1096487620065062916"/>
    <hyperlink ref="X167" r:id="rId589" display="https://twitter.com/#!/cstorenews_/status/1096495742695424001"/>
    <hyperlink ref="X168" r:id="rId590" display="https://twitter.com/#!/cstorenews_/status/1094998863784656896"/>
    <hyperlink ref="X169" r:id="rId591" display="https://twitter.com/#!/cstorenews_/status/1094999853007020032"/>
    <hyperlink ref="X170" r:id="rId592" display="https://twitter.com/#!/cstorenews_/status/1095000674209841152"/>
    <hyperlink ref="X171" r:id="rId593" display="https://twitter.com/#!/cstorenews_/status/1095727194029129728"/>
    <hyperlink ref="X172" r:id="rId594" display="https://twitter.com/#!/cumberlandfarms/status/1092450902064201728"/>
    <hyperlink ref="X173" r:id="rId595" display="https://twitter.com/#!/cumberlandfarms/status/1092451013519441921"/>
    <hyperlink ref="X174" r:id="rId596" display="https://twitter.com/#!/cumberlandfarms/status/1092451099754332160"/>
    <hyperlink ref="X175" r:id="rId597" display="https://twitter.com/#!/cumberlandfarms/status/1092451160101978112"/>
    <hyperlink ref="X176" r:id="rId598" display="https://twitter.com/#!/c2cboston/status/1092438382578450432"/>
    <hyperlink ref="X177" r:id="rId599" display="https://twitter.com/#!/cumberlandfarms/status/1092539387936755714"/>
    <hyperlink ref="X178" r:id="rId600" display="https://twitter.com/#!/kirk_mccray/status/1093146059843555333"/>
    <hyperlink ref="X179" r:id="rId601" display="https://twitter.com/#!/cumberlandfarms/status/1092819510837555201"/>
    <hyperlink ref="X180" r:id="rId602" display="https://twitter.com/#!/lisamarasco/status/1092748189432758272"/>
    <hyperlink ref="X181" r:id="rId603" display="https://twitter.com/#!/cumberlandfarms/status/1092819564344283136"/>
    <hyperlink ref="X182" r:id="rId604" display="https://twitter.com/#!/mainefly/status/1092841274737127425"/>
    <hyperlink ref="X183" r:id="rId605" display="https://twitter.com/#!/cumberlandfarms/status/1092897404385411075"/>
    <hyperlink ref="X184" r:id="rId606" display="https://twitter.com/#!/chaseschurga/status/1092847489785438210"/>
    <hyperlink ref="X185" r:id="rId607" display="https://twitter.com/#!/cumberlandfarms/status/1092897472358350854"/>
    <hyperlink ref="X186" r:id="rId608" display="https://twitter.com/#!/tanyadmiranda/status/1092836590483836933"/>
    <hyperlink ref="X187" r:id="rId609" display="https://twitter.com/#!/tanyadmiranda/status/1092899456842899457"/>
    <hyperlink ref="X188" r:id="rId610" display="https://twitter.com/#!/cumberlandfarms/status/1092897586875453442"/>
    <hyperlink ref="X189" r:id="rId611" display="https://twitter.com/#!/nbcsceltics/status/1092932762678358016"/>
    <hyperlink ref="X190" r:id="rId612" display="https://twitter.com/#!/cumberlandfarms/status/1093143924754055168"/>
    <hyperlink ref="X191" r:id="rId613" display="https://twitter.com/#!/dzadzi55/status/1092844170681700358"/>
    <hyperlink ref="X192" r:id="rId614" display="https://twitter.com/#!/dzadzi55/status/1092901094857080834"/>
    <hyperlink ref="X193" r:id="rId615" display="https://twitter.com/#!/cumberlandfarms/status/1092897522710913024"/>
    <hyperlink ref="X194" r:id="rId616" display="https://twitter.com/#!/cumberlandfarms/status/1093149299863621632"/>
    <hyperlink ref="X195" r:id="rId617" display="https://twitter.com/#!/bottlerocket/status/1093195591830654976"/>
    <hyperlink ref="X196" r:id="rId618" display="https://twitter.com/#!/bottlerocket/status/1093255039416782848"/>
    <hyperlink ref="X197" r:id="rId619" display="https://twitter.com/#!/cumberlandfarms/status/1093249643532701696"/>
    <hyperlink ref="X198" r:id="rId620" display="https://twitter.com/#!/toyshowsue/status/1093216538444947458"/>
    <hyperlink ref="X199" r:id="rId621" display="https://twitter.com/#!/cumberlandfarms/status/1093249770402074631"/>
    <hyperlink ref="X200" r:id="rId622" display="https://twitter.com/#!/richnthering/status/1093162327950667778"/>
    <hyperlink ref="X201" r:id="rId623" display="https://twitter.com/#!/cumberlandfarms/status/1093249982998687745"/>
    <hyperlink ref="X202" r:id="rId624" display="https://twitter.com/#!/steeler1313/status/1093152150719475712"/>
    <hyperlink ref="X203" r:id="rId625" display="https://twitter.com/#!/steeler1313/status/1093346343333097472"/>
    <hyperlink ref="X204" r:id="rId626" display="https://twitter.com/#!/steeler1313/status/1093536164080951297"/>
    <hyperlink ref="X205" r:id="rId627" display="https://twitter.com/#!/cumberlandfarms/status/1093249866296446976"/>
    <hyperlink ref="X206" r:id="rId628" display="https://twitter.com/#!/cumberlandfarms/status/1093518414549827585"/>
    <hyperlink ref="X207" r:id="rId629" display="https://twitter.com/#!/casinossb/status/1093545499477635072"/>
    <hyperlink ref="X208" r:id="rId630" display="https://twitter.com/#!/cumberlandfarms/status/1093518645286895616"/>
    <hyperlink ref="X209" r:id="rId631" display="https://twitter.com/#!/cumberlandfarms/status/1093625732855750657"/>
    <hyperlink ref="X210" r:id="rId632" display="https://twitter.com/#!/retailbetter/status/1093574003892125697"/>
    <hyperlink ref="X211" r:id="rId633" display="https://twitter.com/#!/retailbetter/status/1093865541314449410"/>
    <hyperlink ref="X212" r:id="rId634" display="https://twitter.com/#!/cumberlandfarms/status/1093625887038279680"/>
    <hyperlink ref="X213" r:id="rId635" display="https://twitter.com/#!/joepcro/status/1093874818569719808"/>
    <hyperlink ref="X214" r:id="rId636" display="https://twitter.com/#!/cumberlandfarms/status/1093888052928360448"/>
    <hyperlink ref="X215" r:id="rId637" display="https://twitter.com/#!/laura21968/status/1093982362604580864"/>
    <hyperlink ref="X216" r:id="rId638" display="https://twitter.com/#!/laura21968/status/1094073899342544896"/>
    <hyperlink ref="X217" r:id="rId639" display="https://twitter.com/#!/laura21968/status/1095013335597240320"/>
    <hyperlink ref="X218" r:id="rId640" display="https://twitter.com/#!/cumberlandfarms/status/1094983284189290496"/>
    <hyperlink ref="X219" r:id="rId641" display="https://twitter.com/#!/mistress_ishbo/status/1094234488295575553"/>
    <hyperlink ref="X220" r:id="rId642" display="https://twitter.com/#!/mistress_ishbo/status/1094234687361433600"/>
    <hyperlink ref="X221" r:id="rId643" display="https://twitter.com/#!/cumberlandfarms/status/1094983372147908608"/>
    <hyperlink ref="X222" r:id="rId644" display="https://twitter.com/#!/rgrhm/status/1094271410028118019"/>
    <hyperlink ref="X223" r:id="rId645" display="https://twitter.com/#!/cumberlandfarms/status/1094983518717906944"/>
    <hyperlink ref="X224" r:id="rId646" display="https://twitter.com/#!/hewesnews/status/1094272070496776200"/>
    <hyperlink ref="X225" r:id="rId647" display="https://twitter.com/#!/cumberlandfarms/status/1094983581485670403"/>
    <hyperlink ref="X226" r:id="rId648" display="https://twitter.com/#!/thelilraskal/status/1094610919294947328"/>
    <hyperlink ref="X227" r:id="rId649" display="https://twitter.com/#!/cumberlandfarms/status/1094987890717806593"/>
    <hyperlink ref="X228" r:id="rId650" display="https://twitter.com/#!/montviller/status/1094689618618912768"/>
    <hyperlink ref="X229" r:id="rId651" display="https://twitter.com/#!/cumberlandfarms/status/1094987945147318273"/>
    <hyperlink ref="X230" r:id="rId652" display="https://twitter.com/#!/kdesantis96/status/1095020190356697088"/>
    <hyperlink ref="X231" r:id="rId653" display="https://twitter.com/#!/kdesantis96/status/1095070334057881600"/>
    <hyperlink ref="X232" r:id="rId654" display="https://twitter.com/#!/cumberlandfarms/status/1095064752051634177"/>
    <hyperlink ref="X233" r:id="rId655" display="https://twitter.com/#!/alecdsilva/status/1095331909725577216"/>
    <hyperlink ref="X234" r:id="rId656" display="https://twitter.com/#!/alecdsilva/status/1095343561015508992"/>
    <hyperlink ref="X235" r:id="rId657" display="https://twitter.com/#!/cumberlandfarms/status/1095338605428404226"/>
    <hyperlink ref="X236" r:id="rId658" display="https://twitter.com/#!/nbcsceltics/status/1095164023769837568"/>
    <hyperlink ref="X237" r:id="rId659" display="https://twitter.com/#!/cumberlandfarms/status/1095338670528184321"/>
    <hyperlink ref="X238" r:id="rId660" display="https://twitter.com/#!/nbcsceltics/status/1093360730336911360"/>
    <hyperlink ref="X239" r:id="rId661" display="https://twitter.com/#!/nbcsceltics/status/1095170538585182209"/>
    <hyperlink ref="X240" r:id="rId662" display="https://twitter.com/#!/cumberlandfarms/status/1093518477984444416"/>
    <hyperlink ref="X241" r:id="rId663" display="https://twitter.com/#!/cumberlandfarms/status/1095338317728514050"/>
    <hyperlink ref="X242" r:id="rId664" display="https://twitter.com/#!/brandyscorner/status/1095425319681560576"/>
    <hyperlink ref="X243" r:id="rId665" display="https://twitter.com/#!/brandyscorner/status/1095425614822158336"/>
    <hyperlink ref="X244" r:id="rId666" display="https://twitter.com/#!/niffer03801/status/1095435926002679813"/>
    <hyperlink ref="X245" r:id="rId667" display="https://twitter.com/#!/cumberlandfarms/status/1095696950186385408"/>
    <hyperlink ref="X246" r:id="rId668" display="https://twitter.com/#!/cumberlandfarms/status/1095697267686809600"/>
    <hyperlink ref="X247" r:id="rId669" display="https://twitter.com/#!/miac0088/status/1095483148505440256"/>
    <hyperlink ref="X248" r:id="rId670" display="https://twitter.com/#!/cumberlandfarms/status/1095697429293400064"/>
    <hyperlink ref="X249" r:id="rId671" display="https://twitter.com/#!/sammiasaurus/status/1095654744775905281"/>
    <hyperlink ref="X250" r:id="rId672" display="https://twitter.com/#!/cumberlandfarms/status/1095697505956909056"/>
    <hyperlink ref="X251" r:id="rId673" display="https://twitter.com/#!/andytbone2/status/1093118882955624449"/>
    <hyperlink ref="X252" r:id="rId674" display="https://twitter.com/#!/andytbone2/status/1095674119482413057"/>
    <hyperlink ref="X253" r:id="rId675" display="https://twitter.com/#!/cumberlandfarms/status/1093149250630938624"/>
    <hyperlink ref="X254" r:id="rId676" display="https://twitter.com/#!/cumberlandfarms/status/1095697570435919872"/>
    <hyperlink ref="X255" r:id="rId677" display="https://twitter.com/#!/ksullivannews/status/1095793927620309008"/>
    <hyperlink ref="X256" r:id="rId678" display="https://twitter.com/#!/cumberlandfarms/status/1095793081524334601"/>
    <hyperlink ref="X257" r:id="rId679" display="https://twitter.com/#!/tman1138pm/status/1095806696721666048"/>
    <hyperlink ref="X258" r:id="rId680" display="https://twitter.com/#!/cumberlandfarms/status/1094983675249348611"/>
    <hyperlink ref="X259" r:id="rId681" display="https://twitter.com/#!/cumberlandfarms/status/1095792996342292481"/>
    <hyperlink ref="X260" r:id="rId682" display="https://twitter.com/#!/cumberlandfarms/status/1096059887262433280"/>
    <hyperlink ref="X261" r:id="rId683" display="https://twitter.com/#!/momof3princess/status/1095863148110860288"/>
    <hyperlink ref="X262" r:id="rId684" display="https://twitter.com/#!/cumberlandfarms/status/1096060228561522690"/>
    <hyperlink ref="X263" r:id="rId685" display="https://twitter.com/#!/masterblud/status/1096010479439355904"/>
    <hyperlink ref="X264" r:id="rId686" display="https://twitter.com/#!/cumberlandfarms/status/1096060672075595776"/>
    <hyperlink ref="X265" r:id="rId687" display="https://twitter.com/#!/doublea93/status/1096013385634848769"/>
    <hyperlink ref="X266" r:id="rId688" display="https://twitter.com/#!/cumberlandfarms/status/1096060727641686016"/>
    <hyperlink ref="X267" r:id="rId689" display="https://twitter.com/#!/phppoet/status/1095868595303788545"/>
    <hyperlink ref="X268" r:id="rId690" display="https://twitter.com/#!/phppoet/status/1096063899445706755"/>
    <hyperlink ref="X269" r:id="rId691" display="https://twitter.com/#!/cumberlandfarms/status/1096060307674406912"/>
    <hyperlink ref="X270" r:id="rId692" display="https://twitter.com/#!/cumberlandfarms/status/1096155066694807556"/>
    <hyperlink ref="X271" r:id="rId693" display="https://twitter.com/#!/amid11317/status/1096370866856886274"/>
    <hyperlink ref="X272" r:id="rId694" display="https://twitter.com/#!/cumberlandfarms/status/1096426933372497921"/>
    <hyperlink ref="X273" r:id="rId695" display="https://twitter.com/#!/mofycbsj/status/1096459373499559937"/>
    <hyperlink ref="X274" r:id="rId696" display="https://twitter.com/#!/cumberlandfarms/status/1096527911308455936"/>
    <hyperlink ref="X275" r:id="rId697" display="https://twitter.com/#!/dr_coady/status/1096476068444336128"/>
    <hyperlink ref="X276" r:id="rId698" display="https://twitter.com/#!/cumberlandfarms/status/1096527954086191109"/>
    <hyperlink ref="X277" r:id="rId699" display="https://twitter.com/#!/cumberlandfarms/status/1091743365107015681"/>
    <hyperlink ref="X278" r:id="rId700" display="https://twitter.com/#!/cumberlandfarms/status/1092105704234729473"/>
    <hyperlink ref="X279" r:id="rId701" display="https://twitter.com/#!/cumberlandfarms/status/1092430383789035520"/>
    <hyperlink ref="X280" r:id="rId702" display="https://twitter.com/#!/cumberlandfarms/status/1092439981040246784"/>
    <hyperlink ref="X281" r:id="rId703" display="https://twitter.com/#!/cumberlandfarms/status/1092792738960064513"/>
    <hyperlink ref="X282" r:id="rId704" display="https://twitter.com/#!/cumberlandfarms/status/1092831644812263424"/>
    <hyperlink ref="X283" r:id="rId705" display="https://twitter.com/#!/cumberlandfarms/status/1093143341842264069"/>
    <hyperlink ref="X284" r:id="rId706" display="https://twitter.com/#!/cumberlandfarms/status/1093170228782133248"/>
    <hyperlink ref="X285" r:id="rId707" display="https://twitter.com/#!/cumberlandfarms/status/1093556020687843329"/>
    <hyperlink ref="X286" r:id="rId708" display="https://twitter.com/#!/cumberlandfarms/status/1093918873563394048"/>
    <hyperlink ref="X287" r:id="rId709" display="https://twitter.com/#!/cumberlandfarms/status/1094249913498681352"/>
    <hyperlink ref="X288" r:id="rId710" display="https://twitter.com/#!/cumberlandfarms/status/1094642500474675200"/>
    <hyperlink ref="X289" r:id="rId711" display="https://twitter.com/#!/cumberlandfarms/status/1094989554564689920"/>
    <hyperlink ref="X290" r:id="rId712" display="https://twitter.com/#!/cumberlandfarms/status/1095320751790538754"/>
    <hyperlink ref="X291" r:id="rId713" display="https://twitter.com/#!/cumberlandfarms/status/1095338532183273481"/>
    <hyperlink ref="X292" r:id="rId714" display="https://twitter.com/#!/cumberlandfarms/status/1095367049373802497"/>
    <hyperlink ref="X293" r:id="rId715" display="https://twitter.com/#!/cumberlandfarms/status/1095714847415848961"/>
    <hyperlink ref="X294" r:id="rId716" display="https://twitter.com/#!/cumberlandfarms/status/1095756290364723200"/>
    <hyperlink ref="X295" r:id="rId717" display="https://twitter.com/#!/cumberlandfarms/status/1096091942658674688"/>
    <hyperlink ref="X296" r:id="rId718" display="https://twitter.com/#!/cumberlandfarms/status/1096454154434854912"/>
    <hyperlink ref="AZ18" r:id="rId719" display="https://api.twitter.com/1.1/geo/id/0000968729e2a991.json"/>
    <hyperlink ref="AZ19" r:id="rId720" display="https://api.twitter.com/1.1/geo/id/4eb16cb0a07b90b7.json"/>
    <hyperlink ref="AZ33" r:id="rId721" display="https://api.twitter.com/1.1/geo/id/67b98f17fdcf20be.json"/>
    <hyperlink ref="AZ34" r:id="rId722" display="https://api.twitter.com/1.1/geo/id/67b98f17fdcf20be.json"/>
    <hyperlink ref="AZ79" r:id="rId723" display="https://api.twitter.com/1.1/geo/id/01cd9bc251c1a4cc.json"/>
    <hyperlink ref="AZ87" r:id="rId724" display="https://api.twitter.com/1.1/geo/id/898265bec13bd843.json"/>
    <hyperlink ref="AZ88" r:id="rId725" display="https://api.twitter.com/1.1/geo/id/51f91ee83c9a8b40.json"/>
    <hyperlink ref="AZ108" r:id="rId726" display="https://api.twitter.com/1.1/geo/id/01be8aa8195ae3b6.json"/>
    <hyperlink ref="AZ110" r:id="rId727" display="https://api.twitter.com/1.1/geo/id/01efb4b644adb574.json"/>
    <hyperlink ref="AZ113" r:id="rId728" display="https://api.twitter.com/1.1/geo/id/898265bec13bd843.json"/>
    <hyperlink ref="AZ120" r:id="rId729" display="https://api.twitter.com/1.1/geo/id/b04794c3445e78cf.json"/>
    <hyperlink ref="AZ121" r:id="rId730" display="https://api.twitter.com/1.1/geo/id/b04794c3445e78cf.json"/>
    <hyperlink ref="AZ122" r:id="rId731" display="https://api.twitter.com/1.1/geo/id/015e664c48444066.json"/>
    <hyperlink ref="AZ123" r:id="rId732" display="https://api.twitter.com/1.1/geo/id/b04794c3445e78cf.json"/>
    <hyperlink ref="AZ132" r:id="rId733" display="https://api.twitter.com/1.1/geo/id/d6539f049c4d05e8.json"/>
    <hyperlink ref="AZ133" r:id="rId734" display="https://api.twitter.com/1.1/geo/id/d6539f049c4d05e8.json"/>
    <hyperlink ref="AZ136" r:id="rId735" display="https://api.twitter.com/1.1/geo/id/01597161672b6499.json"/>
    <hyperlink ref="AZ251" r:id="rId736" display="https://api.twitter.com/1.1/geo/id/011edd780200b886.json"/>
    <hyperlink ref="AZ252" r:id="rId737" display="https://api.twitter.com/1.1/geo/id/011edd780200b886.json"/>
    <hyperlink ref="AZ257" r:id="rId738" display="https://api.twitter.com/1.1/geo/id/01597161672b6499.json"/>
    <hyperlink ref="AZ263" r:id="rId739" display="https://api.twitter.com/1.1/geo/id/e5c24c84174dea4d.json"/>
  </hyperlinks>
  <printOptions/>
  <pageMargins left="0.7" right="0.7" top="0.75" bottom="0.75" header="0.3" footer="0.3"/>
  <pageSetup horizontalDpi="600" verticalDpi="600" orientation="portrait" r:id="rId743"/>
  <legacyDrawing r:id="rId741"/>
  <tableParts>
    <tablePart r:id="rId74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4263</v>
      </c>
      <c r="B1" s="13" t="s">
        <v>34</v>
      </c>
    </row>
    <row r="2" spans="1:2" ht="15">
      <c r="A2" s="116" t="s">
        <v>331</v>
      </c>
      <c r="B2" s="78">
        <v>40483.233333</v>
      </c>
    </row>
    <row r="3" spans="1:2" ht="15">
      <c r="A3" s="116" t="s">
        <v>309</v>
      </c>
      <c r="B3" s="78">
        <v>4508.666667</v>
      </c>
    </row>
    <row r="4" spans="1:2" ht="15">
      <c r="A4" s="116" t="s">
        <v>249</v>
      </c>
      <c r="B4" s="78">
        <v>4378</v>
      </c>
    </row>
    <row r="5" spans="1:2" ht="15">
      <c r="A5" s="116" t="s">
        <v>220</v>
      </c>
      <c r="B5" s="78">
        <v>1349.833333</v>
      </c>
    </row>
    <row r="6" spans="1:2" ht="15">
      <c r="A6" s="116" t="s">
        <v>310</v>
      </c>
      <c r="B6" s="78">
        <v>1262</v>
      </c>
    </row>
    <row r="7" spans="1:2" ht="15">
      <c r="A7" s="116" t="s">
        <v>317</v>
      </c>
      <c r="B7" s="78">
        <v>1015</v>
      </c>
    </row>
    <row r="8" spans="1:2" ht="15">
      <c r="A8" s="116" t="s">
        <v>270</v>
      </c>
      <c r="B8" s="78">
        <v>814</v>
      </c>
    </row>
    <row r="9" spans="1:2" ht="15">
      <c r="A9" s="116" t="s">
        <v>252</v>
      </c>
      <c r="B9" s="78">
        <v>808.4</v>
      </c>
    </row>
    <row r="10" spans="1:2" ht="15">
      <c r="A10" s="116" t="s">
        <v>260</v>
      </c>
      <c r="B10" s="78">
        <v>680</v>
      </c>
    </row>
    <row r="11" spans="1:2" ht="15">
      <c r="A11" s="116" t="s">
        <v>241</v>
      </c>
      <c r="B11" s="78">
        <v>606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4265</v>
      </c>
      <c r="B25" t="s">
        <v>4264</v>
      </c>
    </row>
    <row r="26" spans="1:2" ht="15">
      <c r="A26" s="127" t="s">
        <v>4267</v>
      </c>
      <c r="B26" s="3"/>
    </row>
    <row r="27" spans="1:2" ht="15">
      <c r="A27" s="128" t="s">
        <v>4268</v>
      </c>
      <c r="B27" s="3"/>
    </row>
    <row r="28" spans="1:2" ht="15">
      <c r="A28" s="129" t="s">
        <v>4269</v>
      </c>
      <c r="B28" s="3"/>
    </row>
    <row r="29" spans="1:2" ht="15">
      <c r="A29" s="130" t="s">
        <v>4270</v>
      </c>
      <c r="B29" s="3">
        <v>1</v>
      </c>
    </row>
    <row r="30" spans="1:2" ht="15">
      <c r="A30" s="127" t="s">
        <v>4154</v>
      </c>
      <c r="B30" s="3"/>
    </row>
    <row r="31" spans="1:2" ht="15">
      <c r="A31" s="128" t="s">
        <v>4268</v>
      </c>
      <c r="B31" s="3"/>
    </row>
    <row r="32" spans="1:2" ht="15">
      <c r="A32" s="129" t="s">
        <v>4271</v>
      </c>
      <c r="B32" s="3"/>
    </row>
    <row r="33" spans="1:2" ht="15">
      <c r="A33" s="130" t="s">
        <v>4272</v>
      </c>
      <c r="B33" s="3">
        <v>2</v>
      </c>
    </row>
    <row r="34" spans="1:2" ht="15">
      <c r="A34" s="130" t="s">
        <v>4273</v>
      </c>
      <c r="B34" s="3">
        <v>3</v>
      </c>
    </row>
    <row r="35" spans="1:2" ht="15">
      <c r="A35" s="130" t="s">
        <v>4274</v>
      </c>
      <c r="B35" s="3">
        <v>1</v>
      </c>
    </row>
    <row r="36" spans="1:2" ht="15">
      <c r="A36" s="130" t="s">
        <v>4275</v>
      </c>
      <c r="B36" s="3">
        <v>1</v>
      </c>
    </row>
    <row r="37" spans="1:2" ht="15">
      <c r="A37" s="130" t="s">
        <v>4276</v>
      </c>
      <c r="B37" s="3">
        <v>1</v>
      </c>
    </row>
    <row r="38" spans="1:2" ht="15">
      <c r="A38" s="130" t="s">
        <v>4277</v>
      </c>
      <c r="B38" s="3">
        <v>2</v>
      </c>
    </row>
    <row r="39" spans="1:2" ht="15">
      <c r="A39" s="130" t="s">
        <v>4278</v>
      </c>
      <c r="B39" s="3">
        <v>1</v>
      </c>
    </row>
    <row r="40" spans="1:2" ht="15">
      <c r="A40" s="130" t="s">
        <v>4279</v>
      </c>
      <c r="B40" s="3">
        <v>2</v>
      </c>
    </row>
    <row r="41" spans="1:2" ht="15">
      <c r="A41" s="130" t="s">
        <v>4280</v>
      </c>
      <c r="B41" s="3">
        <v>1</v>
      </c>
    </row>
    <row r="42" spans="1:2" ht="15">
      <c r="A42" s="130" t="s">
        <v>4281</v>
      </c>
      <c r="B42" s="3">
        <v>1</v>
      </c>
    </row>
    <row r="43" spans="1:2" ht="15">
      <c r="A43" s="129" t="s">
        <v>4282</v>
      </c>
      <c r="B43" s="3"/>
    </row>
    <row r="44" spans="1:2" ht="15">
      <c r="A44" s="130" t="s">
        <v>4283</v>
      </c>
      <c r="B44" s="3">
        <v>1</v>
      </c>
    </row>
    <row r="45" spans="1:2" ht="15">
      <c r="A45" s="130" t="s">
        <v>4284</v>
      </c>
      <c r="B45" s="3">
        <v>1</v>
      </c>
    </row>
    <row r="46" spans="1:2" ht="15">
      <c r="A46" s="130" t="s">
        <v>4277</v>
      </c>
      <c r="B46" s="3">
        <v>2</v>
      </c>
    </row>
    <row r="47" spans="1:2" ht="15">
      <c r="A47" s="130" t="s">
        <v>4285</v>
      </c>
      <c r="B47" s="3">
        <v>1</v>
      </c>
    </row>
    <row r="48" spans="1:2" ht="15">
      <c r="A48" s="129" t="s">
        <v>4286</v>
      </c>
      <c r="B48" s="3"/>
    </row>
    <row r="49" spans="1:2" ht="15">
      <c r="A49" s="130" t="s">
        <v>4287</v>
      </c>
      <c r="B49" s="3">
        <v>1</v>
      </c>
    </row>
    <row r="50" spans="1:2" ht="15">
      <c r="A50" s="130" t="s">
        <v>4288</v>
      </c>
      <c r="B50" s="3">
        <v>1</v>
      </c>
    </row>
    <row r="51" spans="1:2" ht="15">
      <c r="A51" s="130" t="s">
        <v>4289</v>
      </c>
      <c r="B51" s="3">
        <v>1</v>
      </c>
    </row>
    <row r="52" spans="1:2" ht="15">
      <c r="A52" s="130" t="s">
        <v>4283</v>
      </c>
      <c r="B52" s="3">
        <v>2</v>
      </c>
    </row>
    <row r="53" spans="1:2" ht="15">
      <c r="A53" s="130" t="s">
        <v>4275</v>
      </c>
      <c r="B53" s="3">
        <v>2</v>
      </c>
    </row>
    <row r="54" spans="1:2" ht="15">
      <c r="A54" s="130" t="s">
        <v>4276</v>
      </c>
      <c r="B54" s="3">
        <v>7</v>
      </c>
    </row>
    <row r="55" spans="1:2" ht="15">
      <c r="A55" s="130" t="s">
        <v>4277</v>
      </c>
      <c r="B55" s="3">
        <v>1</v>
      </c>
    </row>
    <row r="56" spans="1:2" ht="15">
      <c r="A56" s="130" t="s">
        <v>4278</v>
      </c>
      <c r="B56" s="3">
        <v>1</v>
      </c>
    </row>
    <row r="57" spans="1:2" ht="15">
      <c r="A57" s="130" t="s">
        <v>4280</v>
      </c>
      <c r="B57" s="3">
        <v>3</v>
      </c>
    </row>
    <row r="58" spans="1:2" ht="15">
      <c r="A58" s="130" t="s">
        <v>4285</v>
      </c>
      <c r="B58" s="3">
        <v>1</v>
      </c>
    </row>
    <row r="59" spans="1:2" ht="15">
      <c r="A59" s="129" t="s">
        <v>4290</v>
      </c>
      <c r="B59" s="3"/>
    </row>
    <row r="60" spans="1:2" ht="15">
      <c r="A60" s="130" t="s">
        <v>4291</v>
      </c>
      <c r="B60" s="3">
        <v>1</v>
      </c>
    </row>
    <row r="61" spans="1:2" ht="15">
      <c r="A61" s="130" t="s">
        <v>4274</v>
      </c>
      <c r="B61" s="3">
        <v>1</v>
      </c>
    </row>
    <row r="62" spans="1:2" ht="15">
      <c r="A62" s="130" t="s">
        <v>4292</v>
      </c>
      <c r="B62" s="3">
        <v>1</v>
      </c>
    </row>
    <row r="63" spans="1:2" ht="15">
      <c r="A63" s="130" t="s">
        <v>4289</v>
      </c>
      <c r="B63" s="3">
        <v>1</v>
      </c>
    </row>
    <row r="64" spans="1:2" ht="15">
      <c r="A64" s="130" t="s">
        <v>4283</v>
      </c>
      <c r="B64" s="3">
        <v>1</v>
      </c>
    </row>
    <row r="65" spans="1:2" ht="15">
      <c r="A65" s="130" t="s">
        <v>4275</v>
      </c>
      <c r="B65" s="3">
        <v>1</v>
      </c>
    </row>
    <row r="66" spans="1:2" ht="15">
      <c r="A66" s="130" t="s">
        <v>4284</v>
      </c>
      <c r="B66" s="3">
        <v>2</v>
      </c>
    </row>
    <row r="67" spans="1:2" ht="15">
      <c r="A67" s="130" t="s">
        <v>4277</v>
      </c>
      <c r="B67" s="3">
        <v>7</v>
      </c>
    </row>
    <row r="68" spans="1:2" ht="15">
      <c r="A68" s="130" t="s">
        <v>4278</v>
      </c>
      <c r="B68" s="3">
        <v>1</v>
      </c>
    </row>
    <row r="69" spans="1:2" ht="15">
      <c r="A69" s="130" t="s">
        <v>4280</v>
      </c>
      <c r="B69" s="3">
        <v>7</v>
      </c>
    </row>
    <row r="70" spans="1:2" ht="15">
      <c r="A70" s="130" t="s">
        <v>4281</v>
      </c>
      <c r="B70" s="3">
        <v>1</v>
      </c>
    </row>
    <row r="71" spans="1:2" ht="15">
      <c r="A71" s="130" t="s">
        <v>4285</v>
      </c>
      <c r="B71" s="3">
        <v>3</v>
      </c>
    </row>
    <row r="72" spans="1:2" ht="15">
      <c r="A72" s="129" t="s">
        <v>4293</v>
      </c>
      <c r="B72" s="3"/>
    </row>
    <row r="73" spans="1:2" ht="15">
      <c r="A73" s="130" t="s">
        <v>4287</v>
      </c>
      <c r="B73" s="3">
        <v>1</v>
      </c>
    </row>
    <row r="74" spans="1:2" ht="15">
      <c r="A74" s="130" t="s">
        <v>4272</v>
      </c>
      <c r="B74" s="3">
        <v>4</v>
      </c>
    </row>
    <row r="75" spans="1:2" ht="15">
      <c r="A75" s="130" t="s">
        <v>4273</v>
      </c>
      <c r="B75" s="3">
        <v>2</v>
      </c>
    </row>
    <row r="76" spans="1:2" ht="15">
      <c r="A76" s="130" t="s">
        <v>4270</v>
      </c>
      <c r="B76" s="3">
        <v>1</v>
      </c>
    </row>
    <row r="77" spans="1:2" ht="15">
      <c r="A77" s="130" t="s">
        <v>4289</v>
      </c>
      <c r="B77" s="3">
        <v>1</v>
      </c>
    </row>
    <row r="78" spans="1:2" ht="15">
      <c r="A78" s="130" t="s">
        <v>4283</v>
      </c>
      <c r="B78" s="3">
        <v>4</v>
      </c>
    </row>
    <row r="79" spans="1:2" ht="15">
      <c r="A79" s="130" t="s">
        <v>4275</v>
      </c>
      <c r="B79" s="3">
        <v>5</v>
      </c>
    </row>
    <row r="80" spans="1:2" ht="15">
      <c r="A80" s="130" t="s">
        <v>4276</v>
      </c>
      <c r="B80" s="3">
        <v>1</v>
      </c>
    </row>
    <row r="81" spans="1:2" ht="15">
      <c r="A81" s="130" t="s">
        <v>4284</v>
      </c>
      <c r="B81" s="3">
        <v>1</v>
      </c>
    </row>
    <row r="82" spans="1:2" ht="15">
      <c r="A82" s="130" t="s">
        <v>4277</v>
      </c>
      <c r="B82" s="3">
        <v>2</v>
      </c>
    </row>
    <row r="83" spans="1:2" ht="15">
      <c r="A83" s="130" t="s">
        <v>4278</v>
      </c>
      <c r="B83" s="3">
        <v>1</v>
      </c>
    </row>
    <row r="84" spans="1:2" ht="15">
      <c r="A84" s="130" t="s">
        <v>4279</v>
      </c>
      <c r="B84" s="3">
        <v>1</v>
      </c>
    </row>
    <row r="85" spans="1:2" ht="15">
      <c r="A85" s="130" t="s">
        <v>4294</v>
      </c>
      <c r="B85" s="3">
        <v>4</v>
      </c>
    </row>
    <row r="86" spans="1:2" ht="15">
      <c r="A86" s="130" t="s">
        <v>4280</v>
      </c>
      <c r="B86" s="3">
        <v>1</v>
      </c>
    </row>
    <row r="87" spans="1:2" ht="15">
      <c r="A87" s="129" t="s">
        <v>4295</v>
      </c>
      <c r="B87" s="3"/>
    </row>
    <row r="88" spans="1:2" ht="15">
      <c r="A88" s="130" t="s">
        <v>4272</v>
      </c>
      <c r="B88" s="3">
        <v>1</v>
      </c>
    </row>
    <row r="89" spans="1:2" ht="15">
      <c r="A89" s="130" t="s">
        <v>4273</v>
      </c>
      <c r="B89" s="3">
        <v>1</v>
      </c>
    </row>
    <row r="90" spans="1:2" ht="15">
      <c r="A90" s="130" t="s">
        <v>4274</v>
      </c>
      <c r="B90" s="3">
        <v>3</v>
      </c>
    </row>
    <row r="91" spans="1:2" ht="15">
      <c r="A91" s="130" t="s">
        <v>4289</v>
      </c>
      <c r="B91" s="3">
        <v>1</v>
      </c>
    </row>
    <row r="92" spans="1:2" ht="15">
      <c r="A92" s="130" t="s">
        <v>4275</v>
      </c>
      <c r="B92" s="3">
        <v>4</v>
      </c>
    </row>
    <row r="93" spans="1:2" ht="15">
      <c r="A93" s="130" t="s">
        <v>4276</v>
      </c>
      <c r="B93" s="3">
        <v>1</v>
      </c>
    </row>
    <row r="94" spans="1:2" ht="15">
      <c r="A94" s="130" t="s">
        <v>4284</v>
      </c>
      <c r="B94" s="3">
        <v>2</v>
      </c>
    </row>
    <row r="95" spans="1:2" ht="15">
      <c r="A95" s="130" t="s">
        <v>4277</v>
      </c>
      <c r="B95" s="3">
        <v>5</v>
      </c>
    </row>
    <row r="96" spans="1:2" ht="15">
      <c r="A96" s="130" t="s">
        <v>4278</v>
      </c>
      <c r="B96" s="3">
        <v>1</v>
      </c>
    </row>
    <row r="97" spans="1:2" ht="15">
      <c r="A97" s="130" t="s">
        <v>4280</v>
      </c>
      <c r="B97" s="3">
        <v>2</v>
      </c>
    </row>
    <row r="98" spans="1:2" ht="15">
      <c r="A98" s="129" t="s">
        <v>4296</v>
      </c>
      <c r="B98" s="3"/>
    </row>
    <row r="99" spans="1:2" ht="15">
      <c r="A99" s="130" t="s">
        <v>4289</v>
      </c>
      <c r="B99" s="3">
        <v>1</v>
      </c>
    </row>
    <row r="100" spans="1:2" ht="15">
      <c r="A100" s="130" t="s">
        <v>4283</v>
      </c>
      <c r="B100" s="3">
        <v>2</v>
      </c>
    </row>
    <row r="101" spans="1:2" ht="15">
      <c r="A101" s="130" t="s">
        <v>4275</v>
      </c>
      <c r="B101" s="3">
        <v>4</v>
      </c>
    </row>
    <row r="102" spans="1:2" ht="15">
      <c r="A102" s="130" t="s">
        <v>4276</v>
      </c>
      <c r="B102" s="3">
        <v>1</v>
      </c>
    </row>
    <row r="103" spans="1:2" ht="15">
      <c r="A103" s="130" t="s">
        <v>4277</v>
      </c>
      <c r="B103" s="3">
        <v>2</v>
      </c>
    </row>
    <row r="104" spans="1:2" ht="15">
      <c r="A104" s="130" t="s">
        <v>4278</v>
      </c>
      <c r="B104" s="3">
        <v>3</v>
      </c>
    </row>
    <row r="105" spans="1:2" ht="15">
      <c r="A105" s="130" t="s">
        <v>4280</v>
      </c>
      <c r="B105" s="3">
        <v>3</v>
      </c>
    </row>
    <row r="106" spans="1:2" ht="15">
      <c r="A106" s="129" t="s">
        <v>4269</v>
      </c>
      <c r="B106" s="3"/>
    </row>
    <row r="107" spans="1:2" ht="15">
      <c r="A107" s="130" t="s">
        <v>4287</v>
      </c>
      <c r="B107" s="3">
        <v>3</v>
      </c>
    </row>
    <row r="108" spans="1:2" ht="15">
      <c r="A108" s="130" t="s">
        <v>4291</v>
      </c>
      <c r="B108" s="3">
        <v>1</v>
      </c>
    </row>
    <row r="109" spans="1:2" ht="15">
      <c r="A109" s="130" t="s">
        <v>4272</v>
      </c>
      <c r="B109" s="3">
        <v>1</v>
      </c>
    </row>
    <row r="110" spans="1:2" ht="15">
      <c r="A110" s="130" t="s">
        <v>4273</v>
      </c>
      <c r="B110" s="3">
        <v>2</v>
      </c>
    </row>
    <row r="111" spans="1:2" ht="15">
      <c r="A111" s="130" t="s">
        <v>4289</v>
      </c>
      <c r="B111" s="3">
        <v>2</v>
      </c>
    </row>
    <row r="112" spans="1:2" ht="15">
      <c r="A112" s="130" t="s">
        <v>4275</v>
      </c>
      <c r="B112" s="3">
        <v>4</v>
      </c>
    </row>
    <row r="113" spans="1:2" ht="15">
      <c r="A113" s="130" t="s">
        <v>4276</v>
      </c>
      <c r="B113" s="3">
        <v>2</v>
      </c>
    </row>
    <row r="114" spans="1:2" ht="15">
      <c r="A114" s="130" t="s">
        <v>4284</v>
      </c>
      <c r="B114" s="3">
        <v>3</v>
      </c>
    </row>
    <row r="115" spans="1:2" ht="15">
      <c r="A115" s="130" t="s">
        <v>4277</v>
      </c>
      <c r="B115" s="3">
        <v>2</v>
      </c>
    </row>
    <row r="116" spans="1:2" ht="15">
      <c r="A116" s="130" t="s">
        <v>4280</v>
      </c>
      <c r="B116" s="3">
        <v>1</v>
      </c>
    </row>
    <row r="117" spans="1:2" ht="15">
      <c r="A117" s="130" t="s">
        <v>4281</v>
      </c>
      <c r="B117" s="3">
        <v>2</v>
      </c>
    </row>
    <row r="118" spans="1:2" ht="15">
      <c r="A118" s="129" t="s">
        <v>4297</v>
      </c>
      <c r="B118" s="3"/>
    </row>
    <row r="119" spans="1:2" ht="15">
      <c r="A119" s="130" t="s">
        <v>4288</v>
      </c>
      <c r="B119" s="3">
        <v>1</v>
      </c>
    </row>
    <row r="120" spans="1:2" ht="15">
      <c r="A120" s="130" t="s">
        <v>4283</v>
      </c>
      <c r="B120" s="3">
        <v>1</v>
      </c>
    </row>
    <row r="121" spans="1:2" ht="15">
      <c r="A121" s="130" t="s">
        <v>4275</v>
      </c>
      <c r="B121" s="3">
        <v>1</v>
      </c>
    </row>
    <row r="122" spans="1:2" ht="15">
      <c r="A122" s="130" t="s">
        <v>4284</v>
      </c>
      <c r="B122" s="3">
        <v>1</v>
      </c>
    </row>
    <row r="123" spans="1:2" ht="15">
      <c r="A123" s="130" t="s">
        <v>4277</v>
      </c>
      <c r="B123" s="3">
        <v>1</v>
      </c>
    </row>
    <row r="124" spans="1:2" ht="15">
      <c r="A124" s="130" t="s">
        <v>4278</v>
      </c>
      <c r="B124" s="3">
        <v>2</v>
      </c>
    </row>
    <row r="125" spans="1:2" ht="15">
      <c r="A125" s="130" t="s">
        <v>4294</v>
      </c>
      <c r="B125" s="3">
        <v>1</v>
      </c>
    </row>
    <row r="126" spans="1:2" ht="15">
      <c r="A126" s="130" t="s">
        <v>4280</v>
      </c>
      <c r="B126" s="3">
        <v>1</v>
      </c>
    </row>
    <row r="127" spans="1:2" ht="15">
      <c r="A127" s="130" t="s">
        <v>4281</v>
      </c>
      <c r="B127" s="3">
        <v>1</v>
      </c>
    </row>
    <row r="128" spans="1:2" ht="15">
      <c r="A128" s="129" t="s">
        <v>4298</v>
      </c>
      <c r="B128" s="3"/>
    </row>
    <row r="129" spans="1:2" ht="15">
      <c r="A129" s="130" t="s">
        <v>4276</v>
      </c>
      <c r="B129" s="3">
        <v>11</v>
      </c>
    </row>
    <row r="130" spans="1:2" ht="15">
      <c r="A130" s="130" t="s">
        <v>4284</v>
      </c>
      <c r="B130" s="3">
        <v>4</v>
      </c>
    </row>
    <row r="131" spans="1:2" ht="15">
      <c r="A131" s="130" t="s">
        <v>4277</v>
      </c>
      <c r="B131" s="3">
        <v>1</v>
      </c>
    </row>
    <row r="132" spans="1:2" ht="15">
      <c r="A132" s="130" t="s">
        <v>4278</v>
      </c>
      <c r="B132" s="3">
        <v>1</v>
      </c>
    </row>
    <row r="133" spans="1:2" ht="15">
      <c r="A133" s="130" t="s">
        <v>4279</v>
      </c>
      <c r="B133" s="3">
        <v>4</v>
      </c>
    </row>
    <row r="134" spans="1:2" ht="15">
      <c r="A134" s="130" t="s">
        <v>4294</v>
      </c>
      <c r="B134" s="3">
        <v>2</v>
      </c>
    </row>
    <row r="135" spans="1:2" ht="15">
      <c r="A135" s="130" t="s">
        <v>4280</v>
      </c>
      <c r="B135" s="3">
        <v>1</v>
      </c>
    </row>
    <row r="136" spans="1:2" ht="15">
      <c r="A136" s="130" t="s">
        <v>4285</v>
      </c>
      <c r="B136" s="3">
        <v>1</v>
      </c>
    </row>
    <row r="137" spans="1:2" ht="15">
      <c r="A137" s="129" t="s">
        <v>4299</v>
      </c>
      <c r="B137" s="3"/>
    </row>
    <row r="138" spans="1:2" ht="15">
      <c r="A138" s="130" t="s">
        <v>4287</v>
      </c>
      <c r="B138" s="3">
        <v>1</v>
      </c>
    </row>
    <row r="139" spans="1:2" ht="15">
      <c r="A139" s="130" t="s">
        <v>4273</v>
      </c>
      <c r="B139" s="3">
        <v>5</v>
      </c>
    </row>
    <row r="140" spans="1:2" ht="15">
      <c r="A140" s="130" t="s">
        <v>4274</v>
      </c>
      <c r="B140" s="3">
        <v>8</v>
      </c>
    </row>
    <row r="141" spans="1:2" ht="15">
      <c r="A141" s="130" t="s">
        <v>4300</v>
      </c>
      <c r="B141" s="3">
        <v>2</v>
      </c>
    </row>
    <row r="142" spans="1:2" ht="15">
      <c r="A142" s="130" t="s">
        <v>4301</v>
      </c>
      <c r="B142" s="3">
        <v>1</v>
      </c>
    </row>
    <row r="143" spans="1:2" ht="15">
      <c r="A143" s="130" t="s">
        <v>4292</v>
      </c>
      <c r="B143" s="3">
        <v>2</v>
      </c>
    </row>
    <row r="144" spans="1:2" ht="15">
      <c r="A144" s="130" t="s">
        <v>4283</v>
      </c>
      <c r="B144" s="3">
        <v>4</v>
      </c>
    </row>
    <row r="145" spans="1:2" ht="15">
      <c r="A145" s="130" t="s">
        <v>4275</v>
      </c>
      <c r="B145" s="3">
        <v>4</v>
      </c>
    </row>
    <row r="146" spans="1:2" ht="15">
      <c r="A146" s="130" t="s">
        <v>4276</v>
      </c>
      <c r="B146" s="3">
        <v>7</v>
      </c>
    </row>
    <row r="147" spans="1:2" ht="15">
      <c r="A147" s="130" t="s">
        <v>4284</v>
      </c>
      <c r="B147" s="3">
        <v>1</v>
      </c>
    </row>
    <row r="148" spans="1:2" ht="15">
      <c r="A148" s="130" t="s">
        <v>4277</v>
      </c>
      <c r="B148" s="3">
        <v>1</v>
      </c>
    </row>
    <row r="149" spans="1:2" ht="15">
      <c r="A149" s="130" t="s">
        <v>4278</v>
      </c>
      <c r="B149" s="3">
        <v>4</v>
      </c>
    </row>
    <row r="150" spans="1:2" ht="15">
      <c r="A150" s="130" t="s">
        <v>4294</v>
      </c>
      <c r="B150" s="3">
        <v>2</v>
      </c>
    </row>
    <row r="151" spans="1:2" ht="15">
      <c r="A151" s="130" t="s">
        <v>4280</v>
      </c>
      <c r="B151" s="3">
        <v>2</v>
      </c>
    </row>
    <row r="152" spans="1:2" ht="15">
      <c r="A152" s="130" t="s">
        <v>4281</v>
      </c>
      <c r="B152" s="3">
        <v>4</v>
      </c>
    </row>
    <row r="153" spans="1:2" ht="15">
      <c r="A153" s="129" t="s">
        <v>4302</v>
      </c>
      <c r="B153" s="3"/>
    </row>
    <row r="154" spans="1:2" ht="15">
      <c r="A154" s="130" t="s">
        <v>4287</v>
      </c>
      <c r="B154" s="3">
        <v>3</v>
      </c>
    </row>
    <row r="155" spans="1:2" ht="15">
      <c r="A155" s="130" t="s">
        <v>4289</v>
      </c>
      <c r="B155" s="3">
        <v>1</v>
      </c>
    </row>
    <row r="156" spans="1:2" ht="15">
      <c r="A156" s="130" t="s">
        <v>4283</v>
      </c>
      <c r="B156" s="3">
        <v>1</v>
      </c>
    </row>
    <row r="157" spans="1:2" ht="15">
      <c r="A157" s="130" t="s">
        <v>4275</v>
      </c>
      <c r="B157" s="3">
        <v>5</v>
      </c>
    </row>
    <row r="158" spans="1:2" ht="15">
      <c r="A158" s="130" t="s">
        <v>4276</v>
      </c>
      <c r="B158" s="3">
        <v>3</v>
      </c>
    </row>
    <row r="159" spans="1:2" ht="15">
      <c r="A159" s="130" t="s">
        <v>4284</v>
      </c>
      <c r="B159" s="3">
        <v>2</v>
      </c>
    </row>
    <row r="160" spans="1:2" ht="15">
      <c r="A160" s="130" t="s">
        <v>4277</v>
      </c>
      <c r="B160" s="3">
        <v>1</v>
      </c>
    </row>
    <row r="161" spans="1:2" ht="15">
      <c r="A161" s="130" t="s">
        <v>4278</v>
      </c>
      <c r="B161" s="3">
        <v>2</v>
      </c>
    </row>
    <row r="162" spans="1:2" ht="15">
      <c r="A162" s="130" t="s">
        <v>4279</v>
      </c>
      <c r="B162" s="3">
        <v>1</v>
      </c>
    </row>
    <row r="163" spans="1:2" ht="15">
      <c r="A163" s="130" t="s">
        <v>4280</v>
      </c>
      <c r="B163" s="3">
        <v>3</v>
      </c>
    </row>
    <row r="164" spans="1:2" ht="15">
      <c r="A164" s="130" t="s">
        <v>4281</v>
      </c>
      <c r="B164" s="3">
        <v>1</v>
      </c>
    </row>
    <row r="165" spans="1:2" ht="15">
      <c r="A165" s="129" t="s">
        <v>4303</v>
      </c>
      <c r="B165" s="3"/>
    </row>
    <row r="166" spans="1:2" ht="15">
      <c r="A166" s="130" t="s">
        <v>4291</v>
      </c>
      <c r="B166" s="3">
        <v>2</v>
      </c>
    </row>
    <row r="167" spans="1:2" ht="15">
      <c r="A167" s="130" t="s">
        <v>4272</v>
      </c>
      <c r="B167" s="3">
        <v>1</v>
      </c>
    </row>
    <row r="168" spans="1:2" ht="15">
      <c r="A168" s="130" t="s">
        <v>4292</v>
      </c>
      <c r="B168" s="3">
        <v>2</v>
      </c>
    </row>
    <row r="169" spans="1:2" ht="15">
      <c r="A169" s="130" t="s">
        <v>4289</v>
      </c>
      <c r="B169" s="3">
        <v>1</v>
      </c>
    </row>
    <row r="170" spans="1:2" ht="15">
      <c r="A170" s="130" t="s">
        <v>4275</v>
      </c>
      <c r="B170" s="3">
        <v>5</v>
      </c>
    </row>
    <row r="171" spans="1:2" ht="15">
      <c r="A171" s="130" t="s">
        <v>4276</v>
      </c>
      <c r="B171" s="3">
        <v>2</v>
      </c>
    </row>
    <row r="172" spans="1:2" ht="15">
      <c r="A172" s="130" t="s">
        <v>4277</v>
      </c>
      <c r="B172" s="3">
        <v>1</v>
      </c>
    </row>
    <row r="173" spans="1:2" ht="15">
      <c r="A173" s="130" t="s">
        <v>4278</v>
      </c>
      <c r="B173" s="3">
        <v>1</v>
      </c>
    </row>
    <row r="174" spans="1:2" ht="15">
      <c r="A174" s="130" t="s">
        <v>4294</v>
      </c>
      <c r="B174" s="3">
        <v>1</v>
      </c>
    </row>
    <row r="175" spans="1:2" ht="15">
      <c r="A175" s="130" t="s">
        <v>4280</v>
      </c>
      <c r="B175" s="3">
        <v>1</v>
      </c>
    </row>
    <row r="176" spans="1:2" ht="15">
      <c r="A176" s="130" t="s">
        <v>4281</v>
      </c>
      <c r="B176" s="3">
        <v>1</v>
      </c>
    </row>
    <row r="177" spans="1:2" ht="15">
      <c r="A177" s="129" t="s">
        <v>4304</v>
      </c>
      <c r="B177" s="3"/>
    </row>
    <row r="178" spans="1:2" ht="15">
      <c r="A178" s="130" t="s">
        <v>4292</v>
      </c>
      <c r="B178" s="3">
        <v>1</v>
      </c>
    </row>
    <row r="179" spans="1:2" ht="15">
      <c r="A179" s="130" t="s">
        <v>4276</v>
      </c>
      <c r="B179" s="3">
        <v>1</v>
      </c>
    </row>
    <row r="180" spans="1:2" ht="15">
      <c r="A180" s="130" t="s">
        <v>4277</v>
      </c>
      <c r="B180" s="3">
        <v>3</v>
      </c>
    </row>
    <row r="181" spans="1:2" ht="15">
      <c r="A181" s="130" t="s">
        <v>4278</v>
      </c>
      <c r="B181" s="3">
        <v>2</v>
      </c>
    </row>
    <row r="182" spans="1:2" ht="15">
      <c r="A182" s="130" t="s">
        <v>4279</v>
      </c>
      <c r="B182" s="3">
        <v>4</v>
      </c>
    </row>
    <row r="183" spans="1:2" ht="15">
      <c r="A183" s="130" t="s">
        <v>4280</v>
      </c>
      <c r="B183" s="3">
        <v>2</v>
      </c>
    </row>
    <row r="184" spans="1:2" ht="15">
      <c r="A184" s="127" t="s">
        <v>4266</v>
      </c>
      <c r="B184" s="3">
        <v>294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1799</v>
      </c>
      <c r="AE2" s="13" t="s">
        <v>1800</v>
      </c>
      <c r="AF2" s="13" t="s">
        <v>1801</v>
      </c>
      <c r="AG2" s="13" t="s">
        <v>1802</v>
      </c>
      <c r="AH2" s="13" t="s">
        <v>1803</v>
      </c>
      <c r="AI2" s="13" t="s">
        <v>1804</v>
      </c>
      <c r="AJ2" s="13" t="s">
        <v>1805</v>
      </c>
      <c r="AK2" s="13" t="s">
        <v>1806</v>
      </c>
      <c r="AL2" s="13" t="s">
        <v>1807</v>
      </c>
      <c r="AM2" s="13" t="s">
        <v>1808</v>
      </c>
      <c r="AN2" s="13" t="s">
        <v>1809</v>
      </c>
      <c r="AO2" s="13" t="s">
        <v>1810</v>
      </c>
      <c r="AP2" s="13" t="s">
        <v>1811</v>
      </c>
      <c r="AQ2" s="13" t="s">
        <v>1812</v>
      </c>
      <c r="AR2" s="13" t="s">
        <v>1813</v>
      </c>
      <c r="AS2" s="13" t="s">
        <v>192</v>
      </c>
      <c r="AT2" s="13" t="s">
        <v>1814</v>
      </c>
      <c r="AU2" s="13" t="s">
        <v>1815</v>
      </c>
      <c r="AV2" s="13" t="s">
        <v>1816</v>
      </c>
      <c r="AW2" s="13" t="s">
        <v>1817</v>
      </c>
      <c r="AX2" s="13" t="s">
        <v>1818</v>
      </c>
      <c r="AY2" s="13" t="s">
        <v>1819</v>
      </c>
      <c r="AZ2" s="13" t="s">
        <v>3222</v>
      </c>
      <c r="BA2" s="121" t="s">
        <v>3556</v>
      </c>
      <c r="BB2" s="121" t="s">
        <v>3570</v>
      </c>
      <c r="BC2" s="121" t="s">
        <v>3571</v>
      </c>
      <c r="BD2" s="121" t="s">
        <v>3573</v>
      </c>
      <c r="BE2" s="121" t="s">
        <v>3575</v>
      </c>
      <c r="BF2" s="121" t="s">
        <v>3579</v>
      </c>
      <c r="BG2" s="121" t="s">
        <v>3582</v>
      </c>
      <c r="BH2" s="121" t="s">
        <v>3724</v>
      </c>
      <c r="BI2" s="121" t="s">
        <v>3746</v>
      </c>
      <c r="BJ2" s="121" t="s">
        <v>3884</v>
      </c>
      <c r="BK2" s="121" t="s">
        <v>4251</v>
      </c>
      <c r="BL2" s="121" t="s">
        <v>4252</v>
      </c>
      <c r="BM2" s="121" t="s">
        <v>4253</v>
      </c>
      <c r="BN2" s="121" t="s">
        <v>4254</v>
      </c>
      <c r="BO2" s="121" t="s">
        <v>4255</v>
      </c>
      <c r="BP2" s="121" t="s">
        <v>4256</v>
      </c>
      <c r="BQ2" s="121" t="s">
        <v>4257</v>
      </c>
      <c r="BR2" s="121" t="s">
        <v>4258</v>
      </c>
      <c r="BS2" s="121" t="s">
        <v>4260</v>
      </c>
      <c r="BT2" s="3"/>
      <c r="BU2" s="3"/>
    </row>
    <row r="3" spans="1:73" ht="15" customHeight="1">
      <c r="A3" s="64" t="s">
        <v>212</v>
      </c>
      <c r="B3" s="65"/>
      <c r="C3" s="65" t="s">
        <v>64</v>
      </c>
      <c r="D3" s="66">
        <v>162.0916461854306</v>
      </c>
      <c r="E3" s="68"/>
      <c r="F3" s="102" t="s">
        <v>894</v>
      </c>
      <c r="G3" s="65"/>
      <c r="H3" s="69" t="s">
        <v>212</v>
      </c>
      <c r="I3" s="70"/>
      <c r="J3" s="70"/>
      <c r="K3" s="69" t="s">
        <v>2932</v>
      </c>
      <c r="L3" s="73">
        <v>1</v>
      </c>
      <c r="M3" s="74">
        <v>7166.27490234375</v>
      </c>
      <c r="N3" s="74">
        <v>6530.1689453125</v>
      </c>
      <c r="O3" s="75"/>
      <c r="P3" s="76"/>
      <c r="Q3" s="76"/>
      <c r="R3" s="48"/>
      <c r="S3" s="48">
        <v>0</v>
      </c>
      <c r="T3" s="48">
        <v>2</v>
      </c>
      <c r="U3" s="49">
        <v>0</v>
      </c>
      <c r="V3" s="49">
        <v>0.002132</v>
      </c>
      <c r="W3" s="49">
        <v>0.005872</v>
      </c>
      <c r="X3" s="49">
        <v>0.661376</v>
      </c>
      <c r="Y3" s="49">
        <v>0.5</v>
      </c>
      <c r="Z3" s="49">
        <v>0</v>
      </c>
      <c r="AA3" s="71">
        <v>3</v>
      </c>
      <c r="AB3" s="71"/>
      <c r="AC3" s="72"/>
      <c r="AD3" s="78" t="s">
        <v>1820</v>
      </c>
      <c r="AE3" s="78">
        <v>1247</v>
      </c>
      <c r="AF3" s="78">
        <v>562</v>
      </c>
      <c r="AG3" s="78">
        <v>20293</v>
      </c>
      <c r="AH3" s="78">
        <v>3452</v>
      </c>
      <c r="AI3" s="78"/>
      <c r="AJ3" s="78" t="s">
        <v>2034</v>
      </c>
      <c r="AK3" s="78" t="s">
        <v>2214</v>
      </c>
      <c r="AL3" s="82" t="s">
        <v>2323</v>
      </c>
      <c r="AM3" s="78"/>
      <c r="AN3" s="80">
        <v>40591.10126157408</v>
      </c>
      <c r="AO3" s="82" t="s">
        <v>2428</v>
      </c>
      <c r="AP3" s="78" t="b">
        <v>1</v>
      </c>
      <c r="AQ3" s="78" t="b">
        <v>0</v>
      </c>
      <c r="AR3" s="78" t="b">
        <v>1</v>
      </c>
      <c r="AS3" s="78" t="s">
        <v>1701</v>
      </c>
      <c r="AT3" s="78">
        <v>17</v>
      </c>
      <c r="AU3" s="82" t="s">
        <v>2603</v>
      </c>
      <c r="AV3" s="78" t="b">
        <v>0</v>
      </c>
      <c r="AW3" s="78" t="s">
        <v>2713</v>
      </c>
      <c r="AX3" s="82" t="s">
        <v>2714</v>
      </c>
      <c r="AY3" s="78" t="s">
        <v>66</v>
      </c>
      <c r="AZ3" s="78" t="str">
        <f>REPLACE(INDEX(GroupVertices[Group],MATCH(Vertices[[#This Row],[Vertex]],GroupVertices[Vertex],0)),1,1,"")</f>
        <v>8</v>
      </c>
      <c r="BA3" s="48" t="s">
        <v>714</v>
      </c>
      <c r="BB3" s="48" t="s">
        <v>714</v>
      </c>
      <c r="BC3" s="48" t="s">
        <v>796</v>
      </c>
      <c r="BD3" s="48" t="s">
        <v>796</v>
      </c>
      <c r="BE3" s="48"/>
      <c r="BF3" s="48"/>
      <c r="BG3" s="122" t="s">
        <v>3583</v>
      </c>
      <c r="BH3" s="122" t="s">
        <v>3583</v>
      </c>
      <c r="BI3" s="122" t="s">
        <v>3461</v>
      </c>
      <c r="BJ3" s="122" t="s">
        <v>3461</v>
      </c>
      <c r="BK3" s="122">
        <v>0</v>
      </c>
      <c r="BL3" s="125">
        <v>0</v>
      </c>
      <c r="BM3" s="122">
        <v>0</v>
      </c>
      <c r="BN3" s="125">
        <v>0</v>
      </c>
      <c r="BO3" s="122">
        <v>0</v>
      </c>
      <c r="BP3" s="125">
        <v>0</v>
      </c>
      <c r="BQ3" s="122">
        <v>7</v>
      </c>
      <c r="BR3" s="125">
        <v>100</v>
      </c>
      <c r="BS3" s="122">
        <v>7</v>
      </c>
      <c r="BT3" s="3"/>
      <c r="BU3" s="3"/>
    </row>
    <row r="4" spans="1:76" ht="15">
      <c r="A4" s="64" t="s">
        <v>331</v>
      </c>
      <c r="B4" s="65"/>
      <c r="C4" s="65" t="s">
        <v>64</v>
      </c>
      <c r="D4" s="66">
        <v>165.3090469657608</v>
      </c>
      <c r="E4" s="68"/>
      <c r="F4" s="102" t="s">
        <v>1001</v>
      </c>
      <c r="G4" s="65"/>
      <c r="H4" s="69" t="s">
        <v>331</v>
      </c>
      <c r="I4" s="70"/>
      <c r="J4" s="70"/>
      <c r="K4" s="69" t="s">
        <v>2933</v>
      </c>
      <c r="L4" s="73">
        <v>9999</v>
      </c>
      <c r="M4" s="74">
        <v>1856.9833984375</v>
      </c>
      <c r="N4" s="74">
        <v>4973.2900390625</v>
      </c>
      <c r="O4" s="75"/>
      <c r="P4" s="76"/>
      <c r="Q4" s="76"/>
      <c r="R4" s="87"/>
      <c r="S4" s="48">
        <v>139</v>
      </c>
      <c r="T4" s="48">
        <v>44</v>
      </c>
      <c r="U4" s="49">
        <v>40483.233333</v>
      </c>
      <c r="V4" s="49">
        <v>0.003759</v>
      </c>
      <c r="W4" s="49">
        <v>0.071362</v>
      </c>
      <c r="X4" s="49">
        <v>44.032926</v>
      </c>
      <c r="Y4" s="49">
        <v>0.004030691530691531</v>
      </c>
      <c r="Z4" s="49">
        <v>0.2569444444444444</v>
      </c>
      <c r="AA4" s="71">
        <v>4</v>
      </c>
      <c r="AB4" s="71"/>
      <c r="AC4" s="72"/>
      <c r="AD4" s="78" t="s">
        <v>1821</v>
      </c>
      <c r="AE4" s="78">
        <v>1873</v>
      </c>
      <c r="AF4" s="78">
        <v>20292</v>
      </c>
      <c r="AG4" s="78">
        <v>25760</v>
      </c>
      <c r="AH4" s="78">
        <v>8006</v>
      </c>
      <c r="AI4" s="78"/>
      <c r="AJ4" s="78" t="s">
        <v>2035</v>
      </c>
      <c r="AK4" s="78" t="s">
        <v>2215</v>
      </c>
      <c r="AL4" s="82" t="s">
        <v>2324</v>
      </c>
      <c r="AM4" s="78"/>
      <c r="AN4" s="80">
        <v>39925.61990740741</v>
      </c>
      <c r="AO4" s="82" t="s">
        <v>2429</v>
      </c>
      <c r="AP4" s="78" t="b">
        <v>0</v>
      </c>
      <c r="AQ4" s="78" t="b">
        <v>0</v>
      </c>
      <c r="AR4" s="78" t="b">
        <v>0</v>
      </c>
      <c r="AS4" s="78" t="s">
        <v>1701</v>
      </c>
      <c r="AT4" s="78">
        <v>159</v>
      </c>
      <c r="AU4" s="82" t="s">
        <v>2603</v>
      </c>
      <c r="AV4" s="78" t="b">
        <v>0</v>
      </c>
      <c r="AW4" s="78" t="s">
        <v>2713</v>
      </c>
      <c r="AX4" s="82" t="s">
        <v>2715</v>
      </c>
      <c r="AY4" s="78" t="s">
        <v>66</v>
      </c>
      <c r="AZ4" s="78" t="str">
        <f>REPLACE(INDEX(GroupVertices[Group],MATCH(Vertices[[#This Row],[Vertex]],GroupVertices[Vertex],0)),1,1,"")</f>
        <v>1</v>
      </c>
      <c r="BA4" s="48" t="s">
        <v>3557</v>
      </c>
      <c r="BB4" s="48" t="s">
        <v>3557</v>
      </c>
      <c r="BC4" s="48" t="s">
        <v>3572</v>
      </c>
      <c r="BD4" s="48" t="s">
        <v>3574</v>
      </c>
      <c r="BE4" s="48" t="s">
        <v>3576</v>
      </c>
      <c r="BF4" s="48" t="s">
        <v>3576</v>
      </c>
      <c r="BG4" s="122" t="s">
        <v>3584</v>
      </c>
      <c r="BH4" s="122" t="s">
        <v>3725</v>
      </c>
      <c r="BI4" s="122" t="s">
        <v>3747</v>
      </c>
      <c r="BJ4" s="122" t="s">
        <v>3747</v>
      </c>
      <c r="BK4" s="122">
        <v>57</v>
      </c>
      <c r="BL4" s="125">
        <v>4.842820730671198</v>
      </c>
      <c r="BM4" s="122">
        <v>5</v>
      </c>
      <c r="BN4" s="125">
        <v>0.42480883602378927</v>
      </c>
      <c r="BO4" s="122">
        <v>0</v>
      </c>
      <c r="BP4" s="125">
        <v>0</v>
      </c>
      <c r="BQ4" s="122">
        <v>1115</v>
      </c>
      <c r="BR4" s="125">
        <v>94.73237043330501</v>
      </c>
      <c r="BS4" s="122">
        <v>1177</v>
      </c>
      <c r="BT4" s="2"/>
      <c r="BU4" s="3"/>
      <c r="BV4" s="3"/>
      <c r="BW4" s="3"/>
      <c r="BX4" s="3"/>
    </row>
    <row r="5" spans="1:76" ht="15">
      <c r="A5" s="64" t="s">
        <v>214</v>
      </c>
      <c r="B5" s="65"/>
      <c r="C5" s="65" t="s">
        <v>64</v>
      </c>
      <c r="D5" s="66">
        <v>173.9322681144614</v>
      </c>
      <c r="E5" s="68"/>
      <c r="F5" s="102" t="s">
        <v>896</v>
      </c>
      <c r="G5" s="65"/>
      <c r="H5" s="69" t="s">
        <v>214</v>
      </c>
      <c r="I5" s="70"/>
      <c r="J5" s="70"/>
      <c r="K5" s="69" t="s">
        <v>2934</v>
      </c>
      <c r="L5" s="73">
        <v>4.210563714881227</v>
      </c>
      <c r="M5" s="74">
        <v>6605.8916015625</v>
      </c>
      <c r="N5" s="74">
        <v>6681.75048828125</v>
      </c>
      <c r="O5" s="75"/>
      <c r="P5" s="76"/>
      <c r="Q5" s="76"/>
      <c r="R5" s="87"/>
      <c r="S5" s="48">
        <v>5</v>
      </c>
      <c r="T5" s="48">
        <v>1</v>
      </c>
      <c r="U5" s="49">
        <v>13</v>
      </c>
      <c r="V5" s="49">
        <v>0.002155</v>
      </c>
      <c r="W5" s="49">
        <v>0.007566</v>
      </c>
      <c r="X5" s="49">
        <v>1.787663</v>
      </c>
      <c r="Y5" s="49">
        <v>0.23333333333333334</v>
      </c>
      <c r="Z5" s="49">
        <v>0</v>
      </c>
      <c r="AA5" s="71">
        <v>5</v>
      </c>
      <c r="AB5" s="71"/>
      <c r="AC5" s="72"/>
      <c r="AD5" s="78" t="s">
        <v>1822</v>
      </c>
      <c r="AE5" s="78">
        <v>463</v>
      </c>
      <c r="AF5" s="78">
        <v>73172</v>
      </c>
      <c r="AG5" s="78">
        <v>33354</v>
      </c>
      <c r="AH5" s="78">
        <v>546</v>
      </c>
      <c r="AI5" s="78"/>
      <c r="AJ5" s="84" t="s">
        <v>2036</v>
      </c>
      <c r="AK5" s="78" t="s">
        <v>1744</v>
      </c>
      <c r="AL5" s="82" t="s">
        <v>2325</v>
      </c>
      <c r="AM5" s="78"/>
      <c r="AN5" s="80">
        <v>40465.59446759259</v>
      </c>
      <c r="AO5" s="82" t="s">
        <v>2430</v>
      </c>
      <c r="AP5" s="78" t="b">
        <v>0</v>
      </c>
      <c r="AQ5" s="78" t="b">
        <v>0</v>
      </c>
      <c r="AR5" s="78" t="b">
        <v>1</v>
      </c>
      <c r="AS5" s="78" t="s">
        <v>1701</v>
      </c>
      <c r="AT5" s="78">
        <v>656</v>
      </c>
      <c r="AU5" s="82" t="s">
        <v>2604</v>
      </c>
      <c r="AV5" s="78" t="b">
        <v>1</v>
      </c>
      <c r="AW5" s="78" t="s">
        <v>2713</v>
      </c>
      <c r="AX5" s="82" t="s">
        <v>2716</v>
      </c>
      <c r="AY5" s="78" t="s">
        <v>66</v>
      </c>
      <c r="AZ5" s="78" t="str">
        <f>REPLACE(INDEX(GroupVertices[Group],MATCH(Vertices[[#This Row],[Vertex]],GroupVertices[Vertex],0)),1,1,"")</f>
        <v>8</v>
      </c>
      <c r="BA5" s="48"/>
      <c r="BB5" s="48"/>
      <c r="BC5" s="48"/>
      <c r="BD5" s="48"/>
      <c r="BE5" s="48"/>
      <c r="BF5" s="48"/>
      <c r="BG5" s="122" t="s">
        <v>3358</v>
      </c>
      <c r="BH5" s="122" t="s">
        <v>3358</v>
      </c>
      <c r="BI5" s="122" t="s">
        <v>3443</v>
      </c>
      <c r="BJ5" s="122" t="s">
        <v>3443</v>
      </c>
      <c r="BK5" s="122">
        <v>0</v>
      </c>
      <c r="BL5" s="125">
        <v>0</v>
      </c>
      <c r="BM5" s="122">
        <v>0</v>
      </c>
      <c r="BN5" s="125">
        <v>0</v>
      </c>
      <c r="BO5" s="122">
        <v>0</v>
      </c>
      <c r="BP5" s="125">
        <v>0</v>
      </c>
      <c r="BQ5" s="122">
        <v>5</v>
      </c>
      <c r="BR5" s="125">
        <v>100</v>
      </c>
      <c r="BS5" s="122">
        <v>5</v>
      </c>
      <c r="BT5" s="2"/>
      <c r="BU5" s="3"/>
      <c r="BV5" s="3"/>
      <c r="BW5" s="3"/>
      <c r="BX5" s="3"/>
    </row>
    <row r="6" spans="1:76" ht="15">
      <c r="A6" s="64" t="s">
        <v>213</v>
      </c>
      <c r="B6" s="65"/>
      <c r="C6" s="65" t="s">
        <v>64</v>
      </c>
      <c r="D6" s="66">
        <v>162.02772215573523</v>
      </c>
      <c r="E6" s="68"/>
      <c r="F6" s="102" t="s">
        <v>895</v>
      </c>
      <c r="G6" s="65"/>
      <c r="H6" s="69" t="s">
        <v>213</v>
      </c>
      <c r="I6" s="70"/>
      <c r="J6" s="70"/>
      <c r="K6" s="69" t="s">
        <v>2935</v>
      </c>
      <c r="L6" s="73">
        <v>101.7623073593493</v>
      </c>
      <c r="M6" s="74">
        <v>6506.51708984375</v>
      </c>
      <c r="N6" s="74">
        <v>6024.96240234375</v>
      </c>
      <c r="O6" s="75"/>
      <c r="P6" s="76"/>
      <c r="Q6" s="76"/>
      <c r="R6" s="87"/>
      <c r="S6" s="48">
        <v>0</v>
      </c>
      <c r="T6" s="48">
        <v>3</v>
      </c>
      <c r="U6" s="49">
        <v>408</v>
      </c>
      <c r="V6" s="49">
        <v>0.002141</v>
      </c>
      <c r="W6" s="49">
        <v>0.005905</v>
      </c>
      <c r="X6" s="49">
        <v>1.039134</v>
      </c>
      <c r="Y6" s="49">
        <v>0.16666666666666666</v>
      </c>
      <c r="Z6" s="49">
        <v>0</v>
      </c>
      <c r="AA6" s="71">
        <v>6</v>
      </c>
      <c r="AB6" s="71"/>
      <c r="AC6" s="72"/>
      <c r="AD6" s="78" t="s">
        <v>1823</v>
      </c>
      <c r="AE6" s="78">
        <v>651</v>
      </c>
      <c r="AF6" s="78">
        <v>170</v>
      </c>
      <c r="AG6" s="78">
        <v>3290</v>
      </c>
      <c r="AH6" s="78">
        <v>2207</v>
      </c>
      <c r="AI6" s="78"/>
      <c r="AJ6" s="78" t="s">
        <v>2037</v>
      </c>
      <c r="AK6" s="78" t="s">
        <v>2216</v>
      </c>
      <c r="AL6" s="78"/>
      <c r="AM6" s="78"/>
      <c r="AN6" s="80">
        <v>41167.11818287037</v>
      </c>
      <c r="AO6" s="82" t="s">
        <v>2431</v>
      </c>
      <c r="AP6" s="78" t="b">
        <v>1</v>
      </c>
      <c r="AQ6" s="78" t="b">
        <v>0</v>
      </c>
      <c r="AR6" s="78" t="b">
        <v>1</v>
      </c>
      <c r="AS6" s="78" t="s">
        <v>1701</v>
      </c>
      <c r="AT6" s="78">
        <v>2</v>
      </c>
      <c r="AU6" s="82" t="s">
        <v>2603</v>
      </c>
      <c r="AV6" s="78" t="b">
        <v>0</v>
      </c>
      <c r="AW6" s="78" t="s">
        <v>2713</v>
      </c>
      <c r="AX6" s="82" t="s">
        <v>2717</v>
      </c>
      <c r="AY6" s="78" t="s">
        <v>66</v>
      </c>
      <c r="AZ6" s="78" t="str">
        <f>REPLACE(INDEX(GroupVertices[Group],MATCH(Vertices[[#This Row],[Vertex]],GroupVertices[Vertex],0)),1,1,"")</f>
        <v>8</v>
      </c>
      <c r="BA6" s="48" t="s">
        <v>715</v>
      </c>
      <c r="BB6" s="48" t="s">
        <v>715</v>
      </c>
      <c r="BC6" s="48" t="s">
        <v>796</v>
      </c>
      <c r="BD6" s="48" t="s">
        <v>796</v>
      </c>
      <c r="BE6" s="48"/>
      <c r="BF6" s="48"/>
      <c r="BG6" s="122" t="s">
        <v>3585</v>
      </c>
      <c r="BH6" s="122" t="s">
        <v>3585</v>
      </c>
      <c r="BI6" s="122" t="s">
        <v>3748</v>
      </c>
      <c r="BJ6" s="122" t="s">
        <v>3748</v>
      </c>
      <c r="BK6" s="122">
        <v>1</v>
      </c>
      <c r="BL6" s="125">
        <v>7.142857142857143</v>
      </c>
      <c r="BM6" s="122">
        <v>0</v>
      </c>
      <c r="BN6" s="125">
        <v>0</v>
      </c>
      <c r="BO6" s="122">
        <v>0</v>
      </c>
      <c r="BP6" s="125">
        <v>0</v>
      </c>
      <c r="BQ6" s="122">
        <v>13</v>
      </c>
      <c r="BR6" s="125">
        <v>92.85714285714286</v>
      </c>
      <c r="BS6" s="122">
        <v>14</v>
      </c>
      <c r="BT6" s="2"/>
      <c r="BU6" s="3"/>
      <c r="BV6" s="3"/>
      <c r="BW6" s="3"/>
      <c r="BX6" s="3"/>
    </row>
    <row r="7" spans="1:76" ht="15">
      <c r="A7" s="64" t="s">
        <v>363</v>
      </c>
      <c r="B7" s="65"/>
      <c r="C7" s="65" t="s">
        <v>64</v>
      </c>
      <c r="D7" s="66">
        <v>164.0584515990932</v>
      </c>
      <c r="E7" s="68"/>
      <c r="F7" s="102" t="s">
        <v>2628</v>
      </c>
      <c r="G7" s="65"/>
      <c r="H7" s="69" t="s">
        <v>363</v>
      </c>
      <c r="I7" s="70"/>
      <c r="J7" s="70"/>
      <c r="K7" s="69" t="s">
        <v>2936</v>
      </c>
      <c r="L7" s="73">
        <v>1</v>
      </c>
      <c r="M7" s="74">
        <v>6411.78564453125</v>
      </c>
      <c r="N7" s="74">
        <v>5399.4599609375</v>
      </c>
      <c r="O7" s="75"/>
      <c r="P7" s="76"/>
      <c r="Q7" s="76"/>
      <c r="R7" s="87"/>
      <c r="S7" s="48">
        <v>1</v>
      </c>
      <c r="T7" s="48">
        <v>0</v>
      </c>
      <c r="U7" s="49">
        <v>0</v>
      </c>
      <c r="V7" s="49">
        <v>0.00149</v>
      </c>
      <c r="W7" s="49">
        <v>0.000439</v>
      </c>
      <c r="X7" s="49">
        <v>0.444421</v>
      </c>
      <c r="Y7" s="49">
        <v>0</v>
      </c>
      <c r="Z7" s="49">
        <v>0</v>
      </c>
      <c r="AA7" s="71">
        <v>7</v>
      </c>
      <c r="AB7" s="71"/>
      <c r="AC7" s="72"/>
      <c r="AD7" s="78" t="s">
        <v>1824</v>
      </c>
      <c r="AE7" s="78">
        <v>823</v>
      </c>
      <c r="AF7" s="78">
        <v>12623</v>
      </c>
      <c r="AG7" s="78">
        <v>16607</v>
      </c>
      <c r="AH7" s="78">
        <v>6935</v>
      </c>
      <c r="AI7" s="78"/>
      <c r="AJ7" s="78" t="s">
        <v>2038</v>
      </c>
      <c r="AK7" s="78" t="s">
        <v>1744</v>
      </c>
      <c r="AL7" s="82" t="s">
        <v>2326</v>
      </c>
      <c r="AM7" s="78"/>
      <c r="AN7" s="80">
        <v>40768.75509259259</v>
      </c>
      <c r="AO7" s="82" t="s">
        <v>2432</v>
      </c>
      <c r="AP7" s="78" t="b">
        <v>0</v>
      </c>
      <c r="AQ7" s="78" t="b">
        <v>0</v>
      </c>
      <c r="AR7" s="78" t="b">
        <v>1</v>
      </c>
      <c r="AS7" s="78" t="s">
        <v>1701</v>
      </c>
      <c r="AT7" s="78">
        <v>195</v>
      </c>
      <c r="AU7" s="82" t="s">
        <v>2604</v>
      </c>
      <c r="AV7" s="78" t="b">
        <v>1</v>
      </c>
      <c r="AW7" s="78" t="s">
        <v>2713</v>
      </c>
      <c r="AX7" s="82" t="s">
        <v>2718</v>
      </c>
      <c r="AY7" s="78" t="s">
        <v>65</v>
      </c>
      <c r="AZ7" s="78" t="str">
        <f>REPLACE(INDEX(GroupVertices[Group],MATCH(Vertices[[#This Row],[Vertex]],GroupVertices[Vertex],0)),1,1,"")</f>
        <v>8</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215</v>
      </c>
      <c r="B8" s="65"/>
      <c r="C8" s="65" t="s">
        <v>64</v>
      </c>
      <c r="D8" s="66">
        <v>162.01092579078977</v>
      </c>
      <c r="E8" s="68"/>
      <c r="F8" s="102" t="s">
        <v>897</v>
      </c>
      <c r="G8" s="65"/>
      <c r="H8" s="69" t="s">
        <v>215</v>
      </c>
      <c r="I8" s="70"/>
      <c r="J8" s="70"/>
      <c r="K8" s="69" t="s">
        <v>2937</v>
      </c>
      <c r="L8" s="73">
        <v>1</v>
      </c>
      <c r="M8" s="74">
        <v>6874.53466796875</v>
      </c>
      <c r="N8" s="74">
        <v>7252.365234375</v>
      </c>
      <c r="O8" s="75"/>
      <c r="P8" s="76"/>
      <c r="Q8" s="76"/>
      <c r="R8" s="87"/>
      <c r="S8" s="48">
        <v>1</v>
      </c>
      <c r="T8" s="48">
        <v>2</v>
      </c>
      <c r="U8" s="49">
        <v>0</v>
      </c>
      <c r="V8" s="49">
        <v>0.002137</v>
      </c>
      <c r="W8" s="49">
        <v>0.006344</v>
      </c>
      <c r="X8" s="49">
        <v>0.92285</v>
      </c>
      <c r="Y8" s="49">
        <v>0.5</v>
      </c>
      <c r="Z8" s="49">
        <v>0</v>
      </c>
      <c r="AA8" s="71">
        <v>8</v>
      </c>
      <c r="AB8" s="71"/>
      <c r="AC8" s="72"/>
      <c r="AD8" s="78" t="s">
        <v>1825</v>
      </c>
      <c r="AE8" s="78">
        <v>174</v>
      </c>
      <c r="AF8" s="78">
        <v>67</v>
      </c>
      <c r="AG8" s="78">
        <v>4760</v>
      </c>
      <c r="AH8" s="78">
        <v>11507</v>
      </c>
      <c r="AI8" s="78"/>
      <c r="AJ8" s="78" t="s">
        <v>2039</v>
      </c>
      <c r="AK8" s="78" t="s">
        <v>2217</v>
      </c>
      <c r="AL8" s="78"/>
      <c r="AM8" s="78"/>
      <c r="AN8" s="80">
        <v>42740.880625</v>
      </c>
      <c r="AO8" s="82" t="s">
        <v>2433</v>
      </c>
      <c r="AP8" s="78" t="b">
        <v>1</v>
      </c>
      <c r="AQ8" s="78" t="b">
        <v>0</v>
      </c>
      <c r="AR8" s="78" t="b">
        <v>0</v>
      </c>
      <c r="AS8" s="78" t="s">
        <v>1701</v>
      </c>
      <c r="AT8" s="78">
        <v>1</v>
      </c>
      <c r="AU8" s="78"/>
      <c r="AV8" s="78" t="b">
        <v>0</v>
      </c>
      <c r="AW8" s="78" t="s">
        <v>2713</v>
      </c>
      <c r="AX8" s="82" t="s">
        <v>2719</v>
      </c>
      <c r="AY8" s="78" t="s">
        <v>66</v>
      </c>
      <c r="AZ8" s="78" t="str">
        <f>REPLACE(INDEX(GroupVertices[Group],MATCH(Vertices[[#This Row],[Vertex]],GroupVertices[Vertex],0)),1,1,"")</f>
        <v>8</v>
      </c>
      <c r="BA8" s="48" t="s">
        <v>716</v>
      </c>
      <c r="BB8" s="48" t="s">
        <v>716</v>
      </c>
      <c r="BC8" s="48" t="s">
        <v>796</v>
      </c>
      <c r="BD8" s="48" t="s">
        <v>796</v>
      </c>
      <c r="BE8" s="48"/>
      <c r="BF8" s="48"/>
      <c r="BG8" s="122" t="s">
        <v>3586</v>
      </c>
      <c r="BH8" s="122" t="s">
        <v>3586</v>
      </c>
      <c r="BI8" s="122" t="s">
        <v>3749</v>
      </c>
      <c r="BJ8" s="122" t="s">
        <v>3749</v>
      </c>
      <c r="BK8" s="122">
        <v>1</v>
      </c>
      <c r="BL8" s="125">
        <v>5.555555555555555</v>
      </c>
      <c r="BM8" s="122">
        <v>1</v>
      </c>
      <c r="BN8" s="125">
        <v>5.555555555555555</v>
      </c>
      <c r="BO8" s="122">
        <v>0</v>
      </c>
      <c r="BP8" s="125">
        <v>0</v>
      </c>
      <c r="BQ8" s="122">
        <v>16</v>
      </c>
      <c r="BR8" s="125">
        <v>88.88888888888889</v>
      </c>
      <c r="BS8" s="122">
        <v>18</v>
      </c>
      <c r="BT8" s="2"/>
      <c r="BU8" s="3"/>
      <c r="BV8" s="3"/>
      <c r="BW8" s="3"/>
      <c r="BX8" s="3"/>
    </row>
    <row r="9" spans="1:76" ht="15">
      <c r="A9" s="64" t="s">
        <v>216</v>
      </c>
      <c r="B9" s="65"/>
      <c r="C9" s="65" t="s">
        <v>64</v>
      </c>
      <c r="D9" s="66">
        <v>162.02022086653628</v>
      </c>
      <c r="E9" s="68"/>
      <c r="F9" s="102" t="s">
        <v>898</v>
      </c>
      <c r="G9" s="65"/>
      <c r="H9" s="69" t="s">
        <v>216</v>
      </c>
      <c r="I9" s="70"/>
      <c r="J9" s="70"/>
      <c r="K9" s="69" t="s">
        <v>2938</v>
      </c>
      <c r="L9" s="73">
        <v>1</v>
      </c>
      <c r="M9" s="74">
        <v>6042.28076171875</v>
      </c>
      <c r="N9" s="74">
        <v>6811.95361328125</v>
      </c>
      <c r="O9" s="75"/>
      <c r="P9" s="76"/>
      <c r="Q9" s="76"/>
      <c r="R9" s="87"/>
      <c r="S9" s="48">
        <v>1</v>
      </c>
      <c r="T9" s="48">
        <v>2</v>
      </c>
      <c r="U9" s="49">
        <v>0</v>
      </c>
      <c r="V9" s="49">
        <v>0.002132</v>
      </c>
      <c r="W9" s="49">
        <v>0.005872</v>
      </c>
      <c r="X9" s="49">
        <v>0.661376</v>
      </c>
      <c r="Y9" s="49">
        <v>0.5</v>
      </c>
      <c r="Z9" s="49">
        <v>0.5</v>
      </c>
      <c r="AA9" s="71">
        <v>9</v>
      </c>
      <c r="AB9" s="71"/>
      <c r="AC9" s="72"/>
      <c r="AD9" s="78" t="s">
        <v>1826</v>
      </c>
      <c r="AE9" s="78">
        <v>465</v>
      </c>
      <c r="AF9" s="78">
        <v>124</v>
      </c>
      <c r="AG9" s="78">
        <v>5774</v>
      </c>
      <c r="AH9" s="78">
        <v>7101</v>
      </c>
      <c r="AI9" s="78"/>
      <c r="AJ9" s="78" t="s">
        <v>2040</v>
      </c>
      <c r="AK9" s="78" t="s">
        <v>2218</v>
      </c>
      <c r="AL9" s="78"/>
      <c r="AM9" s="78"/>
      <c r="AN9" s="80">
        <v>40863.62331018518</v>
      </c>
      <c r="AO9" s="82" t="s">
        <v>2434</v>
      </c>
      <c r="AP9" s="78" t="b">
        <v>0</v>
      </c>
      <c r="AQ9" s="78" t="b">
        <v>0</v>
      </c>
      <c r="AR9" s="78" t="b">
        <v>1</v>
      </c>
      <c r="AS9" s="78" t="s">
        <v>1701</v>
      </c>
      <c r="AT9" s="78">
        <v>6</v>
      </c>
      <c r="AU9" s="82" t="s">
        <v>2605</v>
      </c>
      <c r="AV9" s="78" t="b">
        <v>0</v>
      </c>
      <c r="AW9" s="78" t="s">
        <v>2713</v>
      </c>
      <c r="AX9" s="82" t="s">
        <v>2720</v>
      </c>
      <c r="AY9" s="78" t="s">
        <v>66</v>
      </c>
      <c r="AZ9" s="78" t="str">
        <f>REPLACE(INDEX(GroupVertices[Group],MATCH(Vertices[[#This Row],[Vertex]],GroupVertices[Vertex],0)),1,1,"")</f>
        <v>8</v>
      </c>
      <c r="BA9" s="48"/>
      <c r="BB9" s="48"/>
      <c r="BC9" s="48"/>
      <c r="BD9" s="48"/>
      <c r="BE9" s="48"/>
      <c r="BF9" s="48"/>
      <c r="BG9" s="122" t="s">
        <v>3587</v>
      </c>
      <c r="BH9" s="122" t="s">
        <v>3587</v>
      </c>
      <c r="BI9" s="122" t="s">
        <v>3750</v>
      </c>
      <c r="BJ9" s="122" t="s">
        <v>3750</v>
      </c>
      <c r="BK9" s="122">
        <v>1</v>
      </c>
      <c r="BL9" s="125">
        <v>14.285714285714286</v>
      </c>
      <c r="BM9" s="122">
        <v>0</v>
      </c>
      <c r="BN9" s="125">
        <v>0</v>
      </c>
      <c r="BO9" s="122">
        <v>0</v>
      </c>
      <c r="BP9" s="125">
        <v>0</v>
      </c>
      <c r="BQ9" s="122">
        <v>6</v>
      </c>
      <c r="BR9" s="125">
        <v>85.71428571428571</v>
      </c>
      <c r="BS9" s="122">
        <v>7</v>
      </c>
      <c r="BT9" s="2"/>
      <c r="BU9" s="3"/>
      <c r="BV9" s="3"/>
      <c r="BW9" s="3"/>
      <c r="BX9" s="3"/>
    </row>
    <row r="10" spans="1:76" ht="15">
      <c r="A10" s="64" t="s">
        <v>217</v>
      </c>
      <c r="B10" s="65"/>
      <c r="C10" s="65" t="s">
        <v>64</v>
      </c>
      <c r="D10" s="66">
        <v>162.0034245015908</v>
      </c>
      <c r="E10" s="68"/>
      <c r="F10" s="102" t="s">
        <v>899</v>
      </c>
      <c r="G10" s="65"/>
      <c r="H10" s="69" t="s">
        <v>217</v>
      </c>
      <c r="I10" s="70"/>
      <c r="J10" s="70"/>
      <c r="K10" s="69" t="s">
        <v>2939</v>
      </c>
      <c r="L10" s="73">
        <v>1</v>
      </c>
      <c r="M10" s="74">
        <v>6523.212890625</v>
      </c>
      <c r="N10" s="74">
        <v>7340.4423828125</v>
      </c>
      <c r="O10" s="75"/>
      <c r="P10" s="76"/>
      <c r="Q10" s="76"/>
      <c r="R10" s="87"/>
      <c r="S10" s="48">
        <v>0</v>
      </c>
      <c r="T10" s="48">
        <v>3</v>
      </c>
      <c r="U10" s="49">
        <v>0</v>
      </c>
      <c r="V10" s="49">
        <v>0.002137</v>
      </c>
      <c r="W10" s="49">
        <v>0.006344</v>
      </c>
      <c r="X10" s="49">
        <v>0.92285</v>
      </c>
      <c r="Y10" s="49">
        <v>0.5</v>
      </c>
      <c r="Z10" s="49">
        <v>0</v>
      </c>
      <c r="AA10" s="71">
        <v>10</v>
      </c>
      <c r="AB10" s="71"/>
      <c r="AC10" s="72"/>
      <c r="AD10" s="78" t="s">
        <v>1827</v>
      </c>
      <c r="AE10" s="78">
        <v>139</v>
      </c>
      <c r="AF10" s="78">
        <v>21</v>
      </c>
      <c r="AG10" s="78">
        <v>99</v>
      </c>
      <c r="AH10" s="78">
        <v>285</v>
      </c>
      <c r="AI10" s="78"/>
      <c r="AJ10" s="78"/>
      <c r="AK10" s="78" t="s">
        <v>2219</v>
      </c>
      <c r="AL10" s="78"/>
      <c r="AM10" s="78"/>
      <c r="AN10" s="80">
        <v>41148.18273148148</v>
      </c>
      <c r="AO10" s="78"/>
      <c r="AP10" s="78" t="b">
        <v>1</v>
      </c>
      <c r="AQ10" s="78" t="b">
        <v>0</v>
      </c>
      <c r="AR10" s="78" t="b">
        <v>0</v>
      </c>
      <c r="AS10" s="78" t="s">
        <v>1701</v>
      </c>
      <c r="AT10" s="78">
        <v>0</v>
      </c>
      <c r="AU10" s="82" t="s">
        <v>2603</v>
      </c>
      <c r="AV10" s="78" t="b">
        <v>0</v>
      </c>
      <c r="AW10" s="78" t="s">
        <v>2713</v>
      </c>
      <c r="AX10" s="82" t="s">
        <v>2721</v>
      </c>
      <c r="AY10" s="78" t="s">
        <v>66</v>
      </c>
      <c r="AZ10" s="78" t="str">
        <f>REPLACE(INDEX(GroupVertices[Group],MATCH(Vertices[[#This Row],[Vertex]],GroupVertices[Vertex],0)),1,1,"")</f>
        <v>8</v>
      </c>
      <c r="BA10" s="48"/>
      <c r="BB10" s="48"/>
      <c r="BC10" s="48"/>
      <c r="BD10" s="48"/>
      <c r="BE10" s="48"/>
      <c r="BF10" s="48"/>
      <c r="BG10" s="122" t="s">
        <v>3588</v>
      </c>
      <c r="BH10" s="122" t="s">
        <v>3588</v>
      </c>
      <c r="BI10" s="122" t="s">
        <v>3751</v>
      </c>
      <c r="BJ10" s="122" t="s">
        <v>3751</v>
      </c>
      <c r="BK10" s="122">
        <v>0</v>
      </c>
      <c r="BL10" s="125">
        <v>0</v>
      </c>
      <c r="BM10" s="122">
        <v>0</v>
      </c>
      <c r="BN10" s="125">
        <v>0</v>
      </c>
      <c r="BO10" s="122">
        <v>0</v>
      </c>
      <c r="BP10" s="125">
        <v>0</v>
      </c>
      <c r="BQ10" s="122">
        <v>13</v>
      </c>
      <c r="BR10" s="125">
        <v>100</v>
      </c>
      <c r="BS10" s="122">
        <v>13</v>
      </c>
      <c r="BT10" s="2"/>
      <c r="BU10" s="3"/>
      <c r="BV10" s="3"/>
      <c r="BW10" s="3"/>
      <c r="BX10" s="3"/>
    </row>
    <row r="11" spans="1:76" ht="15">
      <c r="A11" s="64" t="s">
        <v>218</v>
      </c>
      <c r="B11" s="65"/>
      <c r="C11" s="65" t="s">
        <v>64</v>
      </c>
      <c r="D11" s="66">
        <v>162.06734853128617</v>
      </c>
      <c r="E11" s="68"/>
      <c r="F11" s="102" t="s">
        <v>900</v>
      </c>
      <c r="G11" s="65"/>
      <c r="H11" s="69" t="s">
        <v>218</v>
      </c>
      <c r="I11" s="70"/>
      <c r="J11" s="70"/>
      <c r="K11" s="69" t="s">
        <v>2940</v>
      </c>
      <c r="L11" s="73">
        <v>1</v>
      </c>
      <c r="M11" s="74">
        <v>1061.117431640625</v>
      </c>
      <c r="N11" s="74">
        <v>848.2528686523438</v>
      </c>
      <c r="O11" s="75"/>
      <c r="P11" s="76"/>
      <c r="Q11" s="76"/>
      <c r="R11" s="87"/>
      <c r="S11" s="48">
        <v>0</v>
      </c>
      <c r="T11" s="48">
        <v>1</v>
      </c>
      <c r="U11" s="49">
        <v>0</v>
      </c>
      <c r="V11" s="49">
        <v>0.002128</v>
      </c>
      <c r="W11" s="49">
        <v>0.005309</v>
      </c>
      <c r="X11" s="49">
        <v>0.408124</v>
      </c>
      <c r="Y11" s="49">
        <v>0</v>
      </c>
      <c r="Z11" s="49">
        <v>0</v>
      </c>
      <c r="AA11" s="71">
        <v>11</v>
      </c>
      <c r="AB11" s="71"/>
      <c r="AC11" s="72"/>
      <c r="AD11" s="78" t="s">
        <v>1828</v>
      </c>
      <c r="AE11" s="78">
        <v>906</v>
      </c>
      <c r="AF11" s="78">
        <v>413</v>
      </c>
      <c r="AG11" s="78">
        <v>2684</v>
      </c>
      <c r="AH11" s="78">
        <v>2867</v>
      </c>
      <c r="AI11" s="78"/>
      <c r="AJ11" s="78" t="s">
        <v>2041</v>
      </c>
      <c r="AK11" s="78" t="s">
        <v>2220</v>
      </c>
      <c r="AL11" s="78"/>
      <c r="AM11" s="78"/>
      <c r="AN11" s="80">
        <v>42142.54766203704</v>
      </c>
      <c r="AO11" s="82" t="s">
        <v>2435</v>
      </c>
      <c r="AP11" s="78" t="b">
        <v>1</v>
      </c>
      <c r="AQ11" s="78" t="b">
        <v>0</v>
      </c>
      <c r="AR11" s="78" t="b">
        <v>1</v>
      </c>
      <c r="AS11" s="78" t="s">
        <v>1701</v>
      </c>
      <c r="AT11" s="78">
        <v>12</v>
      </c>
      <c r="AU11" s="82" t="s">
        <v>2603</v>
      </c>
      <c r="AV11" s="78" t="b">
        <v>0</v>
      </c>
      <c r="AW11" s="78" t="s">
        <v>2713</v>
      </c>
      <c r="AX11" s="82" t="s">
        <v>2722</v>
      </c>
      <c r="AY11" s="78" t="s">
        <v>66</v>
      </c>
      <c r="AZ11" s="78" t="str">
        <f>REPLACE(INDEX(GroupVertices[Group],MATCH(Vertices[[#This Row],[Vertex]],GroupVertices[Vertex],0)),1,1,"")</f>
        <v>1</v>
      </c>
      <c r="BA11" s="48"/>
      <c r="BB11" s="48"/>
      <c r="BC11" s="48"/>
      <c r="BD11" s="48"/>
      <c r="BE11" s="48"/>
      <c r="BF11" s="48"/>
      <c r="BG11" s="122" t="s">
        <v>3589</v>
      </c>
      <c r="BH11" s="122" t="s">
        <v>3589</v>
      </c>
      <c r="BI11" s="122" t="s">
        <v>3752</v>
      </c>
      <c r="BJ11" s="122" t="s">
        <v>3752</v>
      </c>
      <c r="BK11" s="122">
        <v>0</v>
      </c>
      <c r="BL11" s="125">
        <v>0</v>
      </c>
      <c r="BM11" s="122">
        <v>1</v>
      </c>
      <c r="BN11" s="125">
        <v>3.225806451612903</v>
      </c>
      <c r="BO11" s="122">
        <v>0</v>
      </c>
      <c r="BP11" s="125">
        <v>0</v>
      </c>
      <c r="BQ11" s="122">
        <v>30</v>
      </c>
      <c r="BR11" s="125">
        <v>96.7741935483871</v>
      </c>
      <c r="BS11" s="122">
        <v>31</v>
      </c>
      <c r="BT11" s="2"/>
      <c r="BU11" s="3"/>
      <c r="BV11" s="3"/>
      <c r="BW11" s="3"/>
      <c r="BX11" s="3"/>
    </row>
    <row r="12" spans="1:76" ht="15">
      <c r="A12" s="64" t="s">
        <v>219</v>
      </c>
      <c r="B12" s="65"/>
      <c r="C12" s="65" t="s">
        <v>64</v>
      </c>
      <c r="D12" s="66">
        <v>162.01842707998873</v>
      </c>
      <c r="E12" s="68"/>
      <c r="F12" s="102" t="s">
        <v>901</v>
      </c>
      <c r="G12" s="65"/>
      <c r="H12" s="69" t="s">
        <v>219</v>
      </c>
      <c r="I12" s="70"/>
      <c r="J12" s="70"/>
      <c r="K12" s="69" t="s">
        <v>2941</v>
      </c>
      <c r="L12" s="73">
        <v>1</v>
      </c>
      <c r="M12" s="74">
        <v>1559.4664306640625</v>
      </c>
      <c r="N12" s="74">
        <v>447.7565002441406</v>
      </c>
      <c r="O12" s="75"/>
      <c r="P12" s="76"/>
      <c r="Q12" s="76"/>
      <c r="R12" s="87"/>
      <c r="S12" s="48">
        <v>0</v>
      </c>
      <c r="T12" s="48">
        <v>1</v>
      </c>
      <c r="U12" s="49">
        <v>0</v>
      </c>
      <c r="V12" s="49">
        <v>0.002128</v>
      </c>
      <c r="W12" s="49">
        <v>0.005309</v>
      </c>
      <c r="X12" s="49">
        <v>0.408124</v>
      </c>
      <c r="Y12" s="49">
        <v>0</v>
      </c>
      <c r="Z12" s="49">
        <v>0</v>
      </c>
      <c r="AA12" s="71">
        <v>12</v>
      </c>
      <c r="AB12" s="71"/>
      <c r="AC12" s="72"/>
      <c r="AD12" s="78" t="s">
        <v>1829</v>
      </c>
      <c r="AE12" s="78">
        <v>336</v>
      </c>
      <c r="AF12" s="78">
        <v>113</v>
      </c>
      <c r="AG12" s="78">
        <v>3685</v>
      </c>
      <c r="AH12" s="78">
        <v>3474</v>
      </c>
      <c r="AI12" s="78"/>
      <c r="AJ12" s="78"/>
      <c r="AK12" s="78" t="s">
        <v>2221</v>
      </c>
      <c r="AL12" s="78"/>
      <c r="AM12" s="78"/>
      <c r="AN12" s="80">
        <v>40750.7902662037</v>
      </c>
      <c r="AO12" s="82" t="s">
        <v>2436</v>
      </c>
      <c r="AP12" s="78" t="b">
        <v>1</v>
      </c>
      <c r="AQ12" s="78" t="b">
        <v>0</v>
      </c>
      <c r="AR12" s="78" t="b">
        <v>0</v>
      </c>
      <c r="AS12" s="78" t="s">
        <v>1701</v>
      </c>
      <c r="AT12" s="78">
        <v>4</v>
      </c>
      <c r="AU12" s="82" t="s">
        <v>2603</v>
      </c>
      <c r="AV12" s="78" t="b">
        <v>0</v>
      </c>
      <c r="AW12" s="78" t="s">
        <v>2713</v>
      </c>
      <c r="AX12" s="82" t="s">
        <v>2723</v>
      </c>
      <c r="AY12" s="78" t="s">
        <v>66</v>
      </c>
      <c r="AZ12" s="78" t="str">
        <f>REPLACE(INDEX(GroupVertices[Group],MATCH(Vertices[[#This Row],[Vertex]],GroupVertices[Vertex],0)),1,1,"")</f>
        <v>1</v>
      </c>
      <c r="BA12" s="48"/>
      <c r="BB12" s="48"/>
      <c r="BC12" s="48"/>
      <c r="BD12" s="48"/>
      <c r="BE12" s="48"/>
      <c r="BF12" s="48"/>
      <c r="BG12" s="122" t="s">
        <v>3590</v>
      </c>
      <c r="BH12" s="122" t="s">
        <v>3590</v>
      </c>
      <c r="BI12" s="122" t="s">
        <v>3753</v>
      </c>
      <c r="BJ12" s="122" t="s">
        <v>3753</v>
      </c>
      <c r="BK12" s="122">
        <v>1</v>
      </c>
      <c r="BL12" s="125">
        <v>4.166666666666667</v>
      </c>
      <c r="BM12" s="122">
        <v>0</v>
      </c>
      <c r="BN12" s="125">
        <v>0</v>
      </c>
      <c r="BO12" s="122">
        <v>0</v>
      </c>
      <c r="BP12" s="125">
        <v>0</v>
      </c>
      <c r="BQ12" s="122">
        <v>23</v>
      </c>
      <c r="BR12" s="125">
        <v>95.83333333333333</v>
      </c>
      <c r="BS12" s="122">
        <v>24</v>
      </c>
      <c r="BT12" s="2"/>
      <c r="BU12" s="3"/>
      <c r="BV12" s="3"/>
      <c r="BW12" s="3"/>
      <c r="BX12" s="3"/>
    </row>
    <row r="13" spans="1:76" ht="15">
      <c r="A13" s="64" t="s">
        <v>220</v>
      </c>
      <c r="B13" s="65"/>
      <c r="C13" s="65" t="s">
        <v>64</v>
      </c>
      <c r="D13" s="66">
        <v>162.02429765414442</v>
      </c>
      <c r="E13" s="68"/>
      <c r="F13" s="102" t="s">
        <v>902</v>
      </c>
      <c r="G13" s="65"/>
      <c r="H13" s="69" t="s">
        <v>220</v>
      </c>
      <c r="I13" s="70"/>
      <c r="J13" s="70"/>
      <c r="K13" s="69" t="s">
        <v>2942</v>
      </c>
      <c r="L13" s="73">
        <v>334.36353231284534</v>
      </c>
      <c r="M13" s="74">
        <v>9334.9833984375</v>
      </c>
      <c r="N13" s="74">
        <v>8179.18212890625</v>
      </c>
      <c r="O13" s="75"/>
      <c r="P13" s="76"/>
      <c r="Q13" s="76"/>
      <c r="R13" s="87"/>
      <c r="S13" s="48">
        <v>0</v>
      </c>
      <c r="T13" s="48">
        <v>5</v>
      </c>
      <c r="U13" s="49">
        <v>1349.833333</v>
      </c>
      <c r="V13" s="49">
        <v>0.002165</v>
      </c>
      <c r="W13" s="49">
        <v>0.005491</v>
      </c>
      <c r="X13" s="49">
        <v>1.932576</v>
      </c>
      <c r="Y13" s="49">
        <v>0</v>
      </c>
      <c r="Z13" s="49">
        <v>0</v>
      </c>
      <c r="AA13" s="71">
        <v>13</v>
      </c>
      <c r="AB13" s="71"/>
      <c r="AC13" s="72"/>
      <c r="AD13" s="78" t="s">
        <v>1830</v>
      </c>
      <c r="AE13" s="78">
        <v>644</v>
      </c>
      <c r="AF13" s="78">
        <v>149</v>
      </c>
      <c r="AG13" s="78">
        <v>2777</v>
      </c>
      <c r="AH13" s="78">
        <v>41</v>
      </c>
      <c r="AI13" s="78"/>
      <c r="AJ13" s="78" t="s">
        <v>2042</v>
      </c>
      <c r="AK13" s="78" t="s">
        <v>1744</v>
      </c>
      <c r="AL13" s="78"/>
      <c r="AM13" s="78"/>
      <c r="AN13" s="80">
        <v>39928.5721875</v>
      </c>
      <c r="AO13" s="78"/>
      <c r="AP13" s="78" t="b">
        <v>0</v>
      </c>
      <c r="AQ13" s="78" t="b">
        <v>0</v>
      </c>
      <c r="AR13" s="78" t="b">
        <v>0</v>
      </c>
      <c r="AS13" s="78" t="s">
        <v>1701</v>
      </c>
      <c r="AT13" s="78">
        <v>5</v>
      </c>
      <c r="AU13" s="82" t="s">
        <v>2603</v>
      </c>
      <c r="AV13" s="78" t="b">
        <v>0</v>
      </c>
      <c r="AW13" s="78" t="s">
        <v>2713</v>
      </c>
      <c r="AX13" s="82" t="s">
        <v>2724</v>
      </c>
      <c r="AY13" s="78" t="s">
        <v>66</v>
      </c>
      <c r="AZ13" s="78" t="str">
        <f>REPLACE(INDEX(GroupVertices[Group],MATCH(Vertices[[#This Row],[Vertex]],GroupVertices[Vertex],0)),1,1,"")</f>
        <v>5</v>
      </c>
      <c r="BA13" s="48"/>
      <c r="BB13" s="48"/>
      <c r="BC13" s="48"/>
      <c r="BD13" s="48"/>
      <c r="BE13" s="48"/>
      <c r="BF13" s="48"/>
      <c r="BG13" s="122" t="s">
        <v>3591</v>
      </c>
      <c r="BH13" s="122" t="s">
        <v>3591</v>
      </c>
      <c r="BI13" s="122" t="s">
        <v>3754</v>
      </c>
      <c r="BJ13" s="122" t="s">
        <v>3754</v>
      </c>
      <c r="BK13" s="122">
        <v>0</v>
      </c>
      <c r="BL13" s="125">
        <v>0</v>
      </c>
      <c r="BM13" s="122">
        <v>3</v>
      </c>
      <c r="BN13" s="125">
        <v>13.043478260869565</v>
      </c>
      <c r="BO13" s="122">
        <v>0</v>
      </c>
      <c r="BP13" s="125">
        <v>0</v>
      </c>
      <c r="BQ13" s="122">
        <v>20</v>
      </c>
      <c r="BR13" s="125">
        <v>86.95652173913044</v>
      </c>
      <c r="BS13" s="122">
        <v>23</v>
      </c>
      <c r="BT13" s="2"/>
      <c r="BU13" s="3"/>
      <c r="BV13" s="3"/>
      <c r="BW13" s="3"/>
      <c r="BX13" s="3"/>
    </row>
    <row r="14" spans="1:76" ht="15">
      <c r="A14" s="64" t="s">
        <v>364</v>
      </c>
      <c r="B14" s="65"/>
      <c r="C14" s="65" t="s">
        <v>64</v>
      </c>
      <c r="D14" s="66">
        <v>736.3774646078402</v>
      </c>
      <c r="E14" s="68"/>
      <c r="F14" s="102" t="s">
        <v>2629</v>
      </c>
      <c r="G14" s="65"/>
      <c r="H14" s="69" t="s">
        <v>364</v>
      </c>
      <c r="I14" s="70"/>
      <c r="J14" s="70"/>
      <c r="K14" s="69" t="s">
        <v>2943</v>
      </c>
      <c r="L14" s="73">
        <v>1</v>
      </c>
      <c r="M14" s="74">
        <v>9001.7060546875</v>
      </c>
      <c r="N14" s="74">
        <v>7779.04345703125</v>
      </c>
      <c r="O14" s="75"/>
      <c r="P14" s="76"/>
      <c r="Q14" s="76"/>
      <c r="R14" s="87"/>
      <c r="S14" s="48">
        <v>1</v>
      </c>
      <c r="T14" s="48">
        <v>0</v>
      </c>
      <c r="U14" s="49">
        <v>0</v>
      </c>
      <c r="V14" s="49">
        <v>0.001502</v>
      </c>
      <c r="W14" s="49">
        <v>0.000408</v>
      </c>
      <c r="X14" s="49">
        <v>0.478538</v>
      </c>
      <c r="Y14" s="49">
        <v>0</v>
      </c>
      <c r="Z14" s="49">
        <v>0</v>
      </c>
      <c r="AA14" s="71">
        <v>14</v>
      </c>
      <c r="AB14" s="71"/>
      <c r="AC14" s="72"/>
      <c r="AD14" s="78" t="s">
        <v>1831</v>
      </c>
      <c r="AE14" s="78">
        <v>14144</v>
      </c>
      <c r="AF14" s="78">
        <v>3522243</v>
      </c>
      <c r="AG14" s="78">
        <v>481880</v>
      </c>
      <c r="AH14" s="78">
        <v>4518</v>
      </c>
      <c r="AI14" s="78"/>
      <c r="AJ14" s="78" t="s">
        <v>2043</v>
      </c>
      <c r="AK14" s="78"/>
      <c r="AL14" s="82" t="s">
        <v>2327</v>
      </c>
      <c r="AM14" s="78"/>
      <c r="AN14" s="80">
        <v>40058.74077546296</v>
      </c>
      <c r="AO14" s="82" t="s">
        <v>2437</v>
      </c>
      <c r="AP14" s="78" t="b">
        <v>0</v>
      </c>
      <c r="AQ14" s="78" t="b">
        <v>0</v>
      </c>
      <c r="AR14" s="78" t="b">
        <v>1</v>
      </c>
      <c r="AS14" s="78" t="s">
        <v>1701</v>
      </c>
      <c r="AT14" s="78">
        <v>8657</v>
      </c>
      <c r="AU14" s="82" t="s">
        <v>2606</v>
      </c>
      <c r="AV14" s="78" t="b">
        <v>1</v>
      </c>
      <c r="AW14" s="78" t="s">
        <v>2713</v>
      </c>
      <c r="AX14" s="82" t="s">
        <v>2725</v>
      </c>
      <c r="AY14" s="78" t="s">
        <v>65</v>
      </c>
      <c r="AZ14" s="78" t="str">
        <f>REPLACE(INDEX(GroupVertices[Group],MATCH(Vertices[[#This Row],[Vertex]],GroupVertices[Vertex],0)),1,1,"")</f>
        <v>5</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365</v>
      </c>
      <c r="B15" s="65"/>
      <c r="C15" s="65" t="s">
        <v>64</v>
      </c>
      <c r="D15" s="66">
        <v>166.81436002218396</v>
      </c>
      <c r="E15" s="68"/>
      <c r="F15" s="102" t="s">
        <v>2630</v>
      </c>
      <c r="G15" s="65"/>
      <c r="H15" s="69" t="s">
        <v>365</v>
      </c>
      <c r="I15" s="70"/>
      <c r="J15" s="70"/>
      <c r="K15" s="69" t="s">
        <v>2944</v>
      </c>
      <c r="L15" s="73">
        <v>1</v>
      </c>
      <c r="M15" s="74">
        <v>9462.572265625</v>
      </c>
      <c r="N15" s="74">
        <v>7693.34814453125</v>
      </c>
      <c r="O15" s="75"/>
      <c r="P15" s="76"/>
      <c r="Q15" s="76"/>
      <c r="R15" s="87"/>
      <c r="S15" s="48">
        <v>1</v>
      </c>
      <c r="T15" s="48">
        <v>0</v>
      </c>
      <c r="U15" s="49">
        <v>0</v>
      </c>
      <c r="V15" s="49">
        <v>0.001502</v>
      </c>
      <c r="W15" s="49">
        <v>0.000408</v>
      </c>
      <c r="X15" s="49">
        <v>0.478538</v>
      </c>
      <c r="Y15" s="49">
        <v>0</v>
      </c>
      <c r="Z15" s="49">
        <v>0</v>
      </c>
      <c r="AA15" s="71">
        <v>15</v>
      </c>
      <c r="AB15" s="71"/>
      <c r="AC15" s="72"/>
      <c r="AD15" s="78" t="s">
        <v>1832</v>
      </c>
      <c r="AE15" s="78">
        <v>3650</v>
      </c>
      <c r="AF15" s="78">
        <v>29523</v>
      </c>
      <c r="AG15" s="78">
        <v>12358</v>
      </c>
      <c r="AH15" s="78">
        <v>6482</v>
      </c>
      <c r="AI15" s="78"/>
      <c r="AJ15" s="78" t="s">
        <v>2044</v>
      </c>
      <c r="AK15" s="78" t="s">
        <v>1772</v>
      </c>
      <c r="AL15" s="82" t="s">
        <v>2328</v>
      </c>
      <c r="AM15" s="78"/>
      <c r="AN15" s="80">
        <v>39888.72381944444</v>
      </c>
      <c r="AO15" s="82" t="s">
        <v>2438</v>
      </c>
      <c r="AP15" s="78" t="b">
        <v>0</v>
      </c>
      <c r="AQ15" s="78" t="b">
        <v>0</v>
      </c>
      <c r="AR15" s="78" t="b">
        <v>1</v>
      </c>
      <c r="AS15" s="78" t="s">
        <v>1701</v>
      </c>
      <c r="AT15" s="78">
        <v>449</v>
      </c>
      <c r="AU15" s="82" t="s">
        <v>2605</v>
      </c>
      <c r="AV15" s="78" t="b">
        <v>0</v>
      </c>
      <c r="AW15" s="78" t="s">
        <v>2713</v>
      </c>
      <c r="AX15" s="82" t="s">
        <v>2726</v>
      </c>
      <c r="AY15" s="78" t="s">
        <v>65</v>
      </c>
      <c r="AZ15" s="78" t="str">
        <f>REPLACE(INDEX(GroupVertices[Group],MATCH(Vertices[[#This Row],[Vertex]],GroupVertices[Vertex],0)),1,1,"")</f>
        <v>5</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366</v>
      </c>
      <c r="B16" s="65"/>
      <c r="C16" s="65" t="s">
        <v>64</v>
      </c>
      <c r="D16" s="66">
        <v>190.66373060120455</v>
      </c>
      <c r="E16" s="68"/>
      <c r="F16" s="102" t="s">
        <v>2631</v>
      </c>
      <c r="G16" s="65"/>
      <c r="H16" s="69" t="s">
        <v>366</v>
      </c>
      <c r="I16" s="70"/>
      <c r="J16" s="70"/>
      <c r="K16" s="69" t="s">
        <v>2945</v>
      </c>
      <c r="L16" s="73">
        <v>1</v>
      </c>
      <c r="M16" s="74">
        <v>9804.087890625</v>
      </c>
      <c r="N16" s="74">
        <v>8106.072265625</v>
      </c>
      <c r="O16" s="75"/>
      <c r="P16" s="76"/>
      <c r="Q16" s="76"/>
      <c r="R16" s="87"/>
      <c r="S16" s="48">
        <v>1</v>
      </c>
      <c r="T16" s="48">
        <v>0</v>
      </c>
      <c r="U16" s="49">
        <v>0</v>
      </c>
      <c r="V16" s="49">
        <v>0.001502</v>
      </c>
      <c r="W16" s="49">
        <v>0.000408</v>
      </c>
      <c r="X16" s="49">
        <v>0.478538</v>
      </c>
      <c r="Y16" s="49">
        <v>0</v>
      </c>
      <c r="Z16" s="49">
        <v>0</v>
      </c>
      <c r="AA16" s="71">
        <v>16</v>
      </c>
      <c r="AB16" s="71"/>
      <c r="AC16" s="72"/>
      <c r="AD16" s="78" t="s">
        <v>1833</v>
      </c>
      <c r="AE16" s="78">
        <v>2817</v>
      </c>
      <c r="AF16" s="78">
        <v>175774</v>
      </c>
      <c r="AG16" s="78">
        <v>167496</v>
      </c>
      <c r="AH16" s="78">
        <v>433</v>
      </c>
      <c r="AI16" s="78"/>
      <c r="AJ16" s="78" t="s">
        <v>2045</v>
      </c>
      <c r="AK16" s="78" t="s">
        <v>1772</v>
      </c>
      <c r="AL16" s="82" t="s">
        <v>2329</v>
      </c>
      <c r="AM16" s="78"/>
      <c r="AN16" s="80">
        <v>39708.7778125</v>
      </c>
      <c r="AO16" s="82" t="s">
        <v>2439</v>
      </c>
      <c r="AP16" s="78" t="b">
        <v>0</v>
      </c>
      <c r="AQ16" s="78" t="b">
        <v>0</v>
      </c>
      <c r="AR16" s="78" t="b">
        <v>0</v>
      </c>
      <c r="AS16" s="78" t="s">
        <v>1701</v>
      </c>
      <c r="AT16" s="78">
        <v>3005</v>
      </c>
      <c r="AU16" s="82" t="s">
        <v>2603</v>
      </c>
      <c r="AV16" s="78" t="b">
        <v>1</v>
      </c>
      <c r="AW16" s="78" t="s">
        <v>2713</v>
      </c>
      <c r="AX16" s="82" t="s">
        <v>2727</v>
      </c>
      <c r="AY16" s="78" t="s">
        <v>65</v>
      </c>
      <c r="AZ16" s="78" t="str">
        <f>REPLACE(INDEX(GroupVertices[Group],MATCH(Vertices[[#This Row],[Vertex]],GroupVertices[Vertex],0)),1,1,"")</f>
        <v>5</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367</v>
      </c>
      <c r="B17" s="65"/>
      <c r="C17" s="65" t="s">
        <v>64</v>
      </c>
      <c r="D17" s="66">
        <v>355.92446987166386</v>
      </c>
      <c r="E17" s="68"/>
      <c r="F17" s="102" t="s">
        <v>2632</v>
      </c>
      <c r="G17" s="65"/>
      <c r="H17" s="69" t="s">
        <v>367</v>
      </c>
      <c r="I17" s="70"/>
      <c r="J17" s="70"/>
      <c r="K17" s="69" t="s">
        <v>2946</v>
      </c>
      <c r="L17" s="73">
        <v>4.045919339488249</v>
      </c>
      <c r="M17" s="74">
        <v>9246.73046875</v>
      </c>
      <c r="N17" s="74">
        <v>8704.4755859375</v>
      </c>
      <c r="O17" s="75"/>
      <c r="P17" s="76"/>
      <c r="Q17" s="76"/>
      <c r="R17" s="87"/>
      <c r="S17" s="48">
        <v>3</v>
      </c>
      <c r="T17" s="48">
        <v>0</v>
      </c>
      <c r="U17" s="49">
        <v>12.333333</v>
      </c>
      <c r="V17" s="49">
        <v>0.001515</v>
      </c>
      <c r="W17" s="49">
        <v>0.001216</v>
      </c>
      <c r="X17" s="49">
        <v>1.073581</v>
      </c>
      <c r="Y17" s="49">
        <v>0</v>
      </c>
      <c r="Z17" s="49">
        <v>0</v>
      </c>
      <c r="AA17" s="71">
        <v>17</v>
      </c>
      <c r="AB17" s="71"/>
      <c r="AC17" s="72"/>
      <c r="AD17" s="78" t="s">
        <v>1834</v>
      </c>
      <c r="AE17" s="78">
        <v>56051</v>
      </c>
      <c r="AF17" s="78">
        <v>1189199</v>
      </c>
      <c r="AG17" s="78">
        <v>84059</v>
      </c>
      <c r="AH17" s="78">
        <v>7440</v>
      </c>
      <c r="AI17" s="78"/>
      <c r="AJ17" s="78" t="s">
        <v>2046</v>
      </c>
      <c r="AK17" s="78" t="s">
        <v>2222</v>
      </c>
      <c r="AL17" s="82" t="s">
        <v>2330</v>
      </c>
      <c r="AM17" s="78"/>
      <c r="AN17" s="80">
        <v>39334.848229166666</v>
      </c>
      <c r="AO17" s="82" t="s">
        <v>2440</v>
      </c>
      <c r="AP17" s="78" t="b">
        <v>0</v>
      </c>
      <c r="AQ17" s="78" t="b">
        <v>0</v>
      </c>
      <c r="AR17" s="78" t="b">
        <v>1</v>
      </c>
      <c r="AS17" s="78" t="s">
        <v>1701</v>
      </c>
      <c r="AT17" s="78">
        <v>5736</v>
      </c>
      <c r="AU17" s="82" t="s">
        <v>2603</v>
      </c>
      <c r="AV17" s="78" t="b">
        <v>1</v>
      </c>
      <c r="AW17" s="78" t="s">
        <v>2713</v>
      </c>
      <c r="AX17" s="82" t="s">
        <v>2728</v>
      </c>
      <c r="AY17" s="78" t="s">
        <v>65</v>
      </c>
      <c r="AZ17" s="78" t="str">
        <f>REPLACE(INDEX(GroupVertices[Group],MATCH(Vertices[[#This Row],[Vertex]],GroupVertices[Vertex],0)),1,1,"")</f>
        <v>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221</v>
      </c>
      <c r="B18" s="65"/>
      <c r="C18" s="65" t="s">
        <v>64</v>
      </c>
      <c r="D18" s="66">
        <v>162.0053813596427</v>
      </c>
      <c r="E18" s="68"/>
      <c r="F18" s="102" t="s">
        <v>903</v>
      </c>
      <c r="G18" s="65"/>
      <c r="H18" s="69" t="s">
        <v>221</v>
      </c>
      <c r="I18" s="70"/>
      <c r="J18" s="70"/>
      <c r="K18" s="69" t="s">
        <v>2947</v>
      </c>
      <c r="L18" s="73">
        <v>33.55840887243492</v>
      </c>
      <c r="M18" s="74">
        <v>9606.3681640625</v>
      </c>
      <c r="N18" s="74">
        <v>9074.1083984375</v>
      </c>
      <c r="O18" s="75"/>
      <c r="P18" s="76"/>
      <c r="Q18" s="76"/>
      <c r="R18" s="87"/>
      <c r="S18" s="48">
        <v>0</v>
      </c>
      <c r="T18" s="48">
        <v>2</v>
      </c>
      <c r="U18" s="49">
        <v>131.833333</v>
      </c>
      <c r="V18" s="49">
        <v>0.002137</v>
      </c>
      <c r="W18" s="49">
        <v>0.005399</v>
      </c>
      <c r="X18" s="49">
        <v>0.712305</v>
      </c>
      <c r="Y18" s="49">
        <v>0</v>
      </c>
      <c r="Z18" s="49">
        <v>0</v>
      </c>
      <c r="AA18" s="71">
        <v>18</v>
      </c>
      <c r="AB18" s="71"/>
      <c r="AC18" s="72"/>
      <c r="AD18" s="78" t="s">
        <v>1835</v>
      </c>
      <c r="AE18" s="78">
        <v>49</v>
      </c>
      <c r="AF18" s="78">
        <v>33</v>
      </c>
      <c r="AG18" s="78">
        <v>1403</v>
      </c>
      <c r="AH18" s="78">
        <v>5866</v>
      </c>
      <c r="AI18" s="78"/>
      <c r="AJ18" s="78" t="s">
        <v>2047</v>
      </c>
      <c r="AK18" s="78" t="s">
        <v>2223</v>
      </c>
      <c r="AL18" s="78"/>
      <c r="AM18" s="78"/>
      <c r="AN18" s="80">
        <v>40721.88711805556</v>
      </c>
      <c r="AO18" s="78"/>
      <c r="AP18" s="78" t="b">
        <v>1</v>
      </c>
      <c r="AQ18" s="78" t="b">
        <v>0</v>
      </c>
      <c r="AR18" s="78" t="b">
        <v>0</v>
      </c>
      <c r="AS18" s="78" t="s">
        <v>1701</v>
      </c>
      <c r="AT18" s="78">
        <v>2</v>
      </c>
      <c r="AU18" s="82" t="s">
        <v>2603</v>
      </c>
      <c r="AV18" s="78" t="b">
        <v>0</v>
      </c>
      <c r="AW18" s="78" t="s">
        <v>2713</v>
      </c>
      <c r="AX18" s="82" t="s">
        <v>2729</v>
      </c>
      <c r="AY18" s="78" t="s">
        <v>66</v>
      </c>
      <c r="AZ18" s="78" t="str">
        <f>REPLACE(INDEX(GroupVertices[Group],MATCH(Vertices[[#This Row],[Vertex]],GroupVertices[Vertex],0)),1,1,"")</f>
        <v>5</v>
      </c>
      <c r="BA18" s="48"/>
      <c r="BB18" s="48"/>
      <c r="BC18" s="48"/>
      <c r="BD18" s="48"/>
      <c r="BE18" s="48" t="s">
        <v>804</v>
      </c>
      <c r="BF18" s="48" t="s">
        <v>804</v>
      </c>
      <c r="BG18" s="122" t="s">
        <v>3592</v>
      </c>
      <c r="BH18" s="122" t="s">
        <v>3726</v>
      </c>
      <c r="BI18" s="122" t="s">
        <v>3755</v>
      </c>
      <c r="BJ18" s="122" t="s">
        <v>3885</v>
      </c>
      <c r="BK18" s="122">
        <v>2</v>
      </c>
      <c r="BL18" s="125">
        <v>8.695652173913043</v>
      </c>
      <c r="BM18" s="122">
        <v>1</v>
      </c>
      <c r="BN18" s="125">
        <v>4.3478260869565215</v>
      </c>
      <c r="BO18" s="122">
        <v>0</v>
      </c>
      <c r="BP18" s="125">
        <v>0</v>
      </c>
      <c r="BQ18" s="122">
        <v>20</v>
      </c>
      <c r="BR18" s="125">
        <v>86.95652173913044</v>
      </c>
      <c r="BS18" s="122">
        <v>23</v>
      </c>
      <c r="BT18" s="2"/>
      <c r="BU18" s="3"/>
      <c r="BV18" s="3"/>
      <c r="BW18" s="3"/>
      <c r="BX18" s="3"/>
    </row>
    <row r="19" spans="1:76" ht="15">
      <c r="A19" s="64" t="s">
        <v>222</v>
      </c>
      <c r="B19" s="65"/>
      <c r="C19" s="65" t="s">
        <v>64</v>
      </c>
      <c r="D19" s="66">
        <v>162.0751759634938</v>
      </c>
      <c r="E19" s="68"/>
      <c r="F19" s="102" t="s">
        <v>904</v>
      </c>
      <c r="G19" s="65"/>
      <c r="H19" s="69" t="s">
        <v>222</v>
      </c>
      <c r="I19" s="70"/>
      <c r="J19" s="70"/>
      <c r="K19" s="69" t="s">
        <v>2948</v>
      </c>
      <c r="L19" s="73">
        <v>1</v>
      </c>
      <c r="M19" s="74">
        <v>2883.8291015625</v>
      </c>
      <c r="N19" s="74">
        <v>8125.81884765625</v>
      </c>
      <c r="O19" s="75"/>
      <c r="P19" s="76"/>
      <c r="Q19" s="76"/>
      <c r="R19" s="87"/>
      <c r="S19" s="48">
        <v>0</v>
      </c>
      <c r="T19" s="48">
        <v>1</v>
      </c>
      <c r="U19" s="49">
        <v>0</v>
      </c>
      <c r="V19" s="49">
        <v>0.002128</v>
      </c>
      <c r="W19" s="49">
        <v>0.005309</v>
      </c>
      <c r="X19" s="49">
        <v>0.408124</v>
      </c>
      <c r="Y19" s="49">
        <v>0</v>
      </c>
      <c r="Z19" s="49">
        <v>0</v>
      </c>
      <c r="AA19" s="71">
        <v>19</v>
      </c>
      <c r="AB19" s="71"/>
      <c r="AC19" s="72"/>
      <c r="AD19" s="78" t="s">
        <v>1836</v>
      </c>
      <c r="AE19" s="78">
        <v>62</v>
      </c>
      <c r="AF19" s="78">
        <v>461</v>
      </c>
      <c r="AG19" s="78">
        <v>11774</v>
      </c>
      <c r="AH19" s="78">
        <v>1324</v>
      </c>
      <c r="AI19" s="78"/>
      <c r="AJ19" s="78" t="s">
        <v>2048</v>
      </c>
      <c r="AK19" s="78"/>
      <c r="AL19" s="78"/>
      <c r="AM19" s="78"/>
      <c r="AN19" s="80">
        <v>41357.75686342592</v>
      </c>
      <c r="AO19" s="82" t="s">
        <v>2441</v>
      </c>
      <c r="AP19" s="78" t="b">
        <v>1</v>
      </c>
      <c r="AQ19" s="78" t="b">
        <v>0</v>
      </c>
      <c r="AR19" s="78" t="b">
        <v>0</v>
      </c>
      <c r="AS19" s="78" t="s">
        <v>1701</v>
      </c>
      <c r="AT19" s="78">
        <v>13</v>
      </c>
      <c r="AU19" s="82" t="s">
        <v>2603</v>
      </c>
      <c r="AV19" s="78" t="b">
        <v>0</v>
      </c>
      <c r="AW19" s="78" t="s">
        <v>2713</v>
      </c>
      <c r="AX19" s="82" t="s">
        <v>2730</v>
      </c>
      <c r="AY19" s="78" t="s">
        <v>66</v>
      </c>
      <c r="AZ19" s="78" t="str">
        <f>REPLACE(INDEX(GroupVertices[Group],MATCH(Vertices[[#This Row],[Vertex]],GroupVertices[Vertex],0)),1,1,"")</f>
        <v>1</v>
      </c>
      <c r="BA19" s="48" t="s">
        <v>717</v>
      </c>
      <c r="BB19" s="48" t="s">
        <v>717</v>
      </c>
      <c r="BC19" s="48" t="s">
        <v>796</v>
      </c>
      <c r="BD19" s="48" t="s">
        <v>796</v>
      </c>
      <c r="BE19" s="48"/>
      <c r="BF19" s="48"/>
      <c r="BG19" s="122" t="s">
        <v>3593</v>
      </c>
      <c r="BH19" s="122" t="s">
        <v>3593</v>
      </c>
      <c r="BI19" s="122" t="s">
        <v>3756</v>
      </c>
      <c r="BJ19" s="122" t="s">
        <v>3756</v>
      </c>
      <c r="BK19" s="122">
        <v>1</v>
      </c>
      <c r="BL19" s="125">
        <v>7.6923076923076925</v>
      </c>
      <c r="BM19" s="122">
        <v>0</v>
      </c>
      <c r="BN19" s="125">
        <v>0</v>
      </c>
      <c r="BO19" s="122">
        <v>0</v>
      </c>
      <c r="BP19" s="125">
        <v>0</v>
      </c>
      <c r="BQ19" s="122">
        <v>12</v>
      </c>
      <c r="BR19" s="125">
        <v>92.3076923076923</v>
      </c>
      <c r="BS19" s="122">
        <v>13</v>
      </c>
      <c r="BT19" s="2"/>
      <c r="BU19" s="3"/>
      <c r="BV19" s="3"/>
      <c r="BW19" s="3"/>
      <c r="BX19" s="3"/>
    </row>
    <row r="20" spans="1:76" ht="15">
      <c r="A20" s="64" t="s">
        <v>223</v>
      </c>
      <c r="B20" s="65"/>
      <c r="C20" s="65" t="s">
        <v>64</v>
      </c>
      <c r="D20" s="66">
        <v>162.0123934343287</v>
      </c>
      <c r="E20" s="68"/>
      <c r="F20" s="102" t="s">
        <v>905</v>
      </c>
      <c r="G20" s="65"/>
      <c r="H20" s="69" t="s">
        <v>223</v>
      </c>
      <c r="I20" s="70"/>
      <c r="J20" s="70"/>
      <c r="K20" s="69" t="s">
        <v>2949</v>
      </c>
      <c r="L20" s="73">
        <v>101.7623073593493</v>
      </c>
      <c r="M20" s="74">
        <v>8673.5966796875</v>
      </c>
      <c r="N20" s="74">
        <v>1588.076416015625</v>
      </c>
      <c r="O20" s="75"/>
      <c r="P20" s="76"/>
      <c r="Q20" s="76"/>
      <c r="R20" s="87"/>
      <c r="S20" s="48">
        <v>0</v>
      </c>
      <c r="T20" s="48">
        <v>2</v>
      </c>
      <c r="U20" s="49">
        <v>408</v>
      </c>
      <c r="V20" s="49">
        <v>0.002137</v>
      </c>
      <c r="W20" s="49">
        <v>0.005339</v>
      </c>
      <c r="X20" s="49">
        <v>0.83855</v>
      </c>
      <c r="Y20" s="49">
        <v>0</v>
      </c>
      <c r="Z20" s="49">
        <v>0</v>
      </c>
      <c r="AA20" s="71">
        <v>20</v>
      </c>
      <c r="AB20" s="71"/>
      <c r="AC20" s="72"/>
      <c r="AD20" s="78" t="s">
        <v>1837</v>
      </c>
      <c r="AE20" s="78">
        <v>686</v>
      </c>
      <c r="AF20" s="78">
        <v>76</v>
      </c>
      <c r="AG20" s="78">
        <v>6061</v>
      </c>
      <c r="AH20" s="78">
        <v>5389</v>
      </c>
      <c r="AI20" s="78"/>
      <c r="AJ20" s="78"/>
      <c r="AK20" s="78"/>
      <c r="AL20" s="78"/>
      <c r="AM20" s="78"/>
      <c r="AN20" s="80">
        <v>41088.845289351855</v>
      </c>
      <c r="AO20" s="78"/>
      <c r="AP20" s="78" t="b">
        <v>1</v>
      </c>
      <c r="AQ20" s="78" t="b">
        <v>0</v>
      </c>
      <c r="AR20" s="78" t="b">
        <v>1</v>
      </c>
      <c r="AS20" s="78" t="s">
        <v>1701</v>
      </c>
      <c r="AT20" s="78">
        <v>3</v>
      </c>
      <c r="AU20" s="82" t="s">
        <v>2603</v>
      </c>
      <c r="AV20" s="78" t="b">
        <v>0</v>
      </c>
      <c r="AW20" s="78" t="s">
        <v>2713</v>
      </c>
      <c r="AX20" s="82" t="s">
        <v>2731</v>
      </c>
      <c r="AY20" s="78" t="s">
        <v>66</v>
      </c>
      <c r="AZ20" s="78" t="str">
        <f>REPLACE(INDEX(GroupVertices[Group],MATCH(Vertices[[#This Row],[Vertex]],GroupVertices[Vertex],0)),1,1,"")</f>
        <v>21</v>
      </c>
      <c r="BA20" s="48"/>
      <c r="BB20" s="48"/>
      <c r="BC20" s="48"/>
      <c r="BD20" s="48"/>
      <c r="BE20" s="48"/>
      <c r="BF20" s="48"/>
      <c r="BG20" s="122" t="s">
        <v>3594</v>
      </c>
      <c r="BH20" s="122" t="s">
        <v>3594</v>
      </c>
      <c r="BI20" s="122" t="s">
        <v>3757</v>
      </c>
      <c r="BJ20" s="122" t="s">
        <v>3757</v>
      </c>
      <c r="BK20" s="122">
        <v>0</v>
      </c>
      <c r="BL20" s="125">
        <v>0</v>
      </c>
      <c r="BM20" s="122">
        <v>0</v>
      </c>
      <c r="BN20" s="125">
        <v>0</v>
      </c>
      <c r="BO20" s="122">
        <v>0</v>
      </c>
      <c r="BP20" s="125">
        <v>0</v>
      </c>
      <c r="BQ20" s="122">
        <v>11</v>
      </c>
      <c r="BR20" s="125">
        <v>100</v>
      </c>
      <c r="BS20" s="122">
        <v>11</v>
      </c>
      <c r="BT20" s="2"/>
      <c r="BU20" s="3"/>
      <c r="BV20" s="3"/>
      <c r="BW20" s="3"/>
      <c r="BX20" s="3"/>
    </row>
    <row r="21" spans="1:76" ht="15">
      <c r="A21" s="64" t="s">
        <v>368</v>
      </c>
      <c r="B21" s="65"/>
      <c r="C21" s="65" t="s">
        <v>64</v>
      </c>
      <c r="D21" s="66">
        <v>584.6307870437938</v>
      </c>
      <c r="E21" s="68"/>
      <c r="F21" s="102" t="s">
        <v>2633</v>
      </c>
      <c r="G21" s="65"/>
      <c r="H21" s="69" t="s">
        <v>368</v>
      </c>
      <c r="I21" s="70"/>
      <c r="J21" s="70"/>
      <c r="K21" s="69" t="s">
        <v>2950</v>
      </c>
      <c r="L21" s="73">
        <v>1</v>
      </c>
      <c r="M21" s="74">
        <v>8673.5966796875</v>
      </c>
      <c r="N21" s="74">
        <v>1940.9822998046875</v>
      </c>
      <c r="O21" s="75"/>
      <c r="P21" s="76"/>
      <c r="Q21" s="76"/>
      <c r="R21" s="87"/>
      <c r="S21" s="48">
        <v>1</v>
      </c>
      <c r="T21" s="48">
        <v>0</v>
      </c>
      <c r="U21" s="49">
        <v>0</v>
      </c>
      <c r="V21" s="49">
        <v>0.001488</v>
      </c>
      <c r="W21" s="49">
        <v>0.000397</v>
      </c>
      <c r="X21" s="49">
        <v>0.506384</v>
      </c>
      <c r="Y21" s="49">
        <v>0</v>
      </c>
      <c r="Z21" s="49">
        <v>0</v>
      </c>
      <c r="AA21" s="71">
        <v>21</v>
      </c>
      <c r="AB21" s="71"/>
      <c r="AC21" s="72"/>
      <c r="AD21" s="78" t="s">
        <v>1838</v>
      </c>
      <c r="AE21" s="78">
        <v>736</v>
      </c>
      <c r="AF21" s="78">
        <v>2591690</v>
      </c>
      <c r="AG21" s="78">
        <v>7758</v>
      </c>
      <c r="AH21" s="78">
        <v>3504</v>
      </c>
      <c r="AI21" s="78"/>
      <c r="AJ21" s="78" t="s">
        <v>2049</v>
      </c>
      <c r="AK21" s="78" t="s">
        <v>2224</v>
      </c>
      <c r="AL21" s="78"/>
      <c r="AM21" s="78"/>
      <c r="AN21" s="80">
        <v>40931.176712962966</v>
      </c>
      <c r="AO21" s="82" t="s">
        <v>2442</v>
      </c>
      <c r="AP21" s="78" t="b">
        <v>0</v>
      </c>
      <c r="AQ21" s="78" t="b">
        <v>0</v>
      </c>
      <c r="AR21" s="78" t="b">
        <v>0</v>
      </c>
      <c r="AS21" s="78" t="s">
        <v>1701</v>
      </c>
      <c r="AT21" s="78">
        <v>8433</v>
      </c>
      <c r="AU21" s="82" t="s">
        <v>2603</v>
      </c>
      <c r="AV21" s="78" t="b">
        <v>1</v>
      </c>
      <c r="AW21" s="78" t="s">
        <v>2713</v>
      </c>
      <c r="AX21" s="82" t="s">
        <v>2732</v>
      </c>
      <c r="AY21" s="78" t="s">
        <v>65</v>
      </c>
      <c r="AZ21" s="78" t="str">
        <f>REPLACE(INDEX(GroupVertices[Group],MATCH(Vertices[[#This Row],[Vertex]],GroupVertices[Vertex],0)),1,1,"")</f>
        <v>21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224</v>
      </c>
      <c r="B22" s="65"/>
      <c r="C22" s="65" t="s">
        <v>64</v>
      </c>
      <c r="D22" s="66">
        <v>163.03713476750636</v>
      </c>
      <c r="E22" s="68"/>
      <c r="F22" s="102" t="s">
        <v>2634</v>
      </c>
      <c r="G22" s="65"/>
      <c r="H22" s="69" t="s">
        <v>224</v>
      </c>
      <c r="I22" s="70"/>
      <c r="J22" s="70"/>
      <c r="K22" s="69" t="s">
        <v>2951</v>
      </c>
      <c r="L22" s="73">
        <v>1</v>
      </c>
      <c r="M22" s="74">
        <v>933.122314453125</v>
      </c>
      <c r="N22" s="74">
        <v>1345.0975341796875</v>
      </c>
      <c r="O22" s="75"/>
      <c r="P22" s="76"/>
      <c r="Q22" s="76"/>
      <c r="R22" s="87"/>
      <c r="S22" s="48">
        <v>0</v>
      </c>
      <c r="T22" s="48">
        <v>1</v>
      </c>
      <c r="U22" s="49">
        <v>0</v>
      </c>
      <c r="V22" s="49">
        <v>0.002128</v>
      </c>
      <c r="W22" s="49">
        <v>0.005309</v>
      </c>
      <c r="X22" s="49">
        <v>0.408124</v>
      </c>
      <c r="Y22" s="49">
        <v>0</v>
      </c>
      <c r="Z22" s="49">
        <v>0</v>
      </c>
      <c r="AA22" s="71">
        <v>22</v>
      </c>
      <c r="AB22" s="71"/>
      <c r="AC22" s="72"/>
      <c r="AD22" s="78" t="s">
        <v>1839</v>
      </c>
      <c r="AE22" s="78">
        <v>5965</v>
      </c>
      <c r="AF22" s="78">
        <v>6360</v>
      </c>
      <c r="AG22" s="78">
        <v>217472</v>
      </c>
      <c r="AH22" s="78">
        <v>103449</v>
      </c>
      <c r="AI22" s="78"/>
      <c r="AJ22" s="78" t="s">
        <v>2050</v>
      </c>
      <c r="AK22" s="78"/>
      <c r="AL22" s="78"/>
      <c r="AM22" s="78"/>
      <c r="AN22" s="80">
        <v>39863.077210648145</v>
      </c>
      <c r="AO22" s="82" t="s">
        <v>2443</v>
      </c>
      <c r="AP22" s="78" t="b">
        <v>0</v>
      </c>
      <c r="AQ22" s="78" t="b">
        <v>0</v>
      </c>
      <c r="AR22" s="78" t="b">
        <v>0</v>
      </c>
      <c r="AS22" s="78" t="s">
        <v>1701</v>
      </c>
      <c r="AT22" s="78">
        <v>73</v>
      </c>
      <c r="AU22" s="82" t="s">
        <v>2603</v>
      </c>
      <c r="AV22" s="78" t="b">
        <v>0</v>
      </c>
      <c r="AW22" s="78" t="s">
        <v>2713</v>
      </c>
      <c r="AX22" s="82" t="s">
        <v>2733</v>
      </c>
      <c r="AY22" s="78" t="s">
        <v>66</v>
      </c>
      <c r="AZ22" s="78" t="str">
        <f>REPLACE(INDEX(GroupVertices[Group],MATCH(Vertices[[#This Row],[Vertex]],GroupVertices[Vertex],0)),1,1,"")</f>
        <v>1</v>
      </c>
      <c r="BA22" s="48"/>
      <c r="BB22" s="48"/>
      <c r="BC22" s="48"/>
      <c r="BD22" s="48"/>
      <c r="BE22" s="48"/>
      <c r="BF22" s="48"/>
      <c r="BG22" s="122" t="s">
        <v>3595</v>
      </c>
      <c r="BH22" s="122" t="s">
        <v>3595</v>
      </c>
      <c r="BI22" s="122" t="s">
        <v>3758</v>
      </c>
      <c r="BJ22" s="122" t="s">
        <v>3758</v>
      </c>
      <c r="BK22" s="122">
        <v>0</v>
      </c>
      <c r="BL22" s="125">
        <v>0</v>
      </c>
      <c r="BM22" s="122">
        <v>0</v>
      </c>
      <c r="BN22" s="125">
        <v>0</v>
      </c>
      <c r="BO22" s="122">
        <v>0</v>
      </c>
      <c r="BP22" s="125">
        <v>0</v>
      </c>
      <c r="BQ22" s="122">
        <v>10</v>
      </c>
      <c r="BR22" s="125">
        <v>100</v>
      </c>
      <c r="BS22" s="122">
        <v>10</v>
      </c>
      <c r="BT22" s="2"/>
      <c r="BU22" s="3"/>
      <c r="BV22" s="3"/>
      <c r="BW22" s="3"/>
      <c r="BX22" s="3"/>
    </row>
    <row r="23" spans="1:76" ht="15">
      <c r="A23" s="64" t="s">
        <v>225</v>
      </c>
      <c r="B23" s="65"/>
      <c r="C23" s="65" t="s">
        <v>64</v>
      </c>
      <c r="D23" s="66">
        <v>162.15638557264757</v>
      </c>
      <c r="E23" s="68"/>
      <c r="F23" s="102" t="s">
        <v>906</v>
      </c>
      <c r="G23" s="65"/>
      <c r="H23" s="69" t="s">
        <v>225</v>
      </c>
      <c r="I23" s="70"/>
      <c r="J23" s="70"/>
      <c r="K23" s="69" t="s">
        <v>2952</v>
      </c>
      <c r="L23" s="73">
        <v>1</v>
      </c>
      <c r="M23" s="74">
        <v>3417.4619140625</v>
      </c>
      <c r="N23" s="74">
        <v>4611.21826171875</v>
      </c>
      <c r="O23" s="75"/>
      <c r="P23" s="76"/>
      <c r="Q23" s="76"/>
      <c r="R23" s="87"/>
      <c r="S23" s="48">
        <v>0</v>
      </c>
      <c r="T23" s="48">
        <v>1</v>
      </c>
      <c r="U23" s="49">
        <v>0</v>
      </c>
      <c r="V23" s="49">
        <v>0.002128</v>
      </c>
      <c r="W23" s="49">
        <v>0.005309</v>
      </c>
      <c r="X23" s="49">
        <v>0.408124</v>
      </c>
      <c r="Y23" s="49">
        <v>0</v>
      </c>
      <c r="Z23" s="49">
        <v>0</v>
      </c>
      <c r="AA23" s="71">
        <v>23</v>
      </c>
      <c r="AB23" s="71"/>
      <c r="AC23" s="72"/>
      <c r="AD23" s="78" t="s">
        <v>1840</v>
      </c>
      <c r="AE23" s="78">
        <v>324</v>
      </c>
      <c r="AF23" s="78">
        <v>959</v>
      </c>
      <c r="AG23" s="78">
        <v>93334</v>
      </c>
      <c r="AH23" s="78">
        <v>94047</v>
      </c>
      <c r="AI23" s="78"/>
      <c r="AJ23" s="78"/>
      <c r="AK23" s="78"/>
      <c r="AL23" s="78"/>
      <c r="AM23" s="78"/>
      <c r="AN23" s="80">
        <v>41566.0534375</v>
      </c>
      <c r="AO23" s="78"/>
      <c r="AP23" s="78" t="b">
        <v>1</v>
      </c>
      <c r="AQ23" s="78" t="b">
        <v>0</v>
      </c>
      <c r="AR23" s="78" t="b">
        <v>1</v>
      </c>
      <c r="AS23" s="78" t="s">
        <v>1701</v>
      </c>
      <c r="AT23" s="78">
        <v>21</v>
      </c>
      <c r="AU23" s="82" t="s">
        <v>2603</v>
      </c>
      <c r="AV23" s="78" t="b">
        <v>0</v>
      </c>
      <c r="AW23" s="78" t="s">
        <v>2713</v>
      </c>
      <c r="AX23" s="82" t="s">
        <v>2734</v>
      </c>
      <c r="AY23" s="78" t="s">
        <v>66</v>
      </c>
      <c r="AZ23" s="78" t="str">
        <f>REPLACE(INDEX(GroupVertices[Group],MATCH(Vertices[[#This Row],[Vertex]],GroupVertices[Vertex],0)),1,1,"")</f>
        <v>1</v>
      </c>
      <c r="BA23" s="48"/>
      <c r="BB23" s="48"/>
      <c r="BC23" s="48"/>
      <c r="BD23" s="48"/>
      <c r="BE23" s="48"/>
      <c r="BF23" s="48"/>
      <c r="BG23" s="122" t="s">
        <v>3596</v>
      </c>
      <c r="BH23" s="122" t="s">
        <v>3596</v>
      </c>
      <c r="BI23" s="122" t="s">
        <v>3759</v>
      </c>
      <c r="BJ23" s="122" t="s">
        <v>3759</v>
      </c>
      <c r="BK23" s="122">
        <v>1</v>
      </c>
      <c r="BL23" s="125">
        <v>4.3478260869565215</v>
      </c>
      <c r="BM23" s="122">
        <v>0</v>
      </c>
      <c r="BN23" s="125">
        <v>0</v>
      </c>
      <c r="BO23" s="122">
        <v>0</v>
      </c>
      <c r="BP23" s="125">
        <v>0</v>
      </c>
      <c r="BQ23" s="122">
        <v>22</v>
      </c>
      <c r="BR23" s="125">
        <v>95.65217391304348</v>
      </c>
      <c r="BS23" s="122">
        <v>23</v>
      </c>
      <c r="BT23" s="2"/>
      <c r="BU23" s="3"/>
      <c r="BV23" s="3"/>
      <c r="BW23" s="3"/>
      <c r="BX23" s="3"/>
    </row>
    <row r="24" spans="1:76" ht="15">
      <c r="A24" s="64" t="s">
        <v>226</v>
      </c>
      <c r="B24" s="65"/>
      <c r="C24" s="65" t="s">
        <v>64</v>
      </c>
      <c r="D24" s="66">
        <v>162.0019568580519</v>
      </c>
      <c r="E24" s="68"/>
      <c r="F24" s="102" t="s">
        <v>907</v>
      </c>
      <c r="G24" s="65"/>
      <c r="H24" s="69" t="s">
        <v>226</v>
      </c>
      <c r="I24" s="70"/>
      <c r="J24" s="70"/>
      <c r="K24" s="69" t="s">
        <v>2953</v>
      </c>
      <c r="L24" s="73">
        <v>1</v>
      </c>
      <c r="M24" s="74">
        <v>1323.864501953125</v>
      </c>
      <c r="N24" s="74">
        <v>9456.3798828125</v>
      </c>
      <c r="O24" s="75"/>
      <c r="P24" s="76"/>
      <c r="Q24" s="76"/>
      <c r="R24" s="87"/>
      <c r="S24" s="48">
        <v>0</v>
      </c>
      <c r="T24" s="48">
        <v>1</v>
      </c>
      <c r="U24" s="49">
        <v>0</v>
      </c>
      <c r="V24" s="49">
        <v>0.002128</v>
      </c>
      <c r="W24" s="49">
        <v>0.005309</v>
      </c>
      <c r="X24" s="49">
        <v>0.408124</v>
      </c>
      <c r="Y24" s="49">
        <v>0</v>
      </c>
      <c r="Z24" s="49">
        <v>0</v>
      </c>
      <c r="AA24" s="71">
        <v>24</v>
      </c>
      <c r="AB24" s="71"/>
      <c r="AC24" s="72"/>
      <c r="AD24" s="78" t="s">
        <v>1841</v>
      </c>
      <c r="AE24" s="78">
        <v>76</v>
      </c>
      <c r="AF24" s="78">
        <v>12</v>
      </c>
      <c r="AG24" s="78">
        <v>21</v>
      </c>
      <c r="AH24" s="78">
        <v>575</v>
      </c>
      <c r="AI24" s="78"/>
      <c r="AJ24" s="78"/>
      <c r="AK24" s="78"/>
      <c r="AL24" s="78"/>
      <c r="AM24" s="78"/>
      <c r="AN24" s="80">
        <v>42198.611134259256</v>
      </c>
      <c r="AO24" s="82" t="s">
        <v>2444</v>
      </c>
      <c r="AP24" s="78" t="b">
        <v>1</v>
      </c>
      <c r="AQ24" s="78" t="b">
        <v>0</v>
      </c>
      <c r="AR24" s="78" t="b">
        <v>1</v>
      </c>
      <c r="AS24" s="78" t="s">
        <v>1701</v>
      </c>
      <c r="AT24" s="78">
        <v>0</v>
      </c>
      <c r="AU24" s="82" t="s">
        <v>2603</v>
      </c>
      <c r="AV24" s="78" t="b">
        <v>0</v>
      </c>
      <c r="AW24" s="78" t="s">
        <v>2713</v>
      </c>
      <c r="AX24" s="82" t="s">
        <v>2735</v>
      </c>
      <c r="AY24" s="78" t="s">
        <v>66</v>
      </c>
      <c r="AZ24" s="78" t="str">
        <f>REPLACE(INDEX(GroupVertices[Group],MATCH(Vertices[[#This Row],[Vertex]],GroupVertices[Vertex],0)),1,1,"")</f>
        <v>1</v>
      </c>
      <c r="BA24" s="48"/>
      <c r="BB24" s="48"/>
      <c r="BC24" s="48"/>
      <c r="BD24" s="48"/>
      <c r="BE24" s="48"/>
      <c r="BF24" s="48"/>
      <c r="BG24" s="122" t="s">
        <v>3597</v>
      </c>
      <c r="BH24" s="122" t="s">
        <v>3597</v>
      </c>
      <c r="BI24" s="122" t="s">
        <v>3760</v>
      </c>
      <c r="BJ24" s="122" t="s">
        <v>3760</v>
      </c>
      <c r="BK24" s="122">
        <v>1</v>
      </c>
      <c r="BL24" s="125">
        <v>33.333333333333336</v>
      </c>
      <c r="BM24" s="122">
        <v>0</v>
      </c>
      <c r="BN24" s="125">
        <v>0</v>
      </c>
      <c r="BO24" s="122">
        <v>0</v>
      </c>
      <c r="BP24" s="125">
        <v>0</v>
      </c>
      <c r="BQ24" s="122">
        <v>2</v>
      </c>
      <c r="BR24" s="125">
        <v>66.66666666666667</v>
      </c>
      <c r="BS24" s="122">
        <v>3</v>
      </c>
      <c r="BT24" s="2"/>
      <c r="BU24" s="3"/>
      <c r="BV24" s="3"/>
      <c r="BW24" s="3"/>
      <c r="BX24" s="3"/>
    </row>
    <row r="25" spans="1:76" ht="15">
      <c r="A25" s="64" t="s">
        <v>227</v>
      </c>
      <c r="B25" s="65"/>
      <c r="C25" s="65" t="s">
        <v>64</v>
      </c>
      <c r="D25" s="66">
        <v>162.26091440691982</v>
      </c>
      <c r="E25" s="68"/>
      <c r="F25" s="102" t="s">
        <v>908</v>
      </c>
      <c r="G25" s="65"/>
      <c r="H25" s="69" t="s">
        <v>227</v>
      </c>
      <c r="I25" s="70"/>
      <c r="J25" s="70"/>
      <c r="K25" s="69" t="s">
        <v>2954</v>
      </c>
      <c r="L25" s="73">
        <v>1</v>
      </c>
      <c r="M25" s="74">
        <v>1848.557373046875</v>
      </c>
      <c r="N25" s="74">
        <v>6618.099609375</v>
      </c>
      <c r="O25" s="75"/>
      <c r="P25" s="76"/>
      <c r="Q25" s="76"/>
      <c r="R25" s="87"/>
      <c r="S25" s="48">
        <v>0</v>
      </c>
      <c r="T25" s="48">
        <v>1</v>
      </c>
      <c r="U25" s="49">
        <v>0</v>
      </c>
      <c r="V25" s="49">
        <v>0.002128</v>
      </c>
      <c r="W25" s="49">
        <v>0.005309</v>
      </c>
      <c r="X25" s="49">
        <v>0.408124</v>
      </c>
      <c r="Y25" s="49">
        <v>0</v>
      </c>
      <c r="Z25" s="49">
        <v>0</v>
      </c>
      <c r="AA25" s="71">
        <v>25</v>
      </c>
      <c r="AB25" s="71"/>
      <c r="AC25" s="72"/>
      <c r="AD25" s="78" t="s">
        <v>1842</v>
      </c>
      <c r="AE25" s="78">
        <v>2867</v>
      </c>
      <c r="AF25" s="78">
        <v>1600</v>
      </c>
      <c r="AG25" s="78">
        <v>30187</v>
      </c>
      <c r="AH25" s="78">
        <v>32806</v>
      </c>
      <c r="AI25" s="78"/>
      <c r="AJ25" s="78" t="s">
        <v>2051</v>
      </c>
      <c r="AK25" s="78" t="s">
        <v>2225</v>
      </c>
      <c r="AL25" s="78"/>
      <c r="AM25" s="78"/>
      <c r="AN25" s="80">
        <v>39851.1646875</v>
      </c>
      <c r="AO25" s="82" t="s">
        <v>2445</v>
      </c>
      <c r="AP25" s="78" t="b">
        <v>0</v>
      </c>
      <c r="AQ25" s="78" t="b">
        <v>0</v>
      </c>
      <c r="AR25" s="78" t="b">
        <v>1</v>
      </c>
      <c r="AS25" s="78" t="s">
        <v>1701</v>
      </c>
      <c r="AT25" s="78">
        <v>55</v>
      </c>
      <c r="AU25" s="82" t="s">
        <v>2607</v>
      </c>
      <c r="AV25" s="78" t="b">
        <v>0</v>
      </c>
      <c r="AW25" s="78" t="s">
        <v>2713</v>
      </c>
      <c r="AX25" s="82" t="s">
        <v>2736</v>
      </c>
      <c r="AY25" s="78" t="s">
        <v>66</v>
      </c>
      <c r="AZ25" s="78" t="str">
        <f>REPLACE(INDEX(GroupVertices[Group],MATCH(Vertices[[#This Row],[Vertex]],GroupVertices[Vertex],0)),1,1,"")</f>
        <v>1</v>
      </c>
      <c r="BA25" s="48" t="s">
        <v>718</v>
      </c>
      <c r="BB25" s="48" t="s">
        <v>718</v>
      </c>
      <c r="BC25" s="48" t="s">
        <v>797</v>
      </c>
      <c r="BD25" s="48" t="s">
        <v>797</v>
      </c>
      <c r="BE25" s="48"/>
      <c r="BF25" s="48"/>
      <c r="BG25" s="122" t="s">
        <v>3598</v>
      </c>
      <c r="BH25" s="122" t="s">
        <v>3598</v>
      </c>
      <c r="BI25" s="122" t="s">
        <v>3761</v>
      </c>
      <c r="BJ25" s="122" t="s">
        <v>3761</v>
      </c>
      <c r="BK25" s="122">
        <v>0</v>
      </c>
      <c r="BL25" s="125">
        <v>0</v>
      </c>
      <c r="BM25" s="122">
        <v>0</v>
      </c>
      <c r="BN25" s="125">
        <v>0</v>
      </c>
      <c r="BO25" s="122">
        <v>0</v>
      </c>
      <c r="BP25" s="125">
        <v>0</v>
      </c>
      <c r="BQ25" s="122">
        <v>7</v>
      </c>
      <c r="BR25" s="125">
        <v>100</v>
      </c>
      <c r="BS25" s="122">
        <v>7</v>
      </c>
      <c r="BT25" s="2"/>
      <c r="BU25" s="3"/>
      <c r="BV25" s="3"/>
      <c r="BW25" s="3"/>
      <c r="BX25" s="3"/>
    </row>
    <row r="26" spans="1:76" ht="15">
      <c r="A26" s="64" t="s">
        <v>228</v>
      </c>
      <c r="B26" s="65"/>
      <c r="C26" s="65" t="s">
        <v>64</v>
      </c>
      <c r="D26" s="66">
        <v>165.21169327767885</v>
      </c>
      <c r="E26" s="68"/>
      <c r="F26" s="102" t="s">
        <v>909</v>
      </c>
      <c r="G26" s="65"/>
      <c r="H26" s="69" t="s">
        <v>228</v>
      </c>
      <c r="I26" s="70"/>
      <c r="J26" s="70"/>
      <c r="K26" s="69" t="s">
        <v>2955</v>
      </c>
      <c r="L26" s="73">
        <v>1</v>
      </c>
      <c r="M26" s="74">
        <v>2438.9501953125</v>
      </c>
      <c r="N26" s="74">
        <v>1792.085205078125</v>
      </c>
      <c r="O26" s="75"/>
      <c r="P26" s="76"/>
      <c r="Q26" s="76"/>
      <c r="R26" s="87"/>
      <c r="S26" s="48">
        <v>0</v>
      </c>
      <c r="T26" s="48">
        <v>1</v>
      </c>
      <c r="U26" s="49">
        <v>0</v>
      </c>
      <c r="V26" s="49">
        <v>0.002128</v>
      </c>
      <c r="W26" s="49">
        <v>0.005309</v>
      </c>
      <c r="X26" s="49">
        <v>0.408124</v>
      </c>
      <c r="Y26" s="49">
        <v>0</v>
      </c>
      <c r="Z26" s="49">
        <v>0</v>
      </c>
      <c r="AA26" s="71">
        <v>26</v>
      </c>
      <c r="AB26" s="71"/>
      <c r="AC26" s="72"/>
      <c r="AD26" s="78" t="s">
        <v>1843</v>
      </c>
      <c r="AE26" s="78">
        <v>16190</v>
      </c>
      <c r="AF26" s="78">
        <v>19695</v>
      </c>
      <c r="AG26" s="78">
        <v>65412</v>
      </c>
      <c r="AH26" s="78">
        <v>2830</v>
      </c>
      <c r="AI26" s="78"/>
      <c r="AJ26" s="78" t="s">
        <v>2052</v>
      </c>
      <c r="AK26" s="78" t="s">
        <v>1741</v>
      </c>
      <c r="AL26" s="82" t="s">
        <v>2331</v>
      </c>
      <c r="AM26" s="78"/>
      <c r="AN26" s="80">
        <v>40346.91909722222</v>
      </c>
      <c r="AO26" s="82" t="s">
        <v>2446</v>
      </c>
      <c r="AP26" s="78" t="b">
        <v>0</v>
      </c>
      <c r="AQ26" s="78" t="b">
        <v>0</v>
      </c>
      <c r="AR26" s="78" t="b">
        <v>1</v>
      </c>
      <c r="AS26" s="78" t="s">
        <v>1701</v>
      </c>
      <c r="AT26" s="78">
        <v>752</v>
      </c>
      <c r="AU26" s="82" t="s">
        <v>2608</v>
      </c>
      <c r="AV26" s="78" t="b">
        <v>0</v>
      </c>
      <c r="AW26" s="78" t="s">
        <v>2713</v>
      </c>
      <c r="AX26" s="82" t="s">
        <v>2737</v>
      </c>
      <c r="AY26" s="78" t="s">
        <v>66</v>
      </c>
      <c r="AZ26" s="78" t="str">
        <f>REPLACE(INDEX(GroupVertices[Group],MATCH(Vertices[[#This Row],[Vertex]],GroupVertices[Vertex],0)),1,1,"")</f>
        <v>1</v>
      </c>
      <c r="BA26" s="48"/>
      <c r="BB26" s="48"/>
      <c r="BC26" s="48"/>
      <c r="BD26" s="48"/>
      <c r="BE26" s="48"/>
      <c r="BF26" s="48"/>
      <c r="BG26" s="122" t="s">
        <v>3599</v>
      </c>
      <c r="BH26" s="122" t="s">
        <v>3599</v>
      </c>
      <c r="BI26" s="122" t="s">
        <v>3762</v>
      </c>
      <c r="BJ26" s="122" t="s">
        <v>3762</v>
      </c>
      <c r="BK26" s="122">
        <v>0</v>
      </c>
      <c r="BL26" s="125">
        <v>0</v>
      </c>
      <c r="BM26" s="122">
        <v>0</v>
      </c>
      <c r="BN26" s="125">
        <v>0</v>
      </c>
      <c r="BO26" s="122">
        <v>0</v>
      </c>
      <c r="BP26" s="125">
        <v>0</v>
      </c>
      <c r="BQ26" s="122">
        <v>27</v>
      </c>
      <c r="BR26" s="125">
        <v>100</v>
      </c>
      <c r="BS26" s="122">
        <v>27</v>
      </c>
      <c r="BT26" s="2"/>
      <c r="BU26" s="3"/>
      <c r="BV26" s="3"/>
      <c r="BW26" s="3"/>
      <c r="BX26" s="3"/>
    </row>
    <row r="27" spans="1:76" ht="15">
      <c r="A27" s="64" t="s">
        <v>229</v>
      </c>
      <c r="B27" s="65"/>
      <c r="C27" s="65" t="s">
        <v>64</v>
      </c>
      <c r="D27" s="66">
        <v>162.0026091440692</v>
      </c>
      <c r="E27" s="68"/>
      <c r="F27" s="102" t="s">
        <v>910</v>
      </c>
      <c r="G27" s="65"/>
      <c r="H27" s="69" t="s">
        <v>229</v>
      </c>
      <c r="I27" s="70"/>
      <c r="J27" s="70"/>
      <c r="K27" s="69" t="s">
        <v>2956</v>
      </c>
      <c r="L27" s="73">
        <v>1</v>
      </c>
      <c r="M27" s="74">
        <v>750.9825439453125</v>
      </c>
      <c r="N27" s="74">
        <v>5433.18701171875</v>
      </c>
      <c r="O27" s="75"/>
      <c r="P27" s="76"/>
      <c r="Q27" s="76"/>
      <c r="R27" s="87"/>
      <c r="S27" s="48">
        <v>0</v>
      </c>
      <c r="T27" s="48">
        <v>1</v>
      </c>
      <c r="U27" s="49">
        <v>0</v>
      </c>
      <c r="V27" s="49">
        <v>0.002128</v>
      </c>
      <c r="W27" s="49">
        <v>0.005309</v>
      </c>
      <c r="X27" s="49">
        <v>0.408124</v>
      </c>
      <c r="Y27" s="49">
        <v>0</v>
      </c>
      <c r="Z27" s="49">
        <v>0</v>
      </c>
      <c r="AA27" s="71">
        <v>27</v>
      </c>
      <c r="AB27" s="71"/>
      <c r="AC27" s="72"/>
      <c r="AD27" s="78" t="s">
        <v>1844</v>
      </c>
      <c r="AE27" s="78">
        <v>150</v>
      </c>
      <c r="AF27" s="78">
        <v>16</v>
      </c>
      <c r="AG27" s="78">
        <v>1120</v>
      </c>
      <c r="AH27" s="78">
        <v>920</v>
      </c>
      <c r="AI27" s="78"/>
      <c r="AJ27" s="78"/>
      <c r="AK27" s="78"/>
      <c r="AL27" s="78"/>
      <c r="AM27" s="78"/>
      <c r="AN27" s="80">
        <v>43465.88092592593</v>
      </c>
      <c r="AO27" s="78"/>
      <c r="AP27" s="78" t="b">
        <v>1</v>
      </c>
      <c r="AQ27" s="78" t="b">
        <v>0</v>
      </c>
      <c r="AR27" s="78" t="b">
        <v>0</v>
      </c>
      <c r="AS27" s="78" t="s">
        <v>1701</v>
      </c>
      <c r="AT27" s="78">
        <v>0</v>
      </c>
      <c r="AU27" s="78"/>
      <c r="AV27" s="78" t="b">
        <v>0</v>
      </c>
      <c r="AW27" s="78" t="s">
        <v>2713</v>
      </c>
      <c r="AX27" s="82" t="s">
        <v>2738</v>
      </c>
      <c r="AY27" s="78" t="s">
        <v>66</v>
      </c>
      <c r="AZ27" s="78" t="str">
        <f>REPLACE(INDEX(GroupVertices[Group],MATCH(Vertices[[#This Row],[Vertex]],GroupVertices[Vertex],0)),1,1,"")</f>
        <v>1</v>
      </c>
      <c r="BA27" s="48"/>
      <c r="BB27" s="48"/>
      <c r="BC27" s="48"/>
      <c r="BD27" s="48"/>
      <c r="BE27" s="48"/>
      <c r="BF27" s="48"/>
      <c r="BG27" s="122" t="s">
        <v>3600</v>
      </c>
      <c r="BH27" s="122" t="s">
        <v>3600</v>
      </c>
      <c r="BI27" s="122" t="s">
        <v>3763</v>
      </c>
      <c r="BJ27" s="122" t="s">
        <v>3763</v>
      </c>
      <c r="BK27" s="122">
        <v>0</v>
      </c>
      <c r="BL27" s="125">
        <v>0</v>
      </c>
      <c r="BM27" s="122">
        <v>0</v>
      </c>
      <c r="BN27" s="125">
        <v>0</v>
      </c>
      <c r="BO27" s="122">
        <v>0</v>
      </c>
      <c r="BP27" s="125">
        <v>0</v>
      </c>
      <c r="BQ27" s="122">
        <v>11</v>
      </c>
      <c r="BR27" s="125">
        <v>100</v>
      </c>
      <c r="BS27" s="122">
        <v>11</v>
      </c>
      <c r="BT27" s="2"/>
      <c r="BU27" s="3"/>
      <c r="BV27" s="3"/>
      <c r="BW27" s="3"/>
      <c r="BX27" s="3"/>
    </row>
    <row r="28" spans="1:76" ht="15">
      <c r="A28" s="64" t="s">
        <v>230</v>
      </c>
      <c r="B28" s="65"/>
      <c r="C28" s="65" t="s">
        <v>64</v>
      </c>
      <c r="D28" s="66">
        <v>162.08072039464082</v>
      </c>
      <c r="E28" s="68"/>
      <c r="F28" s="102" t="s">
        <v>2635</v>
      </c>
      <c r="G28" s="65"/>
      <c r="H28" s="69" t="s">
        <v>230</v>
      </c>
      <c r="I28" s="70"/>
      <c r="J28" s="70"/>
      <c r="K28" s="69" t="s">
        <v>2957</v>
      </c>
      <c r="L28" s="73">
        <v>50.475609985462924</v>
      </c>
      <c r="M28" s="74">
        <v>8303.2626953125</v>
      </c>
      <c r="N28" s="74">
        <v>9646.09375</v>
      </c>
      <c r="O28" s="75"/>
      <c r="P28" s="76"/>
      <c r="Q28" s="76"/>
      <c r="R28" s="87"/>
      <c r="S28" s="48">
        <v>1</v>
      </c>
      <c r="T28" s="48">
        <v>2</v>
      </c>
      <c r="U28" s="49">
        <v>200.333333</v>
      </c>
      <c r="V28" s="49">
        <v>0.002137</v>
      </c>
      <c r="W28" s="49">
        <v>0.005369</v>
      </c>
      <c r="X28" s="49">
        <v>0.727514</v>
      </c>
      <c r="Y28" s="49">
        <v>0</v>
      </c>
      <c r="Z28" s="49">
        <v>0.5</v>
      </c>
      <c r="AA28" s="71">
        <v>28</v>
      </c>
      <c r="AB28" s="71"/>
      <c r="AC28" s="72"/>
      <c r="AD28" s="78" t="s">
        <v>1845</v>
      </c>
      <c r="AE28" s="78">
        <v>2644</v>
      </c>
      <c r="AF28" s="78">
        <v>495</v>
      </c>
      <c r="AG28" s="78">
        <v>2119</v>
      </c>
      <c r="AH28" s="78">
        <v>6694</v>
      </c>
      <c r="AI28" s="78"/>
      <c r="AJ28" s="78" t="s">
        <v>2053</v>
      </c>
      <c r="AK28" s="78">
        <v>603</v>
      </c>
      <c r="AL28" s="82" t="s">
        <v>2332</v>
      </c>
      <c r="AM28" s="78"/>
      <c r="AN28" s="80">
        <v>43005.07777777778</v>
      </c>
      <c r="AO28" s="82" t="s">
        <v>2447</v>
      </c>
      <c r="AP28" s="78" t="b">
        <v>0</v>
      </c>
      <c r="AQ28" s="78" t="b">
        <v>0</v>
      </c>
      <c r="AR28" s="78" t="b">
        <v>0</v>
      </c>
      <c r="AS28" s="78" t="s">
        <v>1701</v>
      </c>
      <c r="AT28" s="78">
        <v>5</v>
      </c>
      <c r="AU28" s="82" t="s">
        <v>2603</v>
      </c>
      <c r="AV28" s="78" t="b">
        <v>0</v>
      </c>
      <c r="AW28" s="78" t="s">
        <v>2713</v>
      </c>
      <c r="AX28" s="82" t="s">
        <v>2739</v>
      </c>
      <c r="AY28" s="78" t="s">
        <v>66</v>
      </c>
      <c r="AZ28" s="78" t="str">
        <f>REPLACE(INDEX(GroupVertices[Group],MATCH(Vertices[[#This Row],[Vertex]],GroupVertices[Vertex],0)),1,1,"")</f>
        <v>5</v>
      </c>
      <c r="BA28" s="48"/>
      <c r="BB28" s="48"/>
      <c r="BC28" s="48"/>
      <c r="BD28" s="48"/>
      <c r="BE28" s="48" t="s">
        <v>805</v>
      </c>
      <c r="BF28" s="48" t="s">
        <v>805</v>
      </c>
      <c r="BG28" s="122" t="s">
        <v>3601</v>
      </c>
      <c r="BH28" s="122" t="s">
        <v>3601</v>
      </c>
      <c r="BI28" s="122" t="s">
        <v>3764</v>
      </c>
      <c r="BJ28" s="122" t="s">
        <v>3764</v>
      </c>
      <c r="BK28" s="122">
        <v>0</v>
      </c>
      <c r="BL28" s="125">
        <v>0</v>
      </c>
      <c r="BM28" s="122">
        <v>0</v>
      </c>
      <c r="BN28" s="125">
        <v>0</v>
      </c>
      <c r="BO28" s="122">
        <v>0</v>
      </c>
      <c r="BP28" s="125">
        <v>0</v>
      </c>
      <c r="BQ28" s="122">
        <v>6</v>
      </c>
      <c r="BR28" s="125">
        <v>100</v>
      </c>
      <c r="BS28" s="122">
        <v>6</v>
      </c>
      <c r="BT28" s="2"/>
      <c r="BU28" s="3"/>
      <c r="BV28" s="3"/>
      <c r="BW28" s="3"/>
      <c r="BX28" s="3"/>
    </row>
    <row r="29" spans="1:76" ht="15">
      <c r="A29" s="64" t="s">
        <v>369</v>
      </c>
      <c r="B29" s="65"/>
      <c r="C29" s="65" t="s">
        <v>64</v>
      </c>
      <c r="D29" s="66">
        <v>875.6335172266168</v>
      </c>
      <c r="E29" s="68"/>
      <c r="F29" s="102" t="s">
        <v>2636</v>
      </c>
      <c r="G29" s="65"/>
      <c r="H29" s="69" t="s">
        <v>369</v>
      </c>
      <c r="I29" s="70"/>
      <c r="J29" s="70"/>
      <c r="K29" s="69" t="s">
        <v>2958</v>
      </c>
      <c r="L29" s="73">
        <v>1.3704496594093725</v>
      </c>
      <c r="M29" s="74">
        <v>8591.1689453125</v>
      </c>
      <c r="N29" s="74">
        <v>9320.5302734375</v>
      </c>
      <c r="O29" s="75"/>
      <c r="P29" s="76"/>
      <c r="Q29" s="76"/>
      <c r="R29" s="87"/>
      <c r="S29" s="48">
        <v>2</v>
      </c>
      <c r="T29" s="48">
        <v>0</v>
      </c>
      <c r="U29" s="49">
        <v>1.5</v>
      </c>
      <c r="V29" s="49">
        <v>0.001497</v>
      </c>
      <c r="W29" s="49">
        <v>0.000806</v>
      </c>
      <c r="X29" s="49">
        <v>0.751507</v>
      </c>
      <c r="Y29" s="49">
        <v>0</v>
      </c>
      <c r="Z29" s="49">
        <v>0</v>
      </c>
      <c r="AA29" s="71">
        <v>29</v>
      </c>
      <c r="AB29" s="71"/>
      <c r="AC29" s="72"/>
      <c r="AD29" s="78" t="s">
        <v>1846</v>
      </c>
      <c r="AE29" s="78">
        <v>212</v>
      </c>
      <c r="AF29" s="78">
        <v>4376200</v>
      </c>
      <c r="AG29" s="78">
        <v>47150</v>
      </c>
      <c r="AH29" s="78">
        <v>14375</v>
      </c>
      <c r="AI29" s="78"/>
      <c r="AJ29" s="78" t="s">
        <v>2054</v>
      </c>
      <c r="AK29" s="78"/>
      <c r="AL29" s="82" t="s">
        <v>2333</v>
      </c>
      <c r="AM29" s="78"/>
      <c r="AN29" s="80">
        <v>39917.581145833334</v>
      </c>
      <c r="AO29" s="82" t="s">
        <v>2448</v>
      </c>
      <c r="AP29" s="78" t="b">
        <v>0</v>
      </c>
      <c r="AQ29" s="78" t="b">
        <v>0</v>
      </c>
      <c r="AR29" s="78" t="b">
        <v>1</v>
      </c>
      <c r="AS29" s="78" t="s">
        <v>1701</v>
      </c>
      <c r="AT29" s="78">
        <v>12911</v>
      </c>
      <c r="AU29" s="82" t="s">
        <v>2603</v>
      </c>
      <c r="AV29" s="78" t="b">
        <v>1</v>
      </c>
      <c r="AW29" s="78" t="s">
        <v>2713</v>
      </c>
      <c r="AX29" s="82" t="s">
        <v>2740</v>
      </c>
      <c r="AY29" s="78" t="s">
        <v>65</v>
      </c>
      <c r="AZ29" s="78" t="str">
        <f>REPLACE(INDEX(GroupVertices[Group],MATCH(Vertices[[#This Row],[Vertex]],GroupVertices[Vertex],0)),1,1,"")</f>
        <v>5</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231</v>
      </c>
      <c r="B30" s="65"/>
      <c r="C30" s="65" t="s">
        <v>64</v>
      </c>
      <c r="D30" s="66">
        <v>162.335275012892</v>
      </c>
      <c r="E30" s="68"/>
      <c r="F30" s="102" t="s">
        <v>911</v>
      </c>
      <c r="G30" s="65"/>
      <c r="H30" s="69" t="s">
        <v>231</v>
      </c>
      <c r="I30" s="70"/>
      <c r="J30" s="70"/>
      <c r="K30" s="69" t="s">
        <v>2959</v>
      </c>
      <c r="L30" s="73">
        <v>84.4746565869119</v>
      </c>
      <c r="M30" s="74">
        <v>8896.8818359375</v>
      </c>
      <c r="N30" s="74">
        <v>9001.4609375</v>
      </c>
      <c r="O30" s="75"/>
      <c r="P30" s="76"/>
      <c r="Q30" s="76"/>
      <c r="R30" s="87"/>
      <c r="S30" s="48">
        <v>0</v>
      </c>
      <c r="T30" s="48">
        <v>3</v>
      </c>
      <c r="U30" s="49">
        <v>338</v>
      </c>
      <c r="V30" s="49">
        <v>0.002146</v>
      </c>
      <c r="W30" s="49">
        <v>0.005459</v>
      </c>
      <c r="X30" s="49">
        <v>1.031696</v>
      </c>
      <c r="Y30" s="49">
        <v>0</v>
      </c>
      <c r="Z30" s="49">
        <v>0</v>
      </c>
      <c r="AA30" s="71">
        <v>30</v>
      </c>
      <c r="AB30" s="71"/>
      <c r="AC30" s="72"/>
      <c r="AD30" s="78" t="s">
        <v>1847</v>
      </c>
      <c r="AE30" s="78">
        <v>2338</v>
      </c>
      <c r="AF30" s="78">
        <v>2056</v>
      </c>
      <c r="AG30" s="78">
        <v>10498</v>
      </c>
      <c r="AH30" s="78">
        <v>9463</v>
      </c>
      <c r="AI30" s="78"/>
      <c r="AJ30" s="78" t="s">
        <v>2055</v>
      </c>
      <c r="AK30" s="78" t="s">
        <v>2226</v>
      </c>
      <c r="AL30" s="82" t="s">
        <v>2334</v>
      </c>
      <c r="AM30" s="78"/>
      <c r="AN30" s="80">
        <v>42800.02861111111</v>
      </c>
      <c r="AO30" s="82" t="s">
        <v>2449</v>
      </c>
      <c r="AP30" s="78" t="b">
        <v>1</v>
      </c>
      <c r="AQ30" s="78" t="b">
        <v>0</v>
      </c>
      <c r="AR30" s="78" t="b">
        <v>1</v>
      </c>
      <c r="AS30" s="78" t="s">
        <v>1701</v>
      </c>
      <c r="AT30" s="78">
        <v>46</v>
      </c>
      <c r="AU30" s="78"/>
      <c r="AV30" s="78" t="b">
        <v>0</v>
      </c>
      <c r="AW30" s="78" t="s">
        <v>2713</v>
      </c>
      <c r="AX30" s="82" t="s">
        <v>2741</v>
      </c>
      <c r="AY30" s="78" t="s">
        <v>66</v>
      </c>
      <c r="AZ30" s="78" t="str">
        <f>REPLACE(INDEX(GroupVertices[Group],MATCH(Vertices[[#This Row],[Vertex]],GroupVertices[Vertex],0)),1,1,"")</f>
        <v>5</v>
      </c>
      <c r="BA30" s="48"/>
      <c r="BB30" s="48"/>
      <c r="BC30" s="48"/>
      <c r="BD30" s="48"/>
      <c r="BE30" s="48"/>
      <c r="BF30" s="48"/>
      <c r="BG30" s="122" t="s">
        <v>3602</v>
      </c>
      <c r="BH30" s="122" t="s">
        <v>3602</v>
      </c>
      <c r="BI30" s="122" t="s">
        <v>3765</v>
      </c>
      <c r="BJ30" s="122" t="s">
        <v>3765</v>
      </c>
      <c r="BK30" s="122">
        <v>1</v>
      </c>
      <c r="BL30" s="125">
        <v>4.166666666666667</v>
      </c>
      <c r="BM30" s="122">
        <v>0</v>
      </c>
      <c r="BN30" s="125">
        <v>0</v>
      </c>
      <c r="BO30" s="122">
        <v>0</v>
      </c>
      <c r="BP30" s="125">
        <v>0</v>
      </c>
      <c r="BQ30" s="122">
        <v>23</v>
      </c>
      <c r="BR30" s="125">
        <v>95.83333333333333</v>
      </c>
      <c r="BS30" s="122">
        <v>24</v>
      </c>
      <c r="BT30" s="2"/>
      <c r="BU30" s="3"/>
      <c r="BV30" s="3"/>
      <c r="BW30" s="3"/>
      <c r="BX30" s="3"/>
    </row>
    <row r="31" spans="1:76" ht="15">
      <c r="A31" s="64" t="s">
        <v>232</v>
      </c>
      <c r="B31" s="65"/>
      <c r="C31" s="65" t="s">
        <v>64</v>
      </c>
      <c r="D31" s="66">
        <v>162.01581793591953</v>
      </c>
      <c r="E31" s="68"/>
      <c r="F31" s="102" t="s">
        <v>912</v>
      </c>
      <c r="G31" s="65"/>
      <c r="H31" s="69" t="s">
        <v>232</v>
      </c>
      <c r="I31" s="70"/>
      <c r="J31" s="70"/>
      <c r="K31" s="69" t="s">
        <v>2960</v>
      </c>
      <c r="L31" s="73">
        <v>1</v>
      </c>
      <c r="M31" s="74">
        <v>1885.53125</v>
      </c>
      <c r="N31" s="74">
        <v>3302.90087890625</v>
      </c>
      <c r="O31" s="75"/>
      <c r="P31" s="76"/>
      <c r="Q31" s="76"/>
      <c r="R31" s="87"/>
      <c r="S31" s="48">
        <v>0</v>
      </c>
      <c r="T31" s="48">
        <v>1</v>
      </c>
      <c r="U31" s="49">
        <v>0</v>
      </c>
      <c r="V31" s="49">
        <v>0.002128</v>
      </c>
      <c r="W31" s="49">
        <v>0.005309</v>
      </c>
      <c r="X31" s="49">
        <v>0.408124</v>
      </c>
      <c r="Y31" s="49">
        <v>0</v>
      </c>
      <c r="Z31" s="49">
        <v>0</v>
      </c>
      <c r="AA31" s="71">
        <v>31</v>
      </c>
      <c r="AB31" s="71"/>
      <c r="AC31" s="72"/>
      <c r="AD31" s="78" t="s">
        <v>1848</v>
      </c>
      <c r="AE31" s="78">
        <v>306</v>
      </c>
      <c r="AF31" s="78">
        <v>97</v>
      </c>
      <c r="AG31" s="78">
        <v>7613</v>
      </c>
      <c r="AH31" s="78">
        <v>1992</v>
      </c>
      <c r="AI31" s="78"/>
      <c r="AJ31" s="78" t="s">
        <v>2056</v>
      </c>
      <c r="AK31" s="78" t="s">
        <v>2217</v>
      </c>
      <c r="AL31" s="78"/>
      <c r="AM31" s="78"/>
      <c r="AN31" s="80">
        <v>40575.760775462964</v>
      </c>
      <c r="AO31" s="82" t="s">
        <v>2450</v>
      </c>
      <c r="AP31" s="78" t="b">
        <v>0</v>
      </c>
      <c r="AQ31" s="78" t="b">
        <v>0</v>
      </c>
      <c r="AR31" s="78" t="b">
        <v>1</v>
      </c>
      <c r="AS31" s="78" t="s">
        <v>1701</v>
      </c>
      <c r="AT31" s="78">
        <v>3</v>
      </c>
      <c r="AU31" s="82" t="s">
        <v>2604</v>
      </c>
      <c r="AV31" s="78" t="b">
        <v>0</v>
      </c>
      <c r="AW31" s="78" t="s">
        <v>2713</v>
      </c>
      <c r="AX31" s="82" t="s">
        <v>2742</v>
      </c>
      <c r="AY31" s="78" t="s">
        <v>66</v>
      </c>
      <c r="AZ31" s="78" t="str">
        <f>REPLACE(INDEX(GroupVertices[Group],MATCH(Vertices[[#This Row],[Vertex]],GroupVertices[Vertex],0)),1,1,"")</f>
        <v>1</v>
      </c>
      <c r="BA31" s="48"/>
      <c r="BB31" s="48"/>
      <c r="BC31" s="48"/>
      <c r="BD31" s="48"/>
      <c r="BE31" s="48"/>
      <c r="BF31" s="48"/>
      <c r="BG31" s="122" t="s">
        <v>3603</v>
      </c>
      <c r="BH31" s="122" t="s">
        <v>3603</v>
      </c>
      <c r="BI31" s="122" t="s">
        <v>3766</v>
      </c>
      <c r="BJ31" s="122" t="s">
        <v>3766</v>
      </c>
      <c r="BK31" s="122">
        <v>2</v>
      </c>
      <c r="BL31" s="125">
        <v>7.6923076923076925</v>
      </c>
      <c r="BM31" s="122">
        <v>1</v>
      </c>
      <c r="BN31" s="125">
        <v>3.8461538461538463</v>
      </c>
      <c r="BO31" s="122">
        <v>0</v>
      </c>
      <c r="BP31" s="125">
        <v>0</v>
      </c>
      <c r="BQ31" s="122">
        <v>23</v>
      </c>
      <c r="BR31" s="125">
        <v>88.46153846153847</v>
      </c>
      <c r="BS31" s="122">
        <v>26</v>
      </c>
      <c r="BT31" s="2"/>
      <c r="BU31" s="3"/>
      <c r="BV31" s="3"/>
      <c r="BW31" s="3"/>
      <c r="BX31" s="3"/>
    </row>
    <row r="32" spans="1:76" ht="15">
      <c r="A32" s="64" t="s">
        <v>233</v>
      </c>
      <c r="B32" s="65"/>
      <c r="C32" s="65" t="s">
        <v>64</v>
      </c>
      <c r="D32" s="66">
        <v>162.19323973262502</v>
      </c>
      <c r="E32" s="68"/>
      <c r="F32" s="102" t="s">
        <v>913</v>
      </c>
      <c r="G32" s="65"/>
      <c r="H32" s="69" t="s">
        <v>233</v>
      </c>
      <c r="I32" s="70"/>
      <c r="J32" s="70"/>
      <c r="K32" s="69" t="s">
        <v>2961</v>
      </c>
      <c r="L32" s="73">
        <v>1</v>
      </c>
      <c r="M32" s="74">
        <v>9492.228515625</v>
      </c>
      <c r="N32" s="74">
        <v>3008.522705078125</v>
      </c>
      <c r="O32" s="75"/>
      <c r="P32" s="76"/>
      <c r="Q32" s="76"/>
      <c r="R32" s="87"/>
      <c r="S32" s="48">
        <v>0</v>
      </c>
      <c r="T32" s="48">
        <v>1</v>
      </c>
      <c r="U32" s="49">
        <v>0</v>
      </c>
      <c r="V32" s="49">
        <v>0.001488</v>
      </c>
      <c r="W32" s="49">
        <v>0.000429</v>
      </c>
      <c r="X32" s="49">
        <v>0.468935</v>
      </c>
      <c r="Y32" s="49">
        <v>0</v>
      </c>
      <c r="Z32" s="49">
        <v>0</v>
      </c>
      <c r="AA32" s="71">
        <v>32</v>
      </c>
      <c r="AB32" s="71"/>
      <c r="AC32" s="72"/>
      <c r="AD32" s="78" t="s">
        <v>1849</v>
      </c>
      <c r="AE32" s="78">
        <v>439</v>
      </c>
      <c r="AF32" s="78">
        <v>1185</v>
      </c>
      <c r="AG32" s="78">
        <v>27261</v>
      </c>
      <c r="AH32" s="78">
        <v>2185</v>
      </c>
      <c r="AI32" s="78"/>
      <c r="AJ32" s="78" t="s">
        <v>2057</v>
      </c>
      <c r="AK32" s="78" t="s">
        <v>2227</v>
      </c>
      <c r="AL32" s="78"/>
      <c r="AM32" s="78"/>
      <c r="AN32" s="80">
        <v>39884.1846875</v>
      </c>
      <c r="AO32" s="82" t="s">
        <v>2451</v>
      </c>
      <c r="AP32" s="78" t="b">
        <v>0</v>
      </c>
      <c r="AQ32" s="78" t="b">
        <v>0</v>
      </c>
      <c r="AR32" s="78" t="b">
        <v>0</v>
      </c>
      <c r="AS32" s="78" t="s">
        <v>1701</v>
      </c>
      <c r="AT32" s="78">
        <v>73</v>
      </c>
      <c r="AU32" s="82" t="s">
        <v>2609</v>
      </c>
      <c r="AV32" s="78" t="b">
        <v>0</v>
      </c>
      <c r="AW32" s="78" t="s">
        <v>2713</v>
      </c>
      <c r="AX32" s="82" t="s">
        <v>2743</v>
      </c>
      <c r="AY32" s="78" t="s">
        <v>66</v>
      </c>
      <c r="AZ32" s="78" t="str">
        <f>REPLACE(INDEX(GroupVertices[Group],MATCH(Vertices[[#This Row],[Vertex]],GroupVertices[Vertex],0)),1,1,"")</f>
        <v>20</v>
      </c>
      <c r="BA32" s="48"/>
      <c r="BB32" s="48"/>
      <c r="BC32" s="48"/>
      <c r="BD32" s="48"/>
      <c r="BE32" s="48" t="s">
        <v>806</v>
      </c>
      <c r="BF32" s="48" t="s">
        <v>806</v>
      </c>
      <c r="BG32" s="122" t="s">
        <v>3604</v>
      </c>
      <c r="BH32" s="122" t="s">
        <v>3604</v>
      </c>
      <c r="BI32" s="122" t="s">
        <v>3767</v>
      </c>
      <c r="BJ32" s="122" t="s">
        <v>3767</v>
      </c>
      <c r="BK32" s="122">
        <v>0</v>
      </c>
      <c r="BL32" s="125">
        <v>0</v>
      </c>
      <c r="BM32" s="122">
        <v>0</v>
      </c>
      <c r="BN32" s="125">
        <v>0</v>
      </c>
      <c r="BO32" s="122">
        <v>0</v>
      </c>
      <c r="BP32" s="125">
        <v>0</v>
      </c>
      <c r="BQ32" s="122">
        <v>24</v>
      </c>
      <c r="BR32" s="125">
        <v>100</v>
      </c>
      <c r="BS32" s="122">
        <v>24</v>
      </c>
      <c r="BT32" s="2"/>
      <c r="BU32" s="3"/>
      <c r="BV32" s="3"/>
      <c r="BW32" s="3"/>
      <c r="BX32" s="3"/>
    </row>
    <row r="33" spans="1:76" ht="15">
      <c r="A33" s="64" t="s">
        <v>332</v>
      </c>
      <c r="B33" s="65"/>
      <c r="C33" s="65" t="s">
        <v>64</v>
      </c>
      <c r="D33" s="66">
        <v>163.34778598324527</v>
      </c>
      <c r="E33" s="68"/>
      <c r="F33" s="102" t="s">
        <v>2637</v>
      </c>
      <c r="G33" s="65"/>
      <c r="H33" s="69" t="s">
        <v>332</v>
      </c>
      <c r="I33" s="70"/>
      <c r="J33" s="70"/>
      <c r="K33" s="69" t="s">
        <v>2962</v>
      </c>
      <c r="L33" s="73">
        <v>101.7623073593493</v>
      </c>
      <c r="M33" s="74">
        <v>9492.228515625</v>
      </c>
      <c r="N33" s="74">
        <v>2649.735107421875</v>
      </c>
      <c r="O33" s="75"/>
      <c r="P33" s="76"/>
      <c r="Q33" s="76"/>
      <c r="R33" s="87"/>
      <c r="S33" s="48">
        <v>3</v>
      </c>
      <c r="T33" s="48">
        <v>1</v>
      </c>
      <c r="U33" s="49">
        <v>408</v>
      </c>
      <c r="V33" s="49">
        <v>0.002137</v>
      </c>
      <c r="W33" s="49">
        <v>0.00577</v>
      </c>
      <c r="X33" s="49">
        <v>1.125654</v>
      </c>
      <c r="Y33" s="49">
        <v>0</v>
      </c>
      <c r="Z33" s="49">
        <v>0</v>
      </c>
      <c r="AA33" s="71">
        <v>33</v>
      </c>
      <c r="AB33" s="71"/>
      <c r="AC33" s="72"/>
      <c r="AD33" s="78" t="s">
        <v>1850</v>
      </c>
      <c r="AE33" s="78">
        <v>7098</v>
      </c>
      <c r="AF33" s="78">
        <v>8265</v>
      </c>
      <c r="AG33" s="78">
        <v>7120</v>
      </c>
      <c r="AH33" s="78">
        <v>4886</v>
      </c>
      <c r="AI33" s="78"/>
      <c r="AJ33" s="78" t="s">
        <v>2058</v>
      </c>
      <c r="AK33" s="78" t="s">
        <v>1744</v>
      </c>
      <c r="AL33" s="82" t="s">
        <v>2335</v>
      </c>
      <c r="AM33" s="78"/>
      <c r="AN33" s="80">
        <v>39897.74855324074</v>
      </c>
      <c r="AO33" s="82" t="s">
        <v>2452</v>
      </c>
      <c r="AP33" s="78" t="b">
        <v>0</v>
      </c>
      <c r="AQ33" s="78" t="b">
        <v>0</v>
      </c>
      <c r="AR33" s="78" t="b">
        <v>1</v>
      </c>
      <c r="AS33" s="78" t="s">
        <v>1701</v>
      </c>
      <c r="AT33" s="78">
        <v>202</v>
      </c>
      <c r="AU33" s="82" t="s">
        <v>2610</v>
      </c>
      <c r="AV33" s="78" t="b">
        <v>0</v>
      </c>
      <c r="AW33" s="78" t="s">
        <v>2713</v>
      </c>
      <c r="AX33" s="82" t="s">
        <v>2744</v>
      </c>
      <c r="AY33" s="78" t="s">
        <v>66</v>
      </c>
      <c r="AZ33" s="78" t="str">
        <f>REPLACE(INDEX(GroupVertices[Group],MATCH(Vertices[[#This Row],[Vertex]],GroupVertices[Vertex],0)),1,1,"")</f>
        <v>20</v>
      </c>
      <c r="BA33" s="48"/>
      <c r="BB33" s="48"/>
      <c r="BC33" s="48"/>
      <c r="BD33" s="48"/>
      <c r="BE33" s="48" t="s">
        <v>806</v>
      </c>
      <c r="BF33" s="48" t="s">
        <v>806</v>
      </c>
      <c r="BG33" s="122" t="s">
        <v>3605</v>
      </c>
      <c r="BH33" s="122" t="s">
        <v>3605</v>
      </c>
      <c r="BI33" s="122" t="s">
        <v>3768</v>
      </c>
      <c r="BJ33" s="122" t="s">
        <v>3768</v>
      </c>
      <c r="BK33" s="122">
        <v>1</v>
      </c>
      <c r="BL33" s="125">
        <v>2.380952380952381</v>
      </c>
      <c r="BM33" s="122">
        <v>1</v>
      </c>
      <c r="BN33" s="125">
        <v>2.380952380952381</v>
      </c>
      <c r="BO33" s="122">
        <v>0</v>
      </c>
      <c r="BP33" s="125">
        <v>0</v>
      </c>
      <c r="BQ33" s="122">
        <v>40</v>
      </c>
      <c r="BR33" s="125">
        <v>95.23809523809524</v>
      </c>
      <c r="BS33" s="122">
        <v>42</v>
      </c>
      <c r="BT33" s="2"/>
      <c r="BU33" s="3"/>
      <c r="BV33" s="3"/>
      <c r="BW33" s="3"/>
      <c r="BX33" s="3"/>
    </row>
    <row r="34" spans="1:76" ht="15">
      <c r="A34" s="64" t="s">
        <v>234</v>
      </c>
      <c r="B34" s="65"/>
      <c r="C34" s="65" t="s">
        <v>64</v>
      </c>
      <c r="D34" s="66">
        <v>162.00603364566</v>
      </c>
      <c r="E34" s="68"/>
      <c r="F34" s="102" t="s">
        <v>914</v>
      </c>
      <c r="G34" s="65"/>
      <c r="H34" s="69" t="s">
        <v>234</v>
      </c>
      <c r="I34" s="70"/>
      <c r="J34" s="70"/>
      <c r="K34" s="69" t="s">
        <v>2963</v>
      </c>
      <c r="L34" s="73">
        <v>1</v>
      </c>
      <c r="M34" s="74">
        <v>2403.947021484375</v>
      </c>
      <c r="N34" s="74">
        <v>2573.58935546875</v>
      </c>
      <c r="O34" s="75"/>
      <c r="P34" s="76"/>
      <c r="Q34" s="76"/>
      <c r="R34" s="87"/>
      <c r="S34" s="48">
        <v>0</v>
      </c>
      <c r="T34" s="48">
        <v>1</v>
      </c>
      <c r="U34" s="49">
        <v>0</v>
      </c>
      <c r="V34" s="49">
        <v>0.002128</v>
      </c>
      <c r="W34" s="49">
        <v>0.005309</v>
      </c>
      <c r="X34" s="49">
        <v>0.408124</v>
      </c>
      <c r="Y34" s="49">
        <v>0</v>
      </c>
      <c r="Z34" s="49">
        <v>0</v>
      </c>
      <c r="AA34" s="71">
        <v>34</v>
      </c>
      <c r="AB34" s="71"/>
      <c r="AC34" s="72"/>
      <c r="AD34" s="78" t="s">
        <v>1851</v>
      </c>
      <c r="AE34" s="78">
        <v>52</v>
      </c>
      <c r="AF34" s="78">
        <v>37</v>
      </c>
      <c r="AG34" s="78">
        <v>103</v>
      </c>
      <c r="AH34" s="78">
        <v>159</v>
      </c>
      <c r="AI34" s="78"/>
      <c r="AJ34" s="78"/>
      <c r="AK34" s="78"/>
      <c r="AL34" s="78"/>
      <c r="AM34" s="78"/>
      <c r="AN34" s="80">
        <v>41326.054293981484</v>
      </c>
      <c r="AO34" s="82" t="s">
        <v>2453</v>
      </c>
      <c r="AP34" s="78" t="b">
        <v>1</v>
      </c>
      <c r="AQ34" s="78" t="b">
        <v>0</v>
      </c>
      <c r="AR34" s="78" t="b">
        <v>0</v>
      </c>
      <c r="AS34" s="78" t="s">
        <v>1701</v>
      </c>
      <c r="AT34" s="78">
        <v>1</v>
      </c>
      <c r="AU34" s="82" t="s">
        <v>2603</v>
      </c>
      <c r="AV34" s="78" t="b">
        <v>0</v>
      </c>
      <c r="AW34" s="78" t="s">
        <v>2713</v>
      </c>
      <c r="AX34" s="82" t="s">
        <v>2745</v>
      </c>
      <c r="AY34" s="78" t="s">
        <v>66</v>
      </c>
      <c r="AZ34" s="78" t="str">
        <f>REPLACE(INDEX(GroupVertices[Group],MATCH(Vertices[[#This Row],[Vertex]],GroupVertices[Vertex],0)),1,1,"")</f>
        <v>1</v>
      </c>
      <c r="BA34" s="48"/>
      <c r="BB34" s="48"/>
      <c r="BC34" s="48"/>
      <c r="BD34" s="48"/>
      <c r="BE34" s="48"/>
      <c r="BF34" s="48"/>
      <c r="BG34" s="122" t="s">
        <v>3599</v>
      </c>
      <c r="BH34" s="122" t="s">
        <v>3599</v>
      </c>
      <c r="BI34" s="122" t="s">
        <v>3762</v>
      </c>
      <c r="BJ34" s="122" t="s">
        <v>3762</v>
      </c>
      <c r="BK34" s="122">
        <v>0</v>
      </c>
      <c r="BL34" s="125">
        <v>0</v>
      </c>
      <c r="BM34" s="122">
        <v>0</v>
      </c>
      <c r="BN34" s="125">
        <v>0</v>
      </c>
      <c r="BO34" s="122">
        <v>0</v>
      </c>
      <c r="BP34" s="125">
        <v>0</v>
      </c>
      <c r="BQ34" s="122">
        <v>27</v>
      </c>
      <c r="BR34" s="125">
        <v>100</v>
      </c>
      <c r="BS34" s="122">
        <v>27</v>
      </c>
      <c r="BT34" s="2"/>
      <c r="BU34" s="3"/>
      <c r="BV34" s="3"/>
      <c r="BW34" s="3"/>
      <c r="BX34" s="3"/>
    </row>
    <row r="35" spans="1:76" ht="15">
      <c r="A35" s="64" t="s">
        <v>235</v>
      </c>
      <c r="B35" s="65"/>
      <c r="C35" s="65" t="s">
        <v>64</v>
      </c>
      <c r="D35" s="66">
        <v>162</v>
      </c>
      <c r="E35" s="68"/>
      <c r="F35" s="102" t="s">
        <v>915</v>
      </c>
      <c r="G35" s="65"/>
      <c r="H35" s="69" t="s">
        <v>235</v>
      </c>
      <c r="I35" s="70"/>
      <c r="J35" s="70"/>
      <c r="K35" s="69" t="s">
        <v>2964</v>
      </c>
      <c r="L35" s="73">
        <v>66.69307293526204</v>
      </c>
      <c r="M35" s="74">
        <v>7614.68408203125</v>
      </c>
      <c r="N35" s="74">
        <v>6516.00927734375</v>
      </c>
      <c r="O35" s="75"/>
      <c r="P35" s="76"/>
      <c r="Q35" s="76"/>
      <c r="R35" s="87"/>
      <c r="S35" s="48">
        <v>1</v>
      </c>
      <c r="T35" s="48">
        <v>5</v>
      </c>
      <c r="U35" s="49">
        <v>266</v>
      </c>
      <c r="V35" s="49">
        <v>0.00216</v>
      </c>
      <c r="W35" s="49">
        <v>0.006536</v>
      </c>
      <c r="X35" s="49">
        <v>1.356916</v>
      </c>
      <c r="Y35" s="49">
        <v>0.45</v>
      </c>
      <c r="Z35" s="49">
        <v>0.2</v>
      </c>
      <c r="AA35" s="71">
        <v>35</v>
      </c>
      <c r="AB35" s="71"/>
      <c r="AC35" s="72"/>
      <c r="AD35" s="78" t="s">
        <v>1852</v>
      </c>
      <c r="AE35" s="78">
        <v>2</v>
      </c>
      <c r="AF35" s="78">
        <v>0</v>
      </c>
      <c r="AG35" s="78">
        <v>20</v>
      </c>
      <c r="AH35" s="78">
        <v>1</v>
      </c>
      <c r="AI35" s="78"/>
      <c r="AJ35" s="78"/>
      <c r="AK35" s="78"/>
      <c r="AL35" s="78"/>
      <c r="AM35" s="78"/>
      <c r="AN35" s="80">
        <v>43342.87841435185</v>
      </c>
      <c r="AO35" s="78"/>
      <c r="AP35" s="78" t="b">
        <v>1</v>
      </c>
      <c r="AQ35" s="78" t="b">
        <v>1</v>
      </c>
      <c r="AR35" s="78" t="b">
        <v>0</v>
      </c>
      <c r="AS35" s="78" t="s">
        <v>1701</v>
      </c>
      <c r="AT35" s="78">
        <v>0</v>
      </c>
      <c r="AU35" s="78"/>
      <c r="AV35" s="78" t="b">
        <v>0</v>
      </c>
      <c r="AW35" s="78" t="s">
        <v>2713</v>
      </c>
      <c r="AX35" s="82" t="s">
        <v>2746</v>
      </c>
      <c r="AY35" s="78" t="s">
        <v>66</v>
      </c>
      <c r="AZ35" s="78" t="str">
        <f>REPLACE(INDEX(GroupVertices[Group],MATCH(Vertices[[#This Row],[Vertex]],GroupVertices[Vertex],0)),1,1,"")</f>
        <v>7</v>
      </c>
      <c r="BA35" s="48"/>
      <c r="BB35" s="48"/>
      <c r="BC35" s="48"/>
      <c r="BD35" s="48"/>
      <c r="BE35" s="48"/>
      <c r="BF35" s="48"/>
      <c r="BG35" s="122" t="s">
        <v>3606</v>
      </c>
      <c r="BH35" s="122" t="s">
        <v>3606</v>
      </c>
      <c r="BI35" s="122" t="s">
        <v>3769</v>
      </c>
      <c r="BJ35" s="122" t="s">
        <v>3769</v>
      </c>
      <c r="BK35" s="122">
        <v>0</v>
      </c>
      <c r="BL35" s="125">
        <v>0</v>
      </c>
      <c r="BM35" s="122">
        <v>1</v>
      </c>
      <c r="BN35" s="125">
        <v>3.8461538461538463</v>
      </c>
      <c r="BO35" s="122">
        <v>0</v>
      </c>
      <c r="BP35" s="125">
        <v>0</v>
      </c>
      <c r="BQ35" s="122">
        <v>25</v>
      </c>
      <c r="BR35" s="125">
        <v>96.15384615384616</v>
      </c>
      <c r="BS35" s="122">
        <v>26</v>
      </c>
      <c r="BT35" s="2"/>
      <c r="BU35" s="3"/>
      <c r="BV35" s="3"/>
      <c r="BW35" s="3"/>
      <c r="BX35" s="3"/>
    </row>
    <row r="36" spans="1:76" ht="15">
      <c r="A36" s="64" t="s">
        <v>370</v>
      </c>
      <c r="B36" s="65"/>
      <c r="C36" s="65" t="s">
        <v>64</v>
      </c>
      <c r="D36" s="66">
        <v>162.86150675734842</v>
      </c>
      <c r="E36" s="68"/>
      <c r="F36" s="102" t="s">
        <v>2638</v>
      </c>
      <c r="G36" s="65"/>
      <c r="H36" s="69" t="s">
        <v>370</v>
      </c>
      <c r="I36" s="70"/>
      <c r="J36" s="70"/>
      <c r="K36" s="69" t="s">
        <v>2965</v>
      </c>
      <c r="L36" s="73">
        <v>1</v>
      </c>
      <c r="M36" s="74">
        <v>7361.18701171875</v>
      </c>
      <c r="N36" s="74">
        <v>5956.6591796875</v>
      </c>
      <c r="O36" s="75"/>
      <c r="P36" s="76"/>
      <c r="Q36" s="76"/>
      <c r="R36" s="87"/>
      <c r="S36" s="48">
        <v>3</v>
      </c>
      <c r="T36" s="48">
        <v>0</v>
      </c>
      <c r="U36" s="49">
        <v>0</v>
      </c>
      <c r="V36" s="49">
        <v>0.001508</v>
      </c>
      <c r="W36" s="49">
        <v>0.001491</v>
      </c>
      <c r="X36" s="49">
        <v>0.848597</v>
      </c>
      <c r="Y36" s="49">
        <v>0.8333333333333334</v>
      </c>
      <c r="Z36" s="49">
        <v>0</v>
      </c>
      <c r="AA36" s="71">
        <v>36</v>
      </c>
      <c r="AB36" s="71"/>
      <c r="AC36" s="72"/>
      <c r="AD36" s="78" t="s">
        <v>1853</v>
      </c>
      <c r="AE36" s="78">
        <v>1312</v>
      </c>
      <c r="AF36" s="78">
        <v>5283</v>
      </c>
      <c r="AG36" s="78">
        <v>8933</v>
      </c>
      <c r="AH36" s="78">
        <v>1667</v>
      </c>
      <c r="AI36" s="78"/>
      <c r="AJ36" s="78" t="s">
        <v>2059</v>
      </c>
      <c r="AK36" s="78" t="s">
        <v>2228</v>
      </c>
      <c r="AL36" s="82" t="s">
        <v>2336</v>
      </c>
      <c r="AM36" s="78"/>
      <c r="AN36" s="80">
        <v>39833.858715277776</v>
      </c>
      <c r="AO36" s="82" t="s">
        <v>2454</v>
      </c>
      <c r="AP36" s="78" t="b">
        <v>0</v>
      </c>
      <c r="AQ36" s="78" t="b">
        <v>0</v>
      </c>
      <c r="AR36" s="78" t="b">
        <v>1</v>
      </c>
      <c r="AS36" s="78" t="s">
        <v>1701</v>
      </c>
      <c r="AT36" s="78">
        <v>54</v>
      </c>
      <c r="AU36" s="82" t="s">
        <v>2606</v>
      </c>
      <c r="AV36" s="78" t="b">
        <v>0</v>
      </c>
      <c r="AW36" s="78" t="s">
        <v>2713</v>
      </c>
      <c r="AX36" s="82" t="s">
        <v>2747</v>
      </c>
      <c r="AY36" s="78" t="s">
        <v>65</v>
      </c>
      <c r="AZ36" s="78" t="str">
        <f>REPLACE(INDEX(GroupVertices[Group],MATCH(Vertices[[#This Row],[Vertex]],GroupVertices[Vertex],0)),1,1,"")</f>
        <v>7</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236</v>
      </c>
      <c r="B37" s="65"/>
      <c r="C37" s="65" t="s">
        <v>64</v>
      </c>
      <c r="D37" s="66">
        <v>162.09800597409927</v>
      </c>
      <c r="E37" s="68"/>
      <c r="F37" s="102" t="s">
        <v>916</v>
      </c>
      <c r="G37" s="65"/>
      <c r="H37" s="69" t="s">
        <v>236</v>
      </c>
      <c r="I37" s="70"/>
      <c r="J37" s="70"/>
      <c r="K37" s="69" t="s">
        <v>2966</v>
      </c>
      <c r="L37" s="73">
        <v>66.69307293526204</v>
      </c>
      <c r="M37" s="74">
        <v>7745.20458984375</v>
      </c>
      <c r="N37" s="74">
        <v>5677.10595703125</v>
      </c>
      <c r="O37" s="75"/>
      <c r="P37" s="76"/>
      <c r="Q37" s="76"/>
      <c r="R37" s="87"/>
      <c r="S37" s="48">
        <v>2</v>
      </c>
      <c r="T37" s="48">
        <v>5</v>
      </c>
      <c r="U37" s="49">
        <v>266</v>
      </c>
      <c r="V37" s="49">
        <v>0.00216</v>
      </c>
      <c r="W37" s="49">
        <v>0.006536</v>
      </c>
      <c r="X37" s="49">
        <v>1.356916</v>
      </c>
      <c r="Y37" s="49">
        <v>0.4</v>
      </c>
      <c r="Z37" s="49">
        <v>0.4</v>
      </c>
      <c r="AA37" s="71">
        <v>37</v>
      </c>
      <c r="AB37" s="71"/>
      <c r="AC37" s="72"/>
      <c r="AD37" s="78" t="s">
        <v>1854</v>
      </c>
      <c r="AE37" s="78">
        <v>1018</v>
      </c>
      <c r="AF37" s="78">
        <v>601</v>
      </c>
      <c r="AG37" s="78">
        <v>18412</v>
      </c>
      <c r="AH37" s="78">
        <v>23920</v>
      </c>
      <c r="AI37" s="78"/>
      <c r="AJ37" s="78" t="s">
        <v>2060</v>
      </c>
      <c r="AK37" s="78"/>
      <c r="AL37" s="78"/>
      <c r="AM37" s="78"/>
      <c r="AN37" s="80">
        <v>40769.85061342592</v>
      </c>
      <c r="AO37" s="82" t="s">
        <v>2455</v>
      </c>
      <c r="AP37" s="78" t="b">
        <v>0</v>
      </c>
      <c r="AQ37" s="78" t="b">
        <v>0</v>
      </c>
      <c r="AR37" s="78" t="b">
        <v>1</v>
      </c>
      <c r="AS37" s="78" t="s">
        <v>1701</v>
      </c>
      <c r="AT37" s="78">
        <v>13</v>
      </c>
      <c r="AU37" s="82" t="s">
        <v>2605</v>
      </c>
      <c r="AV37" s="78" t="b">
        <v>0</v>
      </c>
      <c r="AW37" s="78" t="s">
        <v>2713</v>
      </c>
      <c r="AX37" s="82" t="s">
        <v>2748</v>
      </c>
      <c r="AY37" s="78" t="s">
        <v>66</v>
      </c>
      <c r="AZ37" s="78" t="str">
        <f>REPLACE(INDEX(GroupVertices[Group],MATCH(Vertices[[#This Row],[Vertex]],GroupVertices[Vertex],0)),1,1,"")</f>
        <v>7</v>
      </c>
      <c r="BA37" s="48"/>
      <c r="BB37" s="48"/>
      <c r="BC37" s="48"/>
      <c r="BD37" s="48"/>
      <c r="BE37" s="48"/>
      <c r="BF37" s="48"/>
      <c r="BG37" s="122" t="s">
        <v>3607</v>
      </c>
      <c r="BH37" s="122" t="s">
        <v>3607</v>
      </c>
      <c r="BI37" s="122" t="s">
        <v>3770</v>
      </c>
      <c r="BJ37" s="122" t="s">
        <v>3770</v>
      </c>
      <c r="BK37" s="122">
        <v>0</v>
      </c>
      <c r="BL37" s="125">
        <v>0</v>
      </c>
      <c r="BM37" s="122">
        <v>0</v>
      </c>
      <c r="BN37" s="125">
        <v>0</v>
      </c>
      <c r="BO37" s="122">
        <v>0</v>
      </c>
      <c r="BP37" s="125">
        <v>0</v>
      </c>
      <c r="BQ37" s="122">
        <v>11</v>
      </c>
      <c r="BR37" s="125">
        <v>100</v>
      </c>
      <c r="BS37" s="122">
        <v>11</v>
      </c>
      <c r="BT37" s="2"/>
      <c r="BU37" s="3"/>
      <c r="BV37" s="3"/>
      <c r="BW37" s="3"/>
      <c r="BX37" s="3"/>
    </row>
    <row r="38" spans="1:76" ht="15">
      <c r="A38" s="64" t="s">
        <v>371</v>
      </c>
      <c r="B38" s="65"/>
      <c r="C38" s="65" t="s">
        <v>64</v>
      </c>
      <c r="D38" s="66">
        <v>162.14969964097025</v>
      </c>
      <c r="E38" s="68"/>
      <c r="F38" s="102" t="s">
        <v>2639</v>
      </c>
      <c r="G38" s="65"/>
      <c r="H38" s="69" t="s">
        <v>371</v>
      </c>
      <c r="I38" s="70"/>
      <c r="J38" s="70"/>
      <c r="K38" s="69" t="s">
        <v>2967</v>
      </c>
      <c r="L38" s="73">
        <v>1</v>
      </c>
      <c r="M38" s="74">
        <v>8266.7177734375</v>
      </c>
      <c r="N38" s="74">
        <v>6352.7158203125</v>
      </c>
      <c r="O38" s="75"/>
      <c r="P38" s="76"/>
      <c r="Q38" s="76"/>
      <c r="R38" s="87"/>
      <c r="S38" s="48">
        <v>3</v>
      </c>
      <c r="T38" s="48">
        <v>0</v>
      </c>
      <c r="U38" s="49">
        <v>0</v>
      </c>
      <c r="V38" s="49">
        <v>0.001508</v>
      </c>
      <c r="W38" s="49">
        <v>0.001491</v>
      </c>
      <c r="X38" s="49">
        <v>0.848597</v>
      </c>
      <c r="Y38" s="49">
        <v>0.8333333333333334</v>
      </c>
      <c r="Z38" s="49">
        <v>0</v>
      </c>
      <c r="AA38" s="71">
        <v>38</v>
      </c>
      <c r="AB38" s="71"/>
      <c r="AC38" s="72"/>
      <c r="AD38" s="78" t="s">
        <v>1855</v>
      </c>
      <c r="AE38" s="78">
        <v>1609</v>
      </c>
      <c r="AF38" s="78">
        <v>918</v>
      </c>
      <c r="AG38" s="78">
        <v>150560</v>
      </c>
      <c r="AH38" s="78">
        <v>41997</v>
      </c>
      <c r="AI38" s="78"/>
      <c r="AJ38" s="78" t="s">
        <v>2061</v>
      </c>
      <c r="AK38" s="78" t="s">
        <v>2229</v>
      </c>
      <c r="AL38" s="78"/>
      <c r="AM38" s="78"/>
      <c r="AN38" s="80">
        <v>40552.47016203704</v>
      </c>
      <c r="AO38" s="82" t="s">
        <v>2456</v>
      </c>
      <c r="AP38" s="78" t="b">
        <v>1</v>
      </c>
      <c r="AQ38" s="78" t="b">
        <v>0</v>
      </c>
      <c r="AR38" s="78" t="b">
        <v>1</v>
      </c>
      <c r="AS38" s="78" t="s">
        <v>1701</v>
      </c>
      <c r="AT38" s="78">
        <v>38</v>
      </c>
      <c r="AU38" s="82" t="s">
        <v>2603</v>
      </c>
      <c r="AV38" s="78" t="b">
        <v>0</v>
      </c>
      <c r="AW38" s="78" t="s">
        <v>2713</v>
      </c>
      <c r="AX38" s="82" t="s">
        <v>2749</v>
      </c>
      <c r="AY38" s="78" t="s">
        <v>65</v>
      </c>
      <c r="AZ38" s="78" t="str">
        <f>REPLACE(INDEX(GroupVertices[Group],MATCH(Vertices[[#This Row],[Vertex]],GroupVertices[Vertex],0)),1,1,"")</f>
        <v>7</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260</v>
      </c>
      <c r="B39" s="65"/>
      <c r="C39" s="65" t="s">
        <v>64</v>
      </c>
      <c r="D39" s="66">
        <v>162.00375064459948</v>
      </c>
      <c r="E39" s="68"/>
      <c r="F39" s="102" t="s">
        <v>938</v>
      </c>
      <c r="G39" s="65"/>
      <c r="H39" s="69" t="s">
        <v>260</v>
      </c>
      <c r="I39" s="70"/>
      <c r="J39" s="70"/>
      <c r="K39" s="69" t="s">
        <v>2968</v>
      </c>
      <c r="L39" s="73">
        <v>168.93717893224883</v>
      </c>
      <c r="M39" s="74">
        <v>7989.03076171875</v>
      </c>
      <c r="N39" s="74">
        <v>6216.3359375</v>
      </c>
      <c r="O39" s="75"/>
      <c r="P39" s="76"/>
      <c r="Q39" s="76"/>
      <c r="R39" s="87"/>
      <c r="S39" s="48">
        <v>4</v>
      </c>
      <c r="T39" s="48">
        <v>6</v>
      </c>
      <c r="U39" s="49">
        <v>680</v>
      </c>
      <c r="V39" s="49">
        <v>0.002169</v>
      </c>
      <c r="W39" s="49">
        <v>0.006976</v>
      </c>
      <c r="X39" s="49">
        <v>1.953787</v>
      </c>
      <c r="Y39" s="49">
        <v>0.21428571428571427</v>
      </c>
      <c r="Z39" s="49">
        <v>0.42857142857142855</v>
      </c>
      <c r="AA39" s="71">
        <v>39</v>
      </c>
      <c r="AB39" s="71"/>
      <c r="AC39" s="72"/>
      <c r="AD39" s="78" t="s">
        <v>1856</v>
      </c>
      <c r="AE39" s="78">
        <v>152</v>
      </c>
      <c r="AF39" s="78">
        <v>23</v>
      </c>
      <c r="AG39" s="78">
        <v>1563</v>
      </c>
      <c r="AH39" s="78">
        <v>357</v>
      </c>
      <c r="AI39" s="78"/>
      <c r="AJ39" s="78" t="s">
        <v>2062</v>
      </c>
      <c r="AK39" s="78"/>
      <c r="AL39" s="78"/>
      <c r="AM39" s="78"/>
      <c r="AN39" s="80">
        <v>41706.566296296296</v>
      </c>
      <c r="AO39" s="78"/>
      <c r="AP39" s="78" t="b">
        <v>1</v>
      </c>
      <c r="AQ39" s="78" t="b">
        <v>0</v>
      </c>
      <c r="AR39" s="78" t="b">
        <v>1</v>
      </c>
      <c r="AS39" s="78" t="s">
        <v>1701</v>
      </c>
      <c r="AT39" s="78">
        <v>2</v>
      </c>
      <c r="AU39" s="82" t="s">
        <v>2603</v>
      </c>
      <c r="AV39" s="78" t="b">
        <v>0</v>
      </c>
      <c r="AW39" s="78" t="s">
        <v>2713</v>
      </c>
      <c r="AX39" s="82" t="s">
        <v>2750</v>
      </c>
      <c r="AY39" s="78" t="s">
        <v>66</v>
      </c>
      <c r="AZ39" s="78" t="str">
        <f>REPLACE(INDEX(GroupVertices[Group],MATCH(Vertices[[#This Row],[Vertex]],GroupVertices[Vertex],0)),1,1,"")</f>
        <v>7</v>
      </c>
      <c r="BA39" s="48"/>
      <c r="BB39" s="48"/>
      <c r="BC39" s="48"/>
      <c r="BD39" s="48"/>
      <c r="BE39" s="48" t="s">
        <v>3319</v>
      </c>
      <c r="BF39" s="48" t="s">
        <v>831</v>
      </c>
      <c r="BG39" s="122" t="s">
        <v>3608</v>
      </c>
      <c r="BH39" s="122" t="s">
        <v>3727</v>
      </c>
      <c r="BI39" s="122" t="s">
        <v>3771</v>
      </c>
      <c r="BJ39" s="122" t="s">
        <v>3771</v>
      </c>
      <c r="BK39" s="122">
        <v>3</v>
      </c>
      <c r="BL39" s="125">
        <v>4.838709677419355</v>
      </c>
      <c r="BM39" s="122">
        <v>1</v>
      </c>
      <c r="BN39" s="125">
        <v>1.6129032258064515</v>
      </c>
      <c r="BO39" s="122">
        <v>0</v>
      </c>
      <c r="BP39" s="125">
        <v>0</v>
      </c>
      <c r="BQ39" s="122">
        <v>58</v>
      </c>
      <c r="BR39" s="125">
        <v>93.54838709677419</v>
      </c>
      <c r="BS39" s="122">
        <v>62</v>
      </c>
      <c r="BT39" s="2"/>
      <c r="BU39" s="3"/>
      <c r="BV39" s="3"/>
      <c r="BW39" s="3"/>
      <c r="BX39" s="3"/>
    </row>
    <row r="40" spans="1:76" ht="15">
      <c r="A40" s="64" t="s">
        <v>237</v>
      </c>
      <c r="B40" s="65"/>
      <c r="C40" s="65" t="s">
        <v>64</v>
      </c>
      <c r="D40" s="66">
        <v>162.00701207468597</v>
      </c>
      <c r="E40" s="68"/>
      <c r="F40" s="102" t="s">
        <v>917</v>
      </c>
      <c r="G40" s="65"/>
      <c r="H40" s="69" t="s">
        <v>237</v>
      </c>
      <c r="I40" s="70"/>
      <c r="J40" s="70"/>
      <c r="K40" s="69" t="s">
        <v>2969</v>
      </c>
      <c r="L40" s="73">
        <v>1</v>
      </c>
      <c r="M40" s="74">
        <v>2479.310546875</v>
      </c>
      <c r="N40" s="74">
        <v>9266.083984375</v>
      </c>
      <c r="O40" s="75"/>
      <c r="P40" s="76"/>
      <c r="Q40" s="76"/>
      <c r="R40" s="87"/>
      <c r="S40" s="48">
        <v>0</v>
      </c>
      <c r="T40" s="48">
        <v>1</v>
      </c>
      <c r="U40" s="49">
        <v>0</v>
      </c>
      <c r="V40" s="49">
        <v>0.002128</v>
      </c>
      <c r="W40" s="49">
        <v>0.005309</v>
      </c>
      <c r="X40" s="49">
        <v>0.408124</v>
      </c>
      <c r="Y40" s="49">
        <v>0</v>
      </c>
      <c r="Z40" s="49">
        <v>0</v>
      </c>
      <c r="AA40" s="71">
        <v>40</v>
      </c>
      <c r="AB40" s="71"/>
      <c r="AC40" s="72"/>
      <c r="AD40" s="78" t="s">
        <v>1857</v>
      </c>
      <c r="AE40" s="78">
        <v>327</v>
      </c>
      <c r="AF40" s="78">
        <v>43</v>
      </c>
      <c r="AG40" s="78">
        <v>2958</v>
      </c>
      <c r="AH40" s="78">
        <v>64</v>
      </c>
      <c r="AI40" s="78"/>
      <c r="AJ40" s="78"/>
      <c r="AK40" s="78"/>
      <c r="AL40" s="78"/>
      <c r="AM40" s="78"/>
      <c r="AN40" s="80">
        <v>40370.8987037037</v>
      </c>
      <c r="AO40" s="78"/>
      <c r="AP40" s="78" t="b">
        <v>1</v>
      </c>
      <c r="AQ40" s="78" t="b">
        <v>0</v>
      </c>
      <c r="AR40" s="78" t="b">
        <v>0</v>
      </c>
      <c r="AS40" s="78" t="s">
        <v>1701</v>
      </c>
      <c r="AT40" s="78">
        <v>3</v>
      </c>
      <c r="AU40" s="82" t="s">
        <v>2603</v>
      </c>
      <c r="AV40" s="78" t="b">
        <v>0</v>
      </c>
      <c r="AW40" s="78" t="s">
        <v>2713</v>
      </c>
      <c r="AX40" s="82" t="s">
        <v>2751</v>
      </c>
      <c r="AY40" s="78" t="s">
        <v>66</v>
      </c>
      <c r="AZ40" s="78" t="str">
        <f>REPLACE(INDEX(GroupVertices[Group],MATCH(Vertices[[#This Row],[Vertex]],GroupVertices[Vertex],0)),1,1,"")</f>
        <v>1</v>
      </c>
      <c r="BA40" s="48"/>
      <c r="BB40" s="48"/>
      <c r="BC40" s="48"/>
      <c r="BD40" s="48"/>
      <c r="BE40" s="48"/>
      <c r="BF40" s="48"/>
      <c r="BG40" s="122" t="s">
        <v>3609</v>
      </c>
      <c r="BH40" s="122" t="s">
        <v>3609</v>
      </c>
      <c r="BI40" s="122" t="s">
        <v>3772</v>
      </c>
      <c r="BJ40" s="122" t="s">
        <v>3772</v>
      </c>
      <c r="BK40" s="122">
        <v>1</v>
      </c>
      <c r="BL40" s="125">
        <v>7.142857142857143</v>
      </c>
      <c r="BM40" s="122">
        <v>0</v>
      </c>
      <c r="BN40" s="125">
        <v>0</v>
      </c>
      <c r="BO40" s="122">
        <v>0</v>
      </c>
      <c r="BP40" s="125">
        <v>0</v>
      </c>
      <c r="BQ40" s="122">
        <v>13</v>
      </c>
      <c r="BR40" s="125">
        <v>92.85714285714286</v>
      </c>
      <c r="BS40" s="122">
        <v>14</v>
      </c>
      <c r="BT40" s="2"/>
      <c r="BU40" s="3"/>
      <c r="BV40" s="3"/>
      <c r="BW40" s="3"/>
      <c r="BX40" s="3"/>
    </row>
    <row r="41" spans="1:76" ht="15">
      <c r="A41" s="64" t="s">
        <v>238</v>
      </c>
      <c r="B41" s="65"/>
      <c r="C41" s="65" t="s">
        <v>64</v>
      </c>
      <c r="D41" s="66">
        <v>162.04745380775856</v>
      </c>
      <c r="E41" s="68"/>
      <c r="F41" s="102" t="s">
        <v>918</v>
      </c>
      <c r="G41" s="65"/>
      <c r="H41" s="69" t="s">
        <v>238</v>
      </c>
      <c r="I41" s="70"/>
      <c r="J41" s="70"/>
      <c r="K41" s="69" t="s">
        <v>2970</v>
      </c>
      <c r="L41" s="73">
        <v>1</v>
      </c>
      <c r="M41" s="74">
        <v>6670.87255859375</v>
      </c>
      <c r="N41" s="74">
        <v>3958.427734375</v>
      </c>
      <c r="O41" s="75"/>
      <c r="P41" s="76"/>
      <c r="Q41" s="76"/>
      <c r="R41" s="87"/>
      <c r="S41" s="48">
        <v>1</v>
      </c>
      <c r="T41" s="48">
        <v>1</v>
      </c>
      <c r="U41" s="49">
        <v>0</v>
      </c>
      <c r="V41" s="49">
        <v>0</v>
      </c>
      <c r="W41" s="49">
        <v>0</v>
      </c>
      <c r="X41" s="49">
        <v>0.999998</v>
      </c>
      <c r="Y41" s="49">
        <v>0</v>
      </c>
      <c r="Z41" s="49" t="s">
        <v>4262</v>
      </c>
      <c r="AA41" s="71">
        <v>41</v>
      </c>
      <c r="AB41" s="71"/>
      <c r="AC41" s="72"/>
      <c r="AD41" s="78" t="s">
        <v>1858</v>
      </c>
      <c r="AE41" s="78">
        <v>1042</v>
      </c>
      <c r="AF41" s="78">
        <v>291</v>
      </c>
      <c r="AG41" s="78">
        <v>2629</v>
      </c>
      <c r="AH41" s="78">
        <v>5897</v>
      </c>
      <c r="AI41" s="78"/>
      <c r="AJ41" s="78" t="s">
        <v>2063</v>
      </c>
      <c r="AK41" s="78" t="s">
        <v>2230</v>
      </c>
      <c r="AL41" s="82" t="s">
        <v>2337</v>
      </c>
      <c r="AM41" s="78"/>
      <c r="AN41" s="80">
        <v>42043.46387731482</v>
      </c>
      <c r="AO41" s="82" t="s">
        <v>2457</v>
      </c>
      <c r="AP41" s="78" t="b">
        <v>0</v>
      </c>
      <c r="AQ41" s="78" t="b">
        <v>0</v>
      </c>
      <c r="AR41" s="78" t="b">
        <v>0</v>
      </c>
      <c r="AS41" s="78" t="s">
        <v>1701</v>
      </c>
      <c r="AT41" s="78">
        <v>6</v>
      </c>
      <c r="AU41" s="82" t="s">
        <v>2603</v>
      </c>
      <c r="AV41" s="78" t="b">
        <v>0</v>
      </c>
      <c r="AW41" s="78" t="s">
        <v>2713</v>
      </c>
      <c r="AX41" s="82" t="s">
        <v>2752</v>
      </c>
      <c r="AY41" s="78" t="s">
        <v>66</v>
      </c>
      <c r="AZ41" s="78" t="str">
        <f>REPLACE(INDEX(GroupVertices[Group],MATCH(Vertices[[#This Row],[Vertex]],GroupVertices[Vertex],0)),1,1,"")</f>
        <v>10</v>
      </c>
      <c r="BA41" s="48" t="s">
        <v>719</v>
      </c>
      <c r="BB41" s="48" t="s">
        <v>719</v>
      </c>
      <c r="BC41" s="48" t="s">
        <v>796</v>
      </c>
      <c r="BD41" s="48" t="s">
        <v>796</v>
      </c>
      <c r="BE41" s="48"/>
      <c r="BF41" s="48"/>
      <c r="BG41" s="122" t="s">
        <v>3610</v>
      </c>
      <c r="BH41" s="122" t="s">
        <v>3610</v>
      </c>
      <c r="BI41" s="122" t="s">
        <v>3773</v>
      </c>
      <c r="BJ41" s="122" t="s">
        <v>3773</v>
      </c>
      <c r="BK41" s="122">
        <v>0</v>
      </c>
      <c r="BL41" s="125">
        <v>0</v>
      </c>
      <c r="BM41" s="122">
        <v>0</v>
      </c>
      <c r="BN41" s="125">
        <v>0</v>
      </c>
      <c r="BO41" s="122">
        <v>0</v>
      </c>
      <c r="BP41" s="125">
        <v>0</v>
      </c>
      <c r="BQ41" s="122">
        <v>7</v>
      </c>
      <c r="BR41" s="125">
        <v>100</v>
      </c>
      <c r="BS41" s="122">
        <v>7</v>
      </c>
      <c r="BT41" s="2"/>
      <c r="BU41" s="3"/>
      <c r="BV41" s="3"/>
      <c r="BW41" s="3"/>
      <c r="BX41" s="3"/>
    </row>
    <row r="42" spans="1:76" ht="15">
      <c r="A42" s="64" t="s">
        <v>239</v>
      </c>
      <c r="B42" s="65"/>
      <c r="C42" s="65" t="s">
        <v>64</v>
      </c>
      <c r="D42" s="66">
        <v>162.10876869338472</v>
      </c>
      <c r="E42" s="68"/>
      <c r="F42" s="102" t="s">
        <v>919</v>
      </c>
      <c r="G42" s="65"/>
      <c r="H42" s="69" t="s">
        <v>239</v>
      </c>
      <c r="I42" s="70"/>
      <c r="J42" s="70"/>
      <c r="K42" s="69" t="s">
        <v>2971</v>
      </c>
      <c r="L42" s="73">
        <v>1</v>
      </c>
      <c r="M42" s="74">
        <v>4101.08544921875</v>
      </c>
      <c r="N42" s="74">
        <v>7659.13818359375</v>
      </c>
      <c r="O42" s="75"/>
      <c r="P42" s="76"/>
      <c r="Q42" s="76"/>
      <c r="R42" s="87"/>
      <c r="S42" s="48">
        <v>0</v>
      </c>
      <c r="T42" s="48">
        <v>3</v>
      </c>
      <c r="U42" s="49">
        <v>0</v>
      </c>
      <c r="V42" s="49">
        <v>0.002137</v>
      </c>
      <c r="W42" s="49">
        <v>0.007658</v>
      </c>
      <c r="X42" s="49">
        <v>0.834001</v>
      </c>
      <c r="Y42" s="49">
        <v>0.6666666666666666</v>
      </c>
      <c r="Z42" s="49">
        <v>0</v>
      </c>
      <c r="AA42" s="71">
        <v>42</v>
      </c>
      <c r="AB42" s="71"/>
      <c r="AC42" s="72"/>
      <c r="AD42" s="78" t="s">
        <v>1859</v>
      </c>
      <c r="AE42" s="78">
        <v>4931</v>
      </c>
      <c r="AF42" s="78">
        <v>667</v>
      </c>
      <c r="AG42" s="78">
        <v>69580</v>
      </c>
      <c r="AH42" s="78">
        <v>24390</v>
      </c>
      <c r="AI42" s="78"/>
      <c r="AJ42" s="78" t="s">
        <v>2064</v>
      </c>
      <c r="AK42" s="78" t="s">
        <v>2231</v>
      </c>
      <c r="AL42" s="82" t="s">
        <v>2338</v>
      </c>
      <c r="AM42" s="78"/>
      <c r="AN42" s="80">
        <v>43089.8812962963</v>
      </c>
      <c r="AO42" s="82" t="s">
        <v>2458</v>
      </c>
      <c r="AP42" s="78" t="b">
        <v>1</v>
      </c>
      <c r="AQ42" s="78" t="b">
        <v>0</v>
      </c>
      <c r="AR42" s="78" t="b">
        <v>0</v>
      </c>
      <c r="AS42" s="78" t="s">
        <v>1701</v>
      </c>
      <c r="AT42" s="78">
        <v>3</v>
      </c>
      <c r="AU42" s="78"/>
      <c r="AV42" s="78" t="b">
        <v>0</v>
      </c>
      <c r="AW42" s="78" t="s">
        <v>2713</v>
      </c>
      <c r="AX42" s="82" t="s">
        <v>2753</v>
      </c>
      <c r="AY42" s="78" t="s">
        <v>66</v>
      </c>
      <c r="AZ42" s="78" t="str">
        <f>REPLACE(INDEX(GroupVertices[Group],MATCH(Vertices[[#This Row],[Vertex]],GroupVertices[Vertex],0)),1,1,"")</f>
        <v>2</v>
      </c>
      <c r="BA42" s="48"/>
      <c r="BB42" s="48"/>
      <c r="BC42" s="48"/>
      <c r="BD42" s="48"/>
      <c r="BE42" s="48"/>
      <c r="BF42" s="48"/>
      <c r="BG42" s="122" t="s">
        <v>3611</v>
      </c>
      <c r="BH42" s="122" t="s">
        <v>3611</v>
      </c>
      <c r="BI42" s="122" t="s">
        <v>3774</v>
      </c>
      <c r="BJ42" s="122" t="s">
        <v>3774</v>
      </c>
      <c r="BK42" s="122">
        <v>0</v>
      </c>
      <c r="BL42" s="125">
        <v>0</v>
      </c>
      <c r="BM42" s="122">
        <v>1</v>
      </c>
      <c r="BN42" s="125">
        <v>5</v>
      </c>
      <c r="BO42" s="122">
        <v>0</v>
      </c>
      <c r="BP42" s="125">
        <v>0</v>
      </c>
      <c r="BQ42" s="122">
        <v>19</v>
      </c>
      <c r="BR42" s="125">
        <v>95</v>
      </c>
      <c r="BS42" s="122">
        <v>20</v>
      </c>
      <c r="BT42" s="2"/>
      <c r="BU42" s="3"/>
      <c r="BV42" s="3"/>
      <c r="BW42" s="3"/>
      <c r="BX42" s="3"/>
    </row>
    <row r="43" spans="1:76" ht="15">
      <c r="A43" s="64" t="s">
        <v>372</v>
      </c>
      <c r="B43" s="65"/>
      <c r="C43" s="65" t="s">
        <v>64</v>
      </c>
      <c r="D43" s="66">
        <v>169.3670813508859</v>
      </c>
      <c r="E43" s="68"/>
      <c r="F43" s="102" t="s">
        <v>2640</v>
      </c>
      <c r="G43" s="65"/>
      <c r="H43" s="69" t="s">
        <v>372</v>
      </c>
      <c r="I43" s="70"/>
      <c r="J43" s="70"/>
      <c r="K43" s="69" t="s">
        <v>2972</v>
      </c>
      <c r="L43" s="73">
        <v>2.48179863763749</v>
      </c>
      <c r="M43" s="74">
        <v>4445.671875</v>
      </c>
      <c r="N43" s="74">
        <v>8147.2099609375</v>
      </c>
      <c r="O43" s="75"/>
      <c r="P43" s="76"/>
      <c r="Q43" s="76"/>
      <c r="R43" s="87"/>
      <c r="S43" s="48">
        <v>7</v>
      </c>
      <c r="T43" s="48">
        <v>0</v>
      </c>
      <c r="U43" s="49">
        <v>6</v>
      </c>
      <c r="V43" s="49">
        <v>0.002155</v>
      </c>
      <c r="W43" s="49">
        <v>0.009864</v>
      </c>
      <c r="X43" s="49">
        <v>1.777195</v>
      </c>
      <c r="Y43" s="49">
        <v>0.30952380952380953</v>
      </c>
      <c r="Z43" s="49">
        <v>0</v>
      </c>
      <c r="AA43" s="71">
        <v>43</v>
      </c>
      <c r="AB43" s="71"/>
      <c r="AC43" s="72"/>
      <c r="AD43" s="78" t="s">
        <v>1860</v>
      </c>
      <c r="AE43" s="78">
        <v>2524</v>
      </c>
      <c r="AF43" s="78">
        <v>45177</v>
      </c>
      <c r="AG43" s="78">
        <v>36700</v>
      </c>
      <c r="AH43" s="78">
        <v>1448</v>
      </c>
      <c r="AI43" s="78"/>
      <c r="AJ43" s="78" t="s">
        <v>2065</v>
      </c>
      <c r="AK43" s="78" t="s">
        <v>1744</v>
      </c>
      <c r="AL43" s="82" t="s">
        <v>2339</v>
      </c>
      <c r="AM43" s="78"/>
      <c r="AN43" s="80">
        <v>39932.77</v>
      </c>
      <c r="AO43" s="82" t="s">
        <v>2459</v>
      </c>
      <c r="AP43" s="78" t="b">
        <v>0</v>
      </c>
      <c r="AQ43" s="78" t="b">
        <v>0</v>
      </c>
      <c r="AR43" s="78" t="b">
        <v>1</v>
      </c>
      <c r="AS43" s="78" t="s">
        <v>1701</v>
      </c>
      <c r="AT43" s="78">
        <v>1709</v>
      </c>
      <c r="AU43" s="82" t="s">
        <v>2603</v>
      </c>
      <c r="AV43" s="78" t="b">
        <v>1</v>
      </c>
      <c r="AW43" s="78" t="s">
        <v>2713</v>
      </c>
      <c r="AX43" s="82" t="s">
        <v>2754</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337</v>
      </c>
      <c r="B44" s="65"/>
      <c r="C44" s="65" t="s">
        <v>64</v>
      </c>
      <c r="D44" s="66">
        <v>171.34138805374744</v>
      </c>
      <c r="E44" s="68"/>
      <c r="F44" s="102" t="s">
        <v>2641</v>
      </c>
      <c r="G44" s="65"/>
      <c r="H44" s="69" t="s">
        <v>337</v>
      </c>
      <c r="I44" s="70"/>
      <c r="J44" s="70"/>
      <c r="K44" s="69" t="s">
        <v>2973</v>
      </c>
      <c r="L44" s="73">
        <v>99.62193146710632</v>
      </c>
      <c r="M44" s="74">
        <v>4602.99267578125</v>
      </c>
      <c r="N44" s="74">
        <v>6735.73779296875</v>
      </c>
      <c r="O44" s="75"/>
      <c r="P44" s="76"/>
      <c r="Q44" s="76"/>
      <c r="R44" s="87"/>
      <c r="S44" s="48">
        <v>27</v>
      </c>
      <c r="T44" s="48">
        <v>3</v>
      </c>
      <c r="U44" s="49">
        <v>399.333333</v>
      </c>
      <c r="V44" s="49">
        <v>0.002273</v>
      </c>
      <c r="W44" s="49">
        <v>0.021707</v>
      </c>
      <c r="X44" s="49">
        <v>7.167264</v>
      </c>
      <c r="Y44" s="49">
        <v>0.05788177339901478</v>
      </c>
      <c r="Z44" s="49">
        <v>0.034482758620689655</v>
      </c>
      <c r="AA44" s="71">
        <v>44</v>
      </c>
      <c r="AB44" s="71"/>
      <c r="AC44" s="72"/>
      <c r="AD44" s="78" t="s">
        <v>1861</v>
      </c>
      <c r="AE44" s="78">
        <v>139</v>
      </c>
      <c r="AF44" s="78">
        <v>57284</v>
      </c>
      <c r="AG44" s="78">
        <v>24027</v>
      </c>
      <c r="AH44" s="78">
        <v>7945</v>
      </c>
      <c r="AI44" s="78"/>
      <c r="AJ44" s="78" t="s">
        <v>2066</v>
      </c>
      <c r="AK44" s="78" t="s">
        <v>1744</v>
      </c>
      <c r="AL44" s="82" t="s">
        <v>2340</v>
      </c>
      <c r="AM44" s="78"/>
      <c r="AN44" s="80">
        <v>41180.59369212963</v>
      </c>
      <c r="AO44" s="82" t="s">
        <v>2460</v>
      </c>
      <c r="AP44" s="78" t="b">
        <v>0</v>
      </c>
      <c r="AQ44" s="78" t="b">
        <v>0</v>
      </c>
      <c r="AR44" s="78" t="b">
        <v>1</v>
      </c>
      <c r="AS44" s="78" t="s">
        <v>1701</v>
      </c>
      <c r="AT44" s="78">
        <v>818</v>
      </c>
      <c r="AU44" s="82" t="s">
        <v>2603</v>
      </c>
      <c r="AV44" s="78" t="b">
        <v>1</v>
      </c>
      <c r="AW44" s="78" t="s">
        <v>2713</v>
      </c>
      <c r="AX44" s="82" t="s">
        <v>2755</v>
      </c>
      <c r="AY44" s="78" t="s">
        <v>66</v>
      </c>
      <c r="AZ44" s="78" t="str">
        <f>REPLACE(INDEX(GroupVertices[Group],MATCH(Vertices[[#This Row],[Vertex]],GroupVertices[Vertex],0)),1,1,"")</f>
        <v>2</v>
      </c>
      <c r="BA44" s="48"/>
      <c r="BB44" s="48"/>
      <c r="BC44" s="48"/>
      <c r="BD44" s="48"/>
      <c r="BE44" s="48"/>
      <c r="BF44" s="48"/>
      <c r="BG44" s="122" t="s">
        <v>3612</v>
      </c>
      <c r="BH44" s="122" t="s">
        <v>3728</v>
      </c>
      <c r="BI44" s="122" t="s">
        <v>3775</v>
      </c>
      <c r="BJ44" s="122" t="s">
        <v>3886</v>
      </c>
      <c r="BK44" s="122">
        <v>1</v>
      </c>
      <c r="BL44" s="125">
        <v>1.4705882352941178</v>
      </c>
      <c r="BM44" s="122">
        <v>2</v>
      </c>
      <c r="BN44" s="125">
        <v>2.9411764705882355</v>
      </c>
      <c r="BO44" s="122">
        <v>0</v>
      </c>
      <c r="BP44" s="125">
        <v>0</v>
      </c>
      <c r="BQ44" s="122">
        <v>65</v>
      </c>
      <c r="BR44" s="125">
        <v>95.58823529411765</v>
      </c>
      <c r="BS44" s="122">
        <v>68</v>
      </c>
      <c r="BT44" s="2"/>
      <c r="BU44" s="3"/>
      <c r="BV44" s="3"/>
      <c r="BW44" s="3"/>
      <c r="BX44" s="3"/>
    </row>
    <row r="45" spans="1:76" ht="15">
      <c r="A45" s="64" t="s">
        <v>240</v>
      </c>
      <c r="B45" s="65"/>
      <c r="C45" s="65" t="s">
        <v>64</v>
      </c>
      <c r="D45" s="66">
        <v>162.00375064459948</v>
      </c>
      <c r="E45" s="68"/>
      <c r="F45" s="102" t="s">
        <v>920</v>
      </c>
      <c r="G45" s="65"/>
      <c r="H45" s="69" t="s">
        <v>240</v>
      </c>
      <c r="I45" s="70"/>
      <c r="J45" s="70"/>
      <c r="K45" s="69" t="s">
        <v>2974</v>
      </c>
      <c r="L45" s="73">
        <v>1</v>
      </c>
      <c r="M45" s="74">
        <v>4330.29931640625</v>
      </c>
      <c r="N45" s="74">
        <v>7461.71484375</v>
      </c>
      <c r="O45" s="75"/>
      <c r="P45" s="76"/>
      <c r="Q45" s="76"/>
      <c r="R45" s="87"/>
      <c r="S45" s="48">
        <v>0</v>
      </c>
      <c r="T45" s="48">
        <v>3</v>
      </c>
      <c r="U45" s="49">
        <v>0</v>
      </c>
      <c r="V45" s="49">
        <v>0.002137</v>
      </c>
      <c r="W45" s="49">
        <v>0.007658</v>
      </c>
      <c r="X45" s="49">
        <v>0.834001</v>
      </c>
      <c r="Y45" s="49">
        <v>0.6666666666666666</v>
      </c>
      <c r="Z45" s="49">
        <v>0</v>
      </c>
      <c r="AA45" s="71">
        <v>45</v>
      </c>
      <c r="AB45" s="71"/>
      <c r="AC45" s="72"/>
      <c r="AD45" s="78" t="s">
        <v>1862</v>
      </c>
      <c r="AE45" s="78">
        <v>232</v>
      </c>
      <c r="AF45" s="78">
        <v>23</v>
      </c>
      <c r="AG45" s="78">
        <v>2191</v>
      </c>
      <c r="AH45" s="78">
        <v>2932</v>
      </c>
      <c r="AI45" s="78"/>
      <c r="AJ45" s="78"/>
      <c r="AK45" s="78"/>
      <c r="AL45" s="78"/>
      <c r="AM45" s="78"/>
      <c r="AN45" s="80">
        <v>43136.054293981484</v>
      </c>
      <c r="AO45" s="78"/>
      <c r="AP45" s="78" t="b">
        <v>1</v>
      </c>
      <c r="AQ45" s="78" t="b">
        <v>0</v>
      </c>
      <c r="AR45" s="78" t="b">
        <v>0</v>
      </c>
      <c r="AS45" s="78" t="s">
        <v>1701</v>
      </c>
      <c r="AT45" s="78">
        <v>0</v>
      </c>
      <c r="AU45" s="78"/>
      <c r="AV45" s="78" t="b">
        <v>0</v>
      </c>
      <c r="AW45" s="78" t="s">
        <v>2713</v>
      </c>
      <c r="AX45" s="82" t="s">
        <v>2756</v>
      </c>
      <c r="AY45" s="78" t="s">
        <v>66</v>
      </c>
      <c r="AZ45" s="78" t="str">
        <f>REPLACE(INDEX(GroupVertices[Group],MATCH(Vertices[[#This Row],[Vertex]],GroupVertices[Vertex],0)),1,1,"")</f>
        <v>2</v>
      </c>
      <c r="BA45" s="48"/>
      <c r="BB45" s="48"/>
      <c r="BC45" s="48"/>
      <c r="BD45" s="48"/>
      <c r="BE45" s="48"/>
      <c r="BF45" s="48"/>
      <c r="BG45" s="122" t="s">
        <v>3613</v>
      </c>
      <c r="BH45" s="122" t="s">
        <v>3613</v>
      </c>
      <c r="BI45" s="122" t="s">
        <v>3776</v>
      </c>
      <c r="BJ45" s="122" t="s">
        <v>3776</v>
      </c>
      <c r="BK45" s="122">
        <v>1</v>
      </c>
      <c r="BL45" s="125">
        <v>4.545454545454546</v>
      </c>
      <c r="BM45" s="122">
        <v>0</v>
      </c>
      <c r="BN45" s="125">
        <v>0</v>
      </c>
      <c r="BO45" s="122">
        <v>0</v>
      </c>
      <c r="BP45" s="125">
        <v>0</v>
      </c>
      <c r="BQ45" s="122">
        <v>21</v>
      </c>
      <c r="BR45" s="125">
        <v>95.45454545454545</v>
      </c>
      <c r="BS45" s="122">
        <v>22</v>
      </c>
      <c r="BT45" s="2"/>
      <c r="BU45" s="3"/>
      <c r="BV45" s="3"/>
      <c r="BW45" s="3"/>
      <c r="BX45" s="3"/>
    </row>
    <row r="46" spans="1:76" ht="15">
      <c r="A46" s="64" t="s">
        <v>241</v>
      </c>
      <c r="B46" s="65"/>
      <c r="C46" s="65" t="s">
        <v>64</v>
      </c>
      <c r="D46" s="66">
        <v>162.2260171049943</v>
      </c>
      <c r="E46" s="68"/>
      <c r="F46" s="102" t="s">
        <v>921</v>
      </c>
      <c r="G46" s="65"/>
      <c r="H46" s="69" t="s">
        <v>241</v>
      </c>
      <c r="I46" s="70"/>
      <c r="J46" s="70"/>
      <c r="K46" s="69" t="s">
        <v>2975</v>
      </c>
      <c r="L46" s="73">
        <v>150.66166240138645</v>
      </c>
      <c r="M46" s="74">
        <v>7252.248046875</v>
      </c>
      <c r="N46" s="74">
        <v>4300.97900390625</v>
      </c>
      <c r="O46" s="75"/>
      <c r="P46" s="76"/>
      <c r="Q46" s="76"/>
      <c r="R46" s="87"/>
      <c r="S46" s="48">
        <v>1</v>
      </c>
      <c r="T46" s="48">
        <v>5</v>
      </c>
      <c r="U46" s="49">
        <v>606</v>
      </c>
      <c r="V46" s="49">
        <v>0.00216</v>
      </c>
      <c r="W46" s="49">
        <v>0.005949</v>
      </c>
      <c r="X46" s="49">
        <v>1.51166</v>
      </c>
      <c r="Y46" s="49">
        <v>0.2</v>
      </c>
      <c r="Z46" s="49">
        <v>0.2</v>
      </c>
      <c r="AA46" s="71">
        <v>46</v>
      </c>
      <c r="AB46" s="71"/>
      <c r="AC46" s="72"/>
      <c r="AD46" s="78" t="s">
        <v>1863</v>
      </c>
      <c r="AE46" s="78">
        <v>1297</v>
      </c>
      <c r="AF46" s="78">
        <v>1386</v>
      </c>
      <c r="AG46" s="78">
        <v>39813</v>
      </c>
      <c r="AH46" s="78">
        <v>35514</v>
      </c>
      <c r="AI46" s="78"/>
      <c r="AJ46" s="78"/>
      <c r="AK46" s="78" t="s">
        <v>2232</v>
      </c>
      <c r="AL46" s="78"/>
      <c r="AM46" s="78"/>
      <c r="AN46" s="80">
        <v>40515.80023148148</v>
      </c>
      <c r="AO46" s="82" t="s">
        <v>2461</v>
      </c>
      <c r="AP46" s="78" t="b">
        <v>0</v>
      </c>
      <c r="AQ46" s="78" t="b">
        <v>0</v>
      </c>
      <c r="AR46" s="78" t="b">
        <v>1</v>
      </c>
      <c r="AS46" s="78" t="s">
        <v>1701</v>
      </c>
      <c r="AT46" s="78">
        <v>49</v>
      </c>
      <c r="AU46" s="82" t="s">
        <v>2611</v>
      </c>
      <c r="AV46" s="78" t="b">
        <v>0</v>
      </c>
      <c r="AW46" s="78" t="s">
        <v>2713</v>
      </c>
      <c r="AX46" s="82" t="s">
        <v>2757</v>
      </c>
      <c r="AY46" s="78" t="s">
        <v>66</v>
      </c>
      <c r="AZ46" s="78" t="str">
        <f>REPLACE(INDEX(GroupVertices[Group],MATCH(Vertices[[#This Row],[Vertex]],GroupVertices[Vertex],0)),1,1,"")</f>
        <v>13</v>
      </c>
      <c r="BA46" s="48"/>
      <c r="BB46" s="48"/>
      <c r="BC46" s="48"/>
      <c r="BD46" s="48"/>
      <c r="BE46" s="48"/>
      <c r="BF46" s="48"/>
      <c r="BG46" s="122" t="s">
        <v>3614</v>
      </c>
      <c r="BH46" s="122" t="s">
        <v>3729</v>
      </c>
      <c r="BI46" s="122" t="s">
        <v>3777</v>
      </c>
      <c r="BJ46" s="122" t="s">
        <v>3887</v>
      </c>
      <c r="BK46" s="122">
        <v>1</v>
      </c>
      <c r="BL46" s="125">
        <v>2</v>
      </c>
      <c r="BM46" s="122">
        <v>1</v>
      </c>
      <c r="BN46" s="125">
        <v>2</v>
      </c>
      <c r="BO46" s="122">
        <v>0</v>
      </c>
      <c r="BP46" s="125">
        <v>0</v>
      </c>
      <c r="BQ46" s="122">
        <v>48</v>
      </c>
      <c r="BR46" s="125">
        <v>96</v>
      </c>
      <c r="BS46" s="122">
        <v>50</v>
      </c>
      <c r="BT46" s="2"/>
      <c r="BU46" s="3"/>
      <c r="BV46" s="3"/>
      <c r="BW46" s="3"/>
      <c r="BX46" s="3"/>
    </row>
    <row r="47" spans="1:76" ht="15">
      <c r="A47" s="64" t="s">
        <v>373</v>
      </c>
      <c r="B47" s="65"/>
      <c r="C47" s="65" t="s">
        <v>64</v>
      </c>
      <c r="D47" s="66">
        <v>164.57962812691557</v>
      </c>
      <c r="E47" s="68"/>
      <c r="F47" s="102" t="s">
        <v>2642</v>
      </c>
      <c r="G47" s="65"/>
      <c r="H47" s="69" t="s">
        <v>373</v>
      </c>
      <c r="I47" s="70"/>
      <c r="J47" s="70"/>
      <c r="K47" s="69" t="s">
        <v>2976</v>
      </c>
      <c r="L47" s="73">
        <v>1</v>
      </c>
      <c r="M47" s="74">
        <v>8166.82470703125</v>
      </c>
      <c r="N47" s="74">
        <v>4129.20361328125</v>
      </c>
      <c r="O47" s="75"/>
      <c r="P47" s="76"/>
      <c r="Q47" s="76"/>
      <c r="R47" s="87"/>
      <c r="S47" s="48">
        <v>2</v>
      </c>
      <c r="T47" s="48">
        <v>0</v>
      </c>
      <c r="U47" s="49">
        <v>0</v>
      </c>
      <c r="V47" s="49">
        <v>0.001502</v>
      </c>
      <c r="W47" s="49">
        <v>0.000885</v>
      </c>
      <c r="X47" s="49">
        <v>0.663964</v>
      </c>
      <c r="Y47" s="49">
        <v>1</v>
      </c>
      <c r="Z47" s="49">
        <v>0</v>
      </c>
      <c r="AA47" s="71">
        <v>47</v>
      </c>
      <c r="AB47" s="71"/>
      <c r="AC47" s="72"/>
      <c r="AD47" s="78" t="s">
        <v>1864</v>
      </c>
      <c r="AE47" s="78">
        <v>3023</v>
      </c>
      <c r="AF47" s="78">
        <v>15819</v>
      </c>
      <c r="AG47" s="78">
        <v>67329</v>
      </c>
      <c r="AH47" s="78">
        <v>72459</v>
      </c>
      <c r="AI47" s="78"/>
      <c r="AJ47" s="78" t="s">
        <v>2067</v>
      </c>
      <c r="AK47" s="78" t="s">
        <v>2233</v>
      </c>
      <c r="AL47" s="82" t="s">
        <v>2341</v>
      </c>
      <c r="AM47" s="78"/>
      <c r="AN47" s="80">
        <v>39841.529814814814</v>
      </c>
      <c r="AO47" s="82" t="s">
        <v>2462</v>
      </c>
      <c r="AP47" s="78" t="b">
        <v>0</v>
      </c>
      <c r="AQ47" s="78" t="b">
        <v>0</v>
      </c>
      <c r="AR47" s="78" t="b">
        <v>1</v>
      </c>
      <c r="AS47" s="78" t="s">
        <v>1701</v>
      </c>
      <c r="AT47" s="78">
        <v>578</v>
      </c>
      <c r="AU47" s="82" t="s">
        <v>2603</v>
      </c>
      <c r="AV47" s="78" t="b">
        <v>1</v>
      </c>
      <c r="AW47" s="78" t="s">
        <v>2713</v>
      </c>
      <c r="AX47" s="82" t="s">
        <v>2758</v>
      </c>
      <c r="AY47" s="78" t="s">
        <v>65</v>
      </c>
      <c r="AZ47" s="78" t="str">
        <f>REPLACE(INDEX(GroupVertices[Group],MATCH(Vertices[[#This Row],[Vertex]],GroupVertices[Vertex],0)),1,1,"")</f>
        <v>13</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242</v>
      </c>
      <c r="B48" s="65"/>
      <c r="C48" s="65" t="s">
        <v>64</v>
      </c>
      <c r="D48" s="66">
        <v>162.09931054613386</v>
      </c>
      <c r="E48" s="68"/>
      <c r="F48" s="102" t="s">
        <v>922</v>
      </c>
      <c r="G48" s="65"/>
      <c r="H48" s="69" t="s">
        <v>242</v>
      </c>
      <c r="I48" s="70"/>
      <c r="J48" s="70"/>
      <c r="K48" s="69" t="s">
        <v>2977</v>
      </c>
      <c r="L48" s="73">
        <v>150.66166240138645</v>
      </c>
      <c r="M48" s="74">
        <v>7658.1123046875</v>
      </c>
      <c r="N48" s="74">
        <v>4441.78515625</v>
      </c>
      <c r="O48" s="75"/>
      <c r="P48" s="76"/>
      <c r="Q48" s="76"/>
      <c r="R48" s="87"/>
      <c r="S48" s="48">
        <v>1</v>
      </c>
      <c r="T48" s="48">
        <v>5</v>
      </c>
      <c r="U48" s="49">
        <v>606</v>
      </c>
      <c r="V48" s="49">
        <v>0.00216</v>
      </c>
      <c r="W48" s="49">
        <v>0.005949</v>
      </c>
      <c r="X48" s="49">
        <v>1.51166</v>
      </c>
      <c r="Y48" s="49">
        <v>0.2</v>
      </c>
      <c r="Z48" s="49">
        <v>0.2</v>
      </c>
      <c r="AA48" s="71">
        <v>48</v>
      </c>
      <c r="AB48" s="71"/>
      <c r="AC48" s="72"/>
      <c r="AD48" s="78" t="s">
        <v>1865</v>
      </c>
      <c r="AE48" s="78">
        <v>425</v>
      </c>
      <c r="AF48" s="78">
        <v>609</v>
      </c>
      <c r="AG48" s="78">
        <v>122308</v>
      </c>
      <c r="AH48" s="78">
        <v>278335</v>
      </c>
      <c r="AI48" s="78"/>
      <c r="AJ48" s="78" t="s">
        <v>2068</v>
      </c>
      <c r="AK48" s="78" t="s">
        <v>2234</v>
      </c>
      <c r="AL48" s="82" t="s">
        <v>2342</v>
      </c>
      <c r="AM48" s="78"/>
      <c r="AN48" s="80">
        <v>41529.73175925926</v>
      </c>
      <c r="AO48" s="82" t="s">
        <v>2463</v>
      </c>
      <c r="AP48" s="78" t="b">
        <v>0</v>
      </c>
      <c r="AQ48" s="78" t="b">
        <v>0</v>
      </c>
      <c r="AR48" s="78" t="b">
        <v>1</v>
      </c>
      <c r="AS48" s="78" t="s">
        <v>1701</v>
      </c>
      <c r="AT48" s="78">
        <v>98</v>
      </c>
      <c r="AU48" s="82" t="s">
        <v>2603</v>
      </c>
      <c r="AV48" s="78" t="b">
        <v>0</v>
      </c>
      <c r="AW48" s="78" t="s">
        <v>2713</v>
      </c>
      <c r="AX48" s="82" t="s">
        <v>2759</v>
      </c>
      <c r="AY48" s="78" t="s">
        <v>66</v>
      </c>
      <c r="AZ48" s="78" t="str">
        <f>REPLACE(INDEX(GroupVertices[Group],MATCH(Vertices[[#This Row],[Vertex]],GroupVertices[Vertex],0)),1,1,"")</f>
        <v>13</v>
      </c>
      <c r="BA48" s="48"/>
      <c r="BB48" s="48"/>
      <c r="BC48" s="48"/>
      <c r="BD48" s="48"/>
      <c r="BE48" s="48"/>
      <c r="BF48" s="48"/>
      <c r="BG48" s="122" t="s">
        <v>3615</v>
      </c>
      <c r="BH48" s="122" t="s">
        <v>3730</v>
      </c>
      <c r="BI48" s="122" t="s">
        <v>3778</v>
      </c>
      <c r="BJ48" s="122" t="s">
        <v>3888</v>
      </c>
      <c r="BK48" s="122">
        <v>2</v>
      </c>
      <c r="BL48" s="125">
        <v>3.389830508474576</v>
      </c>
      <c r="BM48" s="122">
        <v>0</v>
      </c>
      <c r="BN48" s="125">
        <v>0</v>
      </c>
      <c r="BO48" s="122">
        <v>0</v>
      </c>
      <c r="BP48" s="125">
        <v>0</v>
      </c>
      <c r="BQ48" s="122">
        <v>57</v>
      </c>
      <c r="BR48" s="125">
        <v>96.61016949152543</v>
      </c>
      <c r="BS48" s="122">
        <v>59</v>
      </c>
      <c r="BT48" s="2"/>
      <c r="BU48" s="3"/>
      <c r="BV48" s="3"/>
      <c r="BW48" s="3"/>
      <c r="BX48" s="3"/>
    </row>
    <row r="49" spans="1:76" ht="15">
      <c r="A49" s="64" t="s">
        <v>374</v>
      </c>
      <c r="B49" s="65"/>
      <c r="C49" s="65" t="s">
        <v>64</v>
      </c>
      <c r="D49" s="66">
        <v>168.2386265409576</v>
      </c>
      <c r="E49" s="68"/>
      <c r="F49" s="102" t="s">
        <v>2643</v>
      </c>
      <c r="G49" s="65"/>
      <c r="H49" s="69" t="s">
        <v>374</v>
      </c>
      <c r="I49" s="70"/>
      <c r="J49" s="70"/>
      <c r="K49" s="69" t="s">
        <v>2978</v>
      </c>
      <c r="L49" s="73">
        <v>1</v>
      </c>
      <c r="M49" s="74">
        <v>7075.31591796875</v>
      </c>
      <c r="N49" s="74">
        <v>3717.275390625</v>
      </c>
      <c r="O49" s="75"/>
      <c r="P49" s="76"/>
      <c r="Q49" s="76"/>
      <c r="R49" s="87"/>
      <c r="S49" s="48">
        <v>2</v>
      </c>
      <c r="T49" s="48">
        <v>0</v>
      </c>
      <c r="U49" s="49">
        <v>0</v>
      </c>
      <c r="V49" s="49">
        <v>0.001502</v>
      </c>
      <c r="W49" s="49">
        <v>0.000885</v>
      </c>
      <c r="X49" s="49">
        <v>0.663964</v>
      </c>
      <c r="Y49" s="49">
        <v>1</v>
      </c>
      <c r="Z49" s="49">
        <v>0</v>
      </c>
      <c r="AA49" s="71">
        <v>49</v>
      </c>
      <c r="AB49" s="71"/>
      <c r="AC49" s="72"/>
      <c r="AD49" s="78" t="s">
        <v>1866</v>
      </c>
      <c r="AE49" s="78">
        <v>33640</v>
      </c>
      <c r="AF49" s="78">
        <v>38257</v>
      </c>
      <c r="AG49" s="78">
        <v>2328</v>
      </c>
      <c r="AH49" s="78">
        <v>26</v>
      </c>
      <c r="AI49" s="78"/>
      <c r="AJ49" s="78" t="s">
        <v>2069</v>
      </c>
      <c r="AK49" s="78"/>
      <c r="AL49" s="78"/>
      <c r="AM49" s="78"/>
      <c r="AN49" s="80">
        <v>42450.83101851852</v>
      </c>
      <c r="AO49" s="82" t="s">
        <v>2464</v>
      </c>
      <c r="AP49" s="78" t="b">
        <v>1</v>
      </c>
      <c r="AQ49" s="78" t="b">
        <v>0</v>
      </c>
      <c r="AR49" s="78" t="b">
        <v>0</v>
      </c>
      <c r="AS49" s="78" t="s">
        <v>1701</v>
      </c>
      <c r="AT49" s="78">
        <v>159</v>
      </c>
      <c r="AU49" s="78"/>
      <c r="AV49" s="78" t="b">
        <v>0</v>
      </c>
      <c r="AW49" s="78" t="s">
        <v>2713</v>
      </c>
      <c r="AX49" s="82" t="s">
        <v>2760</v>
      </c>
      <c r="AY49" s="78" t="s">
        <v>65</v>
      </c>
      <c r="AZ49" s="78" t="str">
        <f>REPLACE(INDEX(GroupVertices[Group],MATCH(Vertices[[#This Row],[Vertex]],GroupVertices[Vertex],0)),1,1,"")</f>
        <v>13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375</v>
      </c>
      <c r="B50" s="65"/>
      <c r="C50" s="65" t="s">
        <v>64</v>
      </c>
      <c r="D50" s="66">
        <v>276.3830822071086</v>
      </c>
      <c r="E50" s="68"/>
      <c r="F50" s="102" t="s">
        <v>2644</v>
      </c>
      <c r="G50" s="65"/>
      <c r="H50" s="69" t="s">
        <v>375</v>
      </c>
      <c r="I50" s="70"/>
      <c r="J50" s="70"/>
      <c r="K50" s="69" t="s">
        <v>2979</v>
      </c>
      <c r="L50" s="73">
        <v>1</v>
      </c>
      <c r="M50" s="74">
        <v>7220.29443359375</v>
      </c>
      <c r="N50" s="74">
        <v>5046.55419921875</v>
      </c>
      <c r="O50" s="75"/>
      <c r="P50" s="76"/>
      <c r="Q50" s="76"/>
      <c r="R50" s="87"/>
      <c r="S50" s="48">
        <v>2</v>
      </c>
      <c r="T50" s="48">
        <v>0</v>
      </c>
      <c r="U50" s="49">
        <v>0</v>
      </c>
      <c r="V50" s="49">
        <v>0.001502</v>
      </c>
      <c r="W50" s="49">
        <v>0.000885</v>
      </c>
      <c r="X50" s="49">
        <v>0.663964</v>
      </c>
      <c r="Y50" s="49">
        <v>1</v>
      </c>
      <c r="Z50" s="49">
        <v>0</v>
      </c>
      <c r="AA50" s="71">
        <v>50</v>
      </c>
      <c r="AB50" s="71"/>
      <c r="AC50" s="72"/>
      <c r="AD50" s="78" t="s">
        <v>1867</v>
      </c>
      <c r="AE50" s="78">
        <v>2</v>
      </c>
      <c r="AF50" s="78">
        <v>701429</v>
      </c>
      <c r="AG50" s="78">
        <v>666</v>
      </c>
      <c r="AH50" s="78">
        <v>56</v>
      </c>
      <c r="AI50" s="78"/>
      <c r="AJ50" s="78" t="s">
        <v>2070</v>
      </c>
      <c r="AK50" s="78" t="s">
        <v>2235</v>
      </c>
      <c r="AL50" s="78"/>
      <c r="AM50" s="78"/>
      <c r="AN50" s="80">
        <v>42820.965092592596</v>
      </c>
      <c r="AO50" s="78"/>
      <c r="AP50" s="78" t="b">
        <v>1</v>
      </c>
      <c r="AQ50" s="78" t="b">
        <v>0</v>
      </c>
      <c r="AR50" s="78" t="b">
        <v>0</v>
      </c>
      <c r="AS50" s="78" t="s">
        <v>1701</v>
      </c>
      <c r="AT50" s="78">
        <v>1181</v>
      </c>
      <c r="AU50" s="78"/>
      <c r="AV50" s="78" t="b">
        <v>0</v>
      </c>
      <c r="AW50" s="78" t="s">
        <v>2713</v>
      </c>
      <c r="AX50" s="82" t="s">
        <v>2761</v>
      </c>
      <c r="AY50" s="78" t="s">
        <v>65</v>
      </c>
      <c r="AZ50" s="78" t="str">
        <f>REPLACE(INDEX(GroupVertices[Group],MATCH(Vertices[[#This Row],[Vertex]],GroupVertices[Vertex],0)),1,1,"")</f>
        <v>13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243</v>
      </c>
      <c r="B51" s="65"/>
      <c r="C51" s="65" t="s">
        <v>64</v>
      </c>
      <c r="D51" s="66">
        <v>162.219331173317</v>
      </c>
      <c r="E51" s="68"/>
      <c r="F51" s="102" t="s">
        <v>923</v>
      </c>
      <c r="G51" s="65"/>
      <c r="H51" s="69" t="s">
        <v>243</v>
      </c>
      <c r="I51" s="70"/>
      <c r="J51" s="70"/>
      <c r="K51" s="69" t="s">
        <v>2980</v>
      </c>
      <c r="L51" s="73">
        <v>1</v>
      </c>
      <c r="M51" s="74">
        <v>2442.201171875</v>
      </c>
      <c r="N51" s="74">
        <v>5951.22802734375</v>
      </c>
      <c r="O51" s="75"/>
      <c r="P51" s="76"/>
      <c r="Q51" s="76"/>
      <c r="R51" s="87"/>
      <c r="S51" s="48">
        <v>0</v>
      </c>
      <c r="T51" s="48">
        <v>2</v>
      </c>
      <c r="U51" s="49">
        <v>0</v>
      </c>
      <c r="V51" s="49">
        <v>0.002132</v>
      </c>
      <c r="W51" s="49">
        <v>0.005736</v>
      </c>
      <c r="X51" s="49">
        <v>0.709781</v>
      </c>
      <c r="Y51" s="49">
        <v>1</v>
      </c>
      <c r="Z51" s="49">
        <v>0</v>
      </c>
      <c r="AA51" s="71">
        <v>51</v>
      </c>
      <c r="AB51" s="71"/>
      <c r="AC51" s="72"/>
      <c r="AD51" s="78" t="s">
        <v>1868</v>
      </c>
      <c r="AE51" s="78">
        <v>1168</v>
      </c>
      <c r="AF51" s="78">
        <v>1345</v>
      </c>
      <c r="AG51" s="78">
        <v>34428</v>
      </c>
      <c r="AH51" s="78">
        <v>28737</v>
      </c>
      <c r="AI51" s="78"/>
      <c r="AJ51" s="78" t="s">
        <v>2071</v>
      </c>
      <c r="AK51" s="78" t="s">
        <v>2236</v>
      </c>
      <c r="AL51" s="78"/>
      <c r="AM51" s="78"/>
      <c r="AN51" s="80">
        <v>39521.939259259256</v>
      </c>
      <c r="AO51" s="78"/>
      <c r="AP51" s="78" t="b">
        <v>0</v>
      </c>
      <c r="AQ51" s="78" t="b">
        <v>0</v>
      </c>
      <c r="AR51" s="78" t="b">
        <v>1</v>
      </c>
      <c r="AS51" s="78" t="s">
        <v>1701</v>
      </c>
      <c r="AT51" s="78">
        <v>85</v>
      </c>
      <c r="AU51" s="82" t="s">
        <v>2603</v>
      </c>
      <c r="AV51" s="78" t="b">
        <v>0</v>
      </c>
      <c r="AW51" s="78" t="s">
        <v>2713</v>
      </c>
      <c r="AX51" s="82" t="s">
        <v>2762</v>
      </c>
      <c r="AY51" s="78" t="s">
        <v>66</v>
      </c>
      <c r="AZ51" s="78" t="str">
        <f>REPLACE(INDEX(GroupVertices[Group],MATCH(Vertices[[#This Row],[Vertex]],GroupVertices[Vertex],0)),1,1,"")</f>
        <v>1</v>
      </c>
      <c r="BA51" s="48"/>
      <c r="BB51" s="48"/>
      <c r="BC51" s="48"/>
      <c r="BD51" s="48"/>
      <c r="BE51" s="48"/>
      <c r="BF51" s="48"/>
      <c r="BG51" s="122" t="s">
        <v>3616</v>
      </c>
      <c r="BH51" s="122" t="s">
        <v>3616</v>
      </c>
      <c r="BI51" s="122" t="s">
        <v>3779</v>
      </c>
      <c r="BJ51" s="122" t="s">
        <v>3779</v>
      </c>
      <c r="BK51" s="122">
        <v>1</v>
      </c>
      <c r="BL51" s="125">
        <v>11.11111111111111</v>
      </c>
      <c r="BM51" s="122">
        <v>0</v>
      </c>
      <c r="BN51" s="125">
        <v>0</v>
      </c>
      <c r="BO51" s="122">
        <v>0</v>
      </c>
      <c r="BP51" s="125">
        <v>0</v>
      </c>
      <c r="BQ51" s="122">
        <v>8</v>
      </c>
      <c r="BR51" s="125">
        <v>88.88888888888889</v>
      </c>
      <c r="BS51" s="122">
        <v>9</v>
      </c>
      <c r="BT51" s="2"/>
      <c r="BU51" s="3"/>
      <c r="BV51" s="3"/>
      <c r="BW51" s="3"/>
      <c r="BX51" s="3"/>
    </row>
    <row r="52" spans="1:76" ht="15">
      <c r="A52" s="64" t="s">
        <v>334</v>
      </c>
      <c r="B52" s="65"/>
      <c r="C52" s="65" t="s">
        <v>64</v>
      </c>
      <c r="D52" s="66">
        <v>162.12735884487773</v>
      </c>
      <c r="E52" s="68"/>
      <c r="F52" s="102" t="s">
        <v>2645</v>
      </c>
      <c r="G52" s="65"/>
      <c r="H52" s="69" t="s">
        <v>334</v>
      </c>
      <c r="I52" s="70"/>
      <c r="J52" s="70"/>
      <c r="K52" s="69" t="s">
        <v>2981</v>
      </c>
      <c r="L52" s="73">
        <v>1</v>
      </c>
      <c r="M52" s="74">
        <v>2164.503662109375</v>
      </c>
      <c r="N52" s="74">
        <v>9646.09375</v>
      </c>
      <c r="O52" s="75"/>
      <c r="P52" s="76"/>
      <c r="Q52" s="76"/>
      <c r="R52" s="87"/>
      <c r="S52" s="48">
        <v>2</v>
      </c>
      <c r="T52" s="48">
        <v>1</v>
      </c>
      <c r="U52" s="49">
        <v>0</v>
      </c>
      <c r="V52" s="49">
        <v>0.002132</v>
      </c>
      <c r="W52" s="49">
        <v>0.005736</v>
      </c>
      <c r="X52" s="49">
        <v>0.709781</v>
      </c>
      <c r="Y52" s="49">
        <v>0.5</v>
      </c>
      <c r="Z52" s="49">
        <v>0.5</v>
      </c>
      <c r="AA52" s="71">
        <v>52</v>
      </c>
      <c r="AB52" s="71"/>
      <c r="AC52" s="72"/>
      <c r="AD52" s="78" t="s">
        <v>1869</v>
      </c>
      <c r="AE52" s="78">
        <v>258</v>
      </c>
      <c r="AF52" s="78">
        <v>781</v>
      </c>
      <c r="AG52" s="78">
        <v>7684</v>
      </c>
      <c r="AH52" s="78">
        <v>8516</v>
      </c>
      <c r="AI52" s="78"/>
      <c r="AJ52" s="78" t="s">
        <v>2072</v>
      </c>
      <c r="AK52" s="78" t="s">
        <v>2237</v>
      </c>
      <c r="AL52" s="78"/>
      <c r="AM52" s="78"/>
      <c r="AN52" s="80">
        <v>40250.76876157407</v>
      </c>
      <c r="AO52" s="82" t="s">
        <v>2465</v>
      </c>
      <c r="AP52" s="78" t="b">
        <v>1</v>
      </c>
      <c r="AQ52" s="78" t="b">
        <v>0</v>
      </c>
      <c r="AR52" s="78" t="b">
        <v>0</v>
      </c>
      <c r="AS52" s="78" t="s">
        <v>1701</v>
      </c>
      <c r="AT52" s="78">
        <v>13</v>
      </c>
      <c r="AU52" s="82" t="s">
        <v>2603</v>
      </c>
      <c r="AV52" s="78" t="b">
        <v>0</v>
      </c>
      <c r="AW52" s="78" t="s">
        <v>2713</v>
      </c>
      <c r="AX52" s="82" t="s">
        <v>2763</v>
      </c>
      <c r="AY52" s="78" t="s">
        <v>66</v>
      </c>
      <c r="AZ52" s="78" t="str">
        <f>REPLACE(INDEX(GroupVertices[Group],MATCH(Vertices[[#This Row],[Vertex]],GroupVertices[Vertex],0)),1,1,"")</f>
        <v>1</v>
      </c>
      <c r="BA52" s="48"/>
      <c r="BB52" s="48"/>
      <c r="BC52" s="48"/>
      <c r="BD52" s="48"/>
      <c r="BE52" s="48"/>
      <c r="BF52" s="48"/>
      <c r="BG52" s="122" t="s">
        <v>3617</v>
      </c>
      <c r="BH52" s="122" t="s">
        <v>3617</v>
      </c>
      <c r="BI52" s="122" t="s">
        <v>3780</v>
      </c>
      <c r="BJ52" s="122" t="s">
        <v>3780</v>
      </c>
      <c r="BK52" s="122">
        <v>0</v>
      </c>
      <c r="BL52" s="125">
        <v>0</v>
      </c>
      <c r="BM52" s="122">
        <v>0</v>
      </c>
      <c r="BN52" s="125">
        <v>0</v>
      </c>
      <c r="BO52" s="122">
        <v>0</v>
      </c>
      <c r="BP52" s="125">
        <v>0</v>
      </c>
      <c r="BQ52" s="122">
        <v>15</v>
      </c>
      <c r="BR52" s="125">
        <v>100</v>
      </c>
      <c r="BS52" s="122">
        <v>15</v>
      </c>
      <c r="BT52" s="2"/>
      <c r="BU52" s="3"/>
      <c r="BV52" s="3"/>
      <c r="BW52" s="3"/>
      <c r="BX52" s="3"/>
    </row>
    <row r="53" spans="1:76" ht="15">
      <c r="A53" s="64" t="s">
        <v>244</v>
      </c>
      <c r="B53" s="65"/>
      <c r="C53" s="65" t="s">
        <v>64</v>
      </c>
      <c r="D53" s="66">
        <v>162.01826400848438</v>
      </c>
      <c r="E53" s="68"/>
      <c r="F53" s="102" t="s">
        <v>924</v>
      </c>
      <c r="G53" s="65"/>
      <c r="H53" s="69" t="s">
        <v>244</v>
      </c>
      <c r="I53" s="70"/>
      <c r="J53" s="70"/>
      <c r="K53" s="69" t="s">
        <v>2982</v>
      </c>
      <c r="L53" s="73">
        <v>1</v>
      </c>
      <c r="M53" s="74">
        <v>4751.4521484375</v>
      </c>
      <c r="N53" s="74">
        <v>7903.09130859375</v>
      </c>
      <c r="O53" s="75"/>
      <c r="P53" s="76"/>
      <c r="Q53" s="76"/>
      <c r="R53" s="87"/>
      <c r="S53" s="48">
        <v>1</v>
      </c>
      <c r="T53" s="48">
        <v>3</v>
      </c>
      <c r="U53" s="49">
        <v>0</v>
      </c>
      <c r="V53" s="49">
        <v>0.002141</v>
      </c>
      <c r="W53" s="49">
        <v>0.008273</v>
      </c>
      <c r="X53" s="49">
        <v>1.059049</v>
      </c>
      <c r="Y53" s="49">
        <v>0.5833333333333334</v>
      </c>
      <c r="Z53" s="49">
        <v>0</v>
      </c>
      <c r="AA53" s="71">
        <v>53</v>
      </c>
      <c r="AB53" s="71"/>
      <c r="AC53" s="72"/>
      <c r="AD53" s="78" t="s">
        <v>1870</v>
      </c>
      <c r="AE53" s="78">
        <v>720</v>
      </c>
      <c r="AF53" s="78">
        <v>112</v>
      </c>
      <c r="AG53" s="78">
        <v>18967</v>
      </c>
      <c r="AH53" s="78">
        <v>28746</v>
      </c>
      <c r="AI53" s="78"/>
      <c r="AJ53" s="78" t="s">
        <v>2073</v>
      </c>
      <c r="AK53" s="78" t="s">
        <v>2238</v>
      </c>
      <c r="AL53" s="78"/>
      <c r="AM53" s="78"/>
      <c r="AN53" s="80">
        <v>41148.69804398148</v>
      </c>
      <c r="AO53" s="82" t="s">
        <v>2466</v>
      </c>
      <c r="AP53" s="78" t="b">
        <v>1</v>
      </c>
      <c r="AQ53" s="78" t="b">
        <v>0</v>
      </c>
      <c r="AR53" s="78" t="b">
        <v>0</v>
      </c>
      <c r="AS53" s="78" t="s">
        <v>1701</v>
      </c>
      <c r="AT53" s="78">
        <v>2</v>
      </c>
      <c r="AU53" s="82" t="s">
        <v>2603</v>
      </c>
      <c r="AV53" s="78" t="b">
        <v>0</v>
      </c>
      <c r="AW53" s="78" t="s">
        <v>2713</v>
      </c>
      <c r="AX53" s="82" t="s">
        <v>2764</v>
      </c>
      <c r="AY53" s="78" t="s">
        <v>66</v>
      </c>
      <c r="AZ53" s="78" t="str">
        <f>REPLACE(INDEX(GroupVertices[Group],MATCH(Vertices[[#This Row],[Vertex]],GroupVertices[Vertex],0)),1,1,"")</f>
        <v>2</v>
      </c>
      <c r="BA53" s="48"/>
      <c r="BB53" s="48"/>
      <c r="BC53" s="48"/>
      <c r="BD53" s="48"/>
      <c r="BE53" s="48"/>
      <c r="BF53" s="48"/>
      <c r="BG53" s="122" t="s">
        <v>3618</v>
      </c>
      <c r="BH53" s="122" t="s">
        <v>3618</v>
      </c>
      <c r="BI53" s="122" t="s">
        <v>3781</v>
      </c>
      <c r="BJ53" s="122" t="s">
        <v>3781</v>
      </c>
      <c r="BK53" s="122">
        <v>0</v>
      </c>
      <c r="BL53" s="125">
        <v>0</v>
      </c>
      <c r="BM53" s="122">
        <v>0</v>
      </c>
      <c r="BN53" s="125">
        <v>0</v>
      </c>
      <c r="BO53" s="122">
        <v>0</v>
      </c>
      <c r="BP53" s="125">
        <v>0</v>
      </c>
      <c r="BQ53" s="122">
        <v>6</v>
      </c>
      <c r="BR53" s="125">
        <v>100</v>
      </c>
      <c r="BS53" s="122">
        <v>6</v>
      </c>
      <c r="BT53" s="2"/>
      <c r="BU53" s="3"/>
      <c r="BV53" s="3"/>
      <c r="BW53" s="3"/>
      <c r="BX53" s="3"/>
    </row>
    <row r="54" spans="1:76" ht="15">
      <c r="A54" s="64" t="s">
        <v>245</v>
      </c>
      <c r="B54" s="65"/>
      <c r="C54" s="65" t="s">
        <v>64</v>
      </c>
      <c r="D54" s="66">
        <v>162.0026091440692</v>
      </c>
      <c r="E54" s="68"/>
      <c r="F54" s="102" t="s">
        <v>925</v>
      </c>
      <c r="G54" s="65"/>
      <c r="H54" s="69" t="s">
        <v>245</v>
      </c>
      <c r="I54" s="70"/>
      <c r="J54" s="70"/>
      <c r="K54" s="69" t="s">
        <v>2983</v>
      </c>
      <c r="L54" s="73">
        <v>1</v>
      </c>
      <c r="M54" s="74">
        <v>4714.13037109375</v>
      </c>
      <c r="N54" s="74">
        <v>8532.67578125</v>
      </c>
      <c r="O54" s="75"/>
      <c r="P54" s="76"/>
      <c r="Q54" s="76"/>
      <c r="R54" s="87"/>
      <c r="S54" s="48">
        <v>0</v>
      </c>
      <c r="T54" s="48">
        <v>4</v>
      </c>
      <c r="U54" s="49">
        <v>0</v>
      </c>
      <c r="V54" s="49">
        <v>0.002141</v>
      </c>
      <c r="W54" s="49">
        <v>0.008273</v>
      </c>
      <c r="X54" s="49">
        <v>1.059049</v>
      </c>
      <c r="Y54" s="49">
        <v>0.5833333333333334</v>
      </c>
      <c r="Z54" s="49">
        <v>0</v>
      </c>
      <c r="AA54" s="71">
        <v>54</v>
      </c>
      <c r="AB54" s="71"/>
      <c r="AC54" s="72"/>
      <c r="AD54" s="78" t="s">
        <v>1871</v>
      </c>
      <c r="AE54" s="78">
        <v>32</v>
      </c>
      <c r="AF54" s="78">
        <v>16</v>
      </c>
      <c r="AG54" s="78">
        <v>442</v>
      </c>
      <c r="AH54" s="78">
        <v>4</v>
      </c>
      <c r="AI54" s="78"/>
      <c r="AJ54" s="78"/>
      <c r="AK54" s="78"/>
      <c r="AL54" s="78"/>
      <c r="AM54" s="78"/>
      <c r="AN54" s="80">
        <v>41620.36576388889</v>
      </c>
      <c r="AO54" s="82" t="s">
        <v>2467</v>
      </c>
      <c r="AP54" s="78" t="b">
        <v>1</v>
      </c>
      <c r="AQ54" s="78" t="b">
        <v>0</v>
      </c>
      <c r="AR54" s="78" t="b">
        <v>0</v>
      </c>
      <c r="AS54" s="78" t="s">
        <v>1701</v>
      </c>
      <c r="AT54" s="78">
        <v>0</v>
      </c>
      <c r="AU54" s="82" t="s">
        <v>2603</v>
      </c>
      <c r="AV54" s="78" t="b">
        <v>0</v>
      </c>
      <c r="AW54" s="78" t="s">
        <v>2713</v>
      </c>
      <c r="AX54" s="82" t="s">
        <v>2765</v>
      </c>
      <c r="AY54" s="78" t="s">
        <v>66</v>
      </c>
      <c r="AZ54" s="78" t="str">
        <f>REPLACE(INDEX(GroupVertices[Group],MATCH(Vertices[[#This Row],[Vertex]],GroupVertices[Vertex],0)),1,1,"")</f>
        <v>2</v>
      </c>
      <c r="BA54" s="48"/>
      <c r="BB54" s="48"/>
      <c r="BC54" s="48"/>
      <c r="BD54" s="48"/>
      <c r="BE54" s="48"/>
      <c r="BF54" s="48"/>
      <c r="BG54" s="122" t="s">
        <v>3619</v>
      </c>
      <c r="BH54" s="122" t="s">
        <v>3619</v>
      </c>
      <c r="BI54" s="122" t="s">
        <v>3782</v>
      </c>
      <c r="BJ54" s="122" t="s">
        <v>3782</v>
      </c>
      <c r="BK54" s="122">
        <v>1</v>
      </c>
      <c r="BL54" s="125">
        <v>5.555555555555555</v>
      </c>
      <c r="BM54" s="122">
        <v>0</v>
      </c>
      <c r="BN54" s="125">
        <v>0</v>
      </c>
      <c r="BO54" s="122">
        <v>0</v>
      </c>
      <c r="BP54" s="125">
        <v>0</v>
      </c>
      <c r="BQ54" s="122">
        <v>17</v>
      </c>
      <c r="BR54" s="125">
        <v>94.44444444444444</v>
      </c>
      <c r="BS54" s="122">
        <v>18</v>
      </c>
      <c r="BT54" s="2"/>
      <c r="BU54" s="3"/>
      <c r="BV54" s="3"/>
      <c r="BW54" s="3"/>
      <c r="BX54" s="3"/>
    </row>
    <row r="55" spans="1:76" ht="15">
      <c r="A55" s="64" t="s">
        <v>246</v>
      </c>
      <c r="B55" s="65"/>
      <c r="C55" s="65" t="s">
        <v>64</v>
      </c>
      <c r="D55" s="66">
        <v>162.00048921451298</v>
      </c>
      <c r="E55" s="68"/>
      <c r="F55" s="102" t="s">
        <v>926</v>
      </c>
      <c r="G55" s="65"/>
      <c r="H55" s="69" t="s">
        <v>246</v>
      </c>
      <c r="I55" s="70"/>
      <c r="J55" s="70"/>
      <c r="K55" s="69" t="s">
        <v>2984</v>
      </c>
      <c r="L55" s="73">
        <v>1</v>
      </c>
      <c r="M55" s="74">
        <v>4371.9404296875</v>
      </c>
      <c r="N55" s="74">
        <v>8806.255859375</v>
      </c>
      <c r="O55" s="75"/>
      <c r="P55" s="76"/>
      <c r="Q55" s="76"/>
      <c r="R55" s="87"/>
      <c r="S55" s="48">
        <v>0</v>
      </c>
      <c r="T55" s="48">
        <v>3</v>
      </c>
      <c r="U55" s="49">
        <v>0</v>
      </c>
      <c r="V55" s="49">
        <v>0.002137</v>
      </c>
      <c r="W55" s="49">
        <v>0.007658</v>
      </c>
      <c r="X55" s="49">
        <v>0.834001</v>
      </c>
      <c r="Y55" s="49">
        <v>0.6666666666666666</v>
      </c>
      <c r="Z55" s="49">
        <v>0</v>
      </c>
      <c r="AA55" s="71">
        <v>55</v>
      </c>
      <c r="AB55" s="71"/>
      <c r="AC55" s="72"/>
      <c r="AD55" s="78" t="s">
        <v>1872</v>
      </c>
      <c r="AE55" s="78">
        <v>65</v>
      </c>
      <c r="AF55" s="78">
        <v>3</v>
      </c>
      <c r="AG55" s="78">
        <v>149</v>
      </c>
      <c r="AH55" s="78">
        <v>59</v>
      </c>
      <c r="AI55" s="78"/>
      <c r="AJ55" s="78" t="s">
        <v>2074</v>
      </c>
      <c r="AK55" s="78" t="s">
        <v>2239</v>
      </c>
      <c r="AL55" s="78"/>
      <c r="AM55" s="78"/>
      <c r="AN55" s="80">
        <v>43461.10697916667</v>
      </c>
      <c r="AO55" s="82" t="s">
        <v>2468</v>
      </c>
      <c r="AP55" s="78" t="b">
        <v>1</v>
      </c>
      <c r="AQ55" s="78" t="b">
        <v>0</v>
      </c>
      <c r="AR55" s="78" t="b">
        <v>0</v>
      </c>
      <c r="AS55" s="78" t="s">
        <v>1701</v>
      </c>
      <c r="AT55" s="78">
        <v>0</v>
      </c>
      <c r="AU55" s="78"/>
      <c r="AV55" s="78" t="b">
        <v>0</v>
      </c>
      <c r="AW55" s="78" t="s">
        <v>2713</v>
      </c>
      <c r="AX55" s="82" t="s">
        <v>2766</v>
      </c>
      <c r="AY55" s="78" t="s">
        <v>66</v>
      </c>
      <c r="AZ55" s="78" t="str">
        <f>REPLACE(INDEX(GroupVertices[Group],MATCH(Vertices[[#This Row],[Vertex]],GroupVertices[Vertex],0)),1,1,"")</f>
        <v>2</v>
      </c>
      <c r="BA55" s="48"/>
      <c r="BB55" s="48"/>
      <c r="BC55" s="48"/>
      <c r="BD55" s="48"/>
      <c r="BE55" s="48"/>
      <c r="BF55" s="48"/>
      <c r="BG55" s="122" t="s">
        <v>3620</v>
      </c>
      <c r="BH55" s="122" t="s">
        <v>3620</v>
      </c>
      <c r="BI55" s="122" t="s">
        <v>3783</v>
      </c>
      <c r="BJ55" s="122" t="s">
        <v>3783</v>
      </c>
      <c r="BK55" s="122">
        <v>0</v>
      </c>
      <c r="BL55" s="125">
        <v>0</v>
      </c>
      <c r="BM55" s="122">
        <v>0</v>
      </c>
      <c r="BN55" s="125">
        <v>0</v>
      </c>
      <c r="BO55" s="122">
        <v>0</v>
      </c>
      <c r="BP55" s="125">
        <v>0</v>
      </c>
      <c r="BQ55" s="122">
        <v>19</v>
      </c>
      <c r="BR55" s="125">
        <v>100</v>
      </c>
      <c r="BS55" s="122">
        <v>19</v>
      </c>
      <c r="BT55" s="2"/>
      <c r="BU55" s="3"/>
      <c r="BV55" s="3"/>
      <c r="BW55" s="3"/>
      <c r="BX55" s="3"/>
    </row>
    <row r="56" spans="1:76" ht="15">
      <c r="A56" s="64" t="s">
        <v>247</v>
      </c>
      <c r="B56" s="65"/>
      <c r="C56" s="65" t="s">
        <v>64</v>
      </c>
      <c r="D56" s="66">
        <v>162.0345711589169</v>
      </c>
      <c r="E56" s="68"/>
      <c r="F56" s="102" t="s">
        <v>927</v>
      </c>
      <c r="G56" s="65"/>
      <c r="H56" s="69" t="s">
        <v>247</v>
      </c>
      <c r="I56" s="70"/>
      <c r="J56" s="70"/>
      <c r="K56" s="69" t="s">
        <v>2985</v>
      </c>
      <c r="L56" s="73">
        <v>1</v>
      </c>
      <c r="M56" s="74">
        <v>6251.8115234375</v>
      </c>
      <c r="N56" s="74">
        <v>3233.009765625</v>
      </c>
      <c r="O56" s="75"/>
      <c r="P56" s="76"/>
      <c r="Q56" s="76"/>
      <c r="R56" s="87"/>
      <c r="S56" s="48">
        <v>1</v>
      </c>
      <c r="T56" s="48">
        <v>1</v>
      </c>
      <c r="U56" s="49">
        <v>0</v>
      </c>
      <c r="V56" s="49">
        <v>0</v>
      </c>
      <c r="W56" s="49">
        <v>0</v>
      </c>
      <c r="X56" s="49">
        <v>0.999998</v>
      </c>
      <c r="Y56" s="49">
        <v>0</v>
      </c>
      <c r="Z56" s="49" t="s">
        <v>4262</v>
      </c>
      <c r="AA56" s="71">
        <v>56</v>
      </c>
      <c r="AB56" s="71"/>
      <c r="AC56" s="72"/>
      <c r="AD56" s="78" t="s">
        <v>1873</v>
      </c>
      <c r="AE56" s="78">
        <v>1299</v>
      </c>
      <c r="AF56" s="78">
        <v>212</v>
      </c>
      <c r="AG56" s="78">
        <v>3771</v>
      </c>
      <c r="AH56" s="78">
        <v>6717</v>
      </c>
      <c r="AI56" s="78"/>
      <c r="AJ56" s="78"/>
      <c r="AK56" s="78"/>
      <c r="AL56" s="78"/>
      <c r="AM56" s="78"/>
      <c r="AN56" s="80">
        <v>40942.62150462963</v>
      </c>
      <c r="AO56" s="78"/>
      <c r="AP56" s="78" t="b">
        <v>1</v>
      </c>
      <c r="AQ56" s="78" t="b">
        <v>0</v>
      </c>
      <c r="AR56" s="78" t="b">
        <v>0</v>
      </c>
      <c r="AS56" s="78" t="s">
        <v>1701</v>
      </c>
      <c r="AT56" s="78">
        <v>1</v>
      </c>
      <c r="AU56" s="82" t="s">
        <v>2603</v>
      </c>
      <c r="AV56" s="78" t="b">
        <v>0</v>
      </c>
      <c r="AW56" s="78" t="s">
        <v>2713</v>
      </c>
      <c r="AX56" s="82" t="s">
        <v>2767</v>
      </c>
      <c r="AY56" s="78" t="s">
        <v>66</v>
      </c>
      <c r="AZ56" s="78" t="str">
        <f>REPLACE(INDEX(GroupVertices[Group],MATCH(Vertices[[#This Row],[Vertex]],GroupVertices[Vertex],0)),1,1,"")</f>
        <v>10</v>
      </c>
      <c r="BA56" s="48" t="s">
        <v>720</v>
      </c>
      <c r="BB56" s="48" t="s">
        <v>720</v>
      </c>
      <c r="BC56" s="48" t="s">
        <v>796</v>
      </c>
      <c r="BD56" s="48" t="s">
        <v>796</v>
      </c>
      <c r="BE56" s="48"/>
      <c r="BF56" s="48"/>
      <c r="BG56" s="122" t="s">
        <v>3621</v>
      </c>
      <c r="BH56" s="122" t="s">
        <v>3621</v>
      </c>
      <c r="BI56" s="122" t="s">
        <v>3784</v>
      </c>
      <c r="BJ56" s="122" t="s">
        <v>3784</v>
      </c>
      <c r="BK56" s="122">
        <v>1</v>
      </c>
      <c r="BL56" s="125">
        <v>14.285714285714286</v>
      </c>
      <c r="BM56" s="122">
        <v>0</v>
      </c>
      <c r="BN56" s="125">
        <v>0</v>
      </c>
      <c r="BO56" s="122">
        <v>0</v>
      </c>
      <c r="BP56" s="125">
        <v>0</v>
      </c>
      <c r="BQ56" s="122">
        <v>6</v>
      </c>
      <c r="BR56" s="125">
        <v>85.71428571428571</v>
      </c>
      <c r="BS56" s="122">
        <v>7</v>
      </c>
      <c r="BT56" s="2"/>
      <c r="BU56" s="3"/>
      <c r="BV56" s="3"/>
      <c r="BW56" s="3"/>
      <c r="BX56" s="3"/>
    </row>
    <row r="57" spans="1:76" ht="15">
      <c r="A57" s="64" t="s">
        <v>248</v>
      </c>
      <c r="B57" s="65"/>
      <c r="C57" s="65" t="s">
        <v>64</v>
      </c>
      <c r="D57" s="66">
        <v>162.01956858051898</v>
      </c>
      <c r="E57" s="68"/>
      <c r="F57" s="102" t="s">
        <v>928</v>
      </c>
      <c r="G57" s="65"/>
      <c r="H57" s="69" t="s">
        <v>248</v>
      </c>
      <c r="I57" s="70"/>
      <c r="J57" s="70"/>
      <c r="K57" s="69" t="s">
        <v>2986</v>
      </c>
      <c r="L57" s="73">
        <v>1</v>
      </c>
      <c r="M57" s="74">
        <v>3020.8818359375</v>
      </c>
      <c r="N57" s="74">
        <v>5129.63720703125</v>
      </c>
      <c r="O57" s="75"/>
      <c r="P57" s="76"/>
      <c r="Q57" s="76"/>
      <c r="R57" s="87"/>
      <c r="S57" s="48">
        <v>0</v>
      </c>
      <c r="T57" s="48">
        <v>1</v>
      </c>
      <c r="U57" s="49">
        <v>0</v>
      </c>
      <c r="V57" s="49">
        <v>0.002128</v>
      </c>
      <c r="W57" s="49">
        <v>0.005309</v>
      </c>
      <c r="X57" s="49">
        <v>0.408124</v>
      </c>
      <c r="Y57" s="49">
        <v>0</v>
      </c>
      <c r="Z57" s="49">
        <v>0</v>
      </c>
      <c r="AA57" s="71">
        <v>57</v>
      </c>
      <c r="AB57" s="71"/>
      <c r="AC57" s="72"/>
      <c r="AD57" s="78" t="s">
        <v>1874</v>
      </c>
      <c r="AE57" s="78">
        <v>199</v>
      </c>
      <c r="AF57" s="78">
        <v>120</v>
      </c>
      <c r="AG57" s="78">
        <v>264</v>
      </c>
      <c r="AH57" s="78">
        <v>1358</v>
      </c>
      <c r="AI57" s="78"/>
      <c r="AJ57" s="78"/>
      <c r="AK57" s="78" t="s">
        <v>2240</v>
      </c>
      <c r="AL57" s="78"/>
      <c r="AM57" s="78"/>
      <c r="AN57" s="80">
        <v>41836.07083333333</v>
      </c>
      <c r="AO57" s="78"/>
      <c r="AP57" s="78" t="b">
        <v>1</v>
      </c>
      <c r="AQ57" s="78" t="b">
        <v>0</v>
      </c>
      <c r="AR57" s="78" t="b">
        <v>1</v>
      </c>
      <c r="AS57" s="78" t="s">
        <v>1701</v>
      </c>
      <c r="AT57" s="78">
        <v>0</v>
      </c>
      <c r="AU57" s="82" t="s">
        <v>2603</v>
      </c>
      <c r="AV57" s="78" t="b">
        <v>0</v>
      </c>
      <c r="AW57" s="78" t="s">
        <v>2713</v>
      </c>
      <c r="AX57" s="82" t="s">
        <v>2768</v>
      </c>
      <c r="AY57" s="78" t="s">
        <v>66</v>
      </c>
      <c r="AZ57" s="78" t="str">
        <f>REPLACE(INDEX(GroupVertices[Group],MATCH(Vertices[[#This Row],[Vertex]],GroupVertices[Vertex],0)),1,1,"")</f>
        <v>1</v>
      </c>
      <c r="BA57" s="48"/>
      <c r="BB57" s="48"/>
      <c r="BC57" s="48"/>
      <c r="BD57" s="48"/>
      <c r="BE57" s="48"/>
      <c r="BF57" s="48"/>
      <c r="BG57" s="122" t="s">
        <v>3622</v>
      </c>
      <c r="BH57" s="122" t="s">
        <v>3622</v>
      </c>
      <c r="BI57" s="122" t="s">
        <v>3785</v>
      </c>
      <c r="BJ57" s="122" t="s">
        <v>3785</v>
      </c>
      <c r="BK57" s="122">
        <v>0</v>
      </c>
      <c r="BL57" s="125">
        <v>0</v>
      </c>
      <c r="BM57" s="122">
        <v>1</v>
      </c>
      <c r="BN57" s="125">
        <v>7.6923076923076925</v>
      </c>
      <c r="BO57" s="122">
        <v>0</v>
      </c>
      <c r="BP57" s="125">
        <v>0</v>
      </c>
      <c r="BQ57" s="122">
        <v>12</v>
      </c>
      <c r="BR57" s="125">
        <v>92.3076923076923</v>
      </c>
      <c r="BS57" s="122">
        <v>13</v>
      </c>
      <c r="BT57" s="2"/>
      <c r="BU57" s="3"/>
      <c r="BV57" s="3"/>
      <c r="BW57" s="3"/>
      <c r="BX57" s="3"/>
    </row>
    <row r="58" spans="1:76" ht="15">
      <c r="A58" s="64" t="s">
        <v>249</v>
      </c>
      <c r="B58" s="65"/>
      <c r="C58" s="65" t="s">
        <v>64</v>
      </c>
      <c r="D58" s="66">
        <v>162.11382391001877</v>
      </c>
      <c r="E58" s="68"/>
      <c r="F58" s="102" t="s">
        <v>2646</v>
      </c>
      <c r="G58" s="65"/>
      <c r="H58" s="69" t="s">
        <v>249</v>
      </c>
      <c r="I58" s="70"/>
      <c r="J58" s="70"/>
      <c r="K58" s="69" t="s">
        <v>2987</v>
      </c>
      <c r="L58" s="73">
        <v>1082.2190725961548</v>
      </c>
      <c r="M58" s="74">
        <v>7067.23583984375</v>
      </c>
      <c r="N58" s="74">
        <v>8679.4208984375</v>
      </c>
      <c r="O58" s="75"/>
      <c r="P58" s="76"/>
      <c r="Q58" s="76"/>
      <c r="R58" s="87"/>
      <c r="S58" s="48">
        <v>0</v>
      </c>
      <c r="T58" s="48">
        <v>12</v>
      </c>
      <c r="U58" s="49">
        <v>4378</v>
      </c>
      <c r="V58" s="49">
        <v>0.002232</v>
      </c>
      <c r="W58" s="49">
        <v>0.005653</v>
      </c>
      <c r="X58" s="49">
        <v>5.361495</v>
      </c>
      <c r="Y58" s="49">
        <v>0</v>
      </c>
      <c r="Z58" s="49">
        <v>0</v>
      </c>
      <c r="AA58" s="71">
        <v>58</v>
      </c>
      <c r="AB58" s="71"/>
      <c r="AC58" s="72"/>
      <c r="AD58" s="78" t="s">
        <v>1875</v>
      </c>
      <c r="AE58" s="78">
        <v>299</v>
      </c>
      <c r="AF58" s="78">
        <v>698</v>
      </c>
      <c r="AG58" s="78">
        <v>8288</v>
      </c>
      <c r="AH58" s="78">
        <v>9200</v>
      </c>
      <c r="AI58" s="78"/>
      <c r="AJ58" s="78" t="s">
        <v>2075</v>
      </c>
      <c r="AK58" s="78" t="s">
        <v>2230</v>
      </c>
      <c r="AL58" s="82" t="s">
        <v>2343</v>
      </c>
      <c r="AM58" s="78"/>
      <c r="AN58" s="80">
        <v>42762.86516203704</v>
      </c>
      <c r="AO58" s="82" t="s">
        <v>2469</v>
      </c>
      <c r="AP58" s="78" t="b">
        <v>0</v>
      </c>
      <c r="AQ58" s="78" t="b">
        <v>0</v>
      </c>
      <c r="AR58" s="78" t="b">
        <v>1</v>
      </c>
      <c r="AS58" s="78" t="s">
        <v>1701</v>
      </c>
      <c r="AT58" s="78">
        <v>43</v>
      </c>
      <c r="AU58" s="82" t="s">
        <v>2603</v>
      </c>
      <c r="AV58" s="78" t="b">
        <v>0</v>
      </c>
      <c r="AW58" s="78" t="s">
        <v>2713</v>
      </c>
      <c r="AX58" s="82" t="s">
        <v>2769</v>
      </c>
      <c r="AY58" s="78" t="s">
        <v>66</v>
      </c>
      <c r="AZ58" s="78" t="str">
        <f>REPLACE(INDEX(GroupVertices[Group],MATCH(Vertices[[#This Row],[Vertex]],GroupVertices[Vertex],0)),1,1,"")</f>
        <v>4</v>
      </c>
      <c r="BA58" s="48"/>
      <c r="BB58" s="48"/>
      <c r="BC58" s="48"/>
      <c r="BD58" s="48"/>
      <c r="BE58" s="48"/>
      <c r="BF58" s="48"/>
      <c r="BG58" s="122" t="s">
        <v>3623</v>
      </c>
      <c r="BH58" s="122" t="s">
        <v>3623</v>
      </c>
      <c r="BI58" s="122" t="s">
        <v>3786</v>
      </c>
      <c r="BJ58" s="122" t="s">
        <v>3786</v>
      </c>
      <c r="BK58" s="122">
        <v>0</v>
      </c>
      <c r="BL58" s="125">
        <v>0</v>
      </c>
      <c r="BM58" s="122">
        <v>0</v>
      </c>
      <c r="BN58" s="125">
        <v>0</v>
      </c>
      <c r="BO58" s="122">
        <v>0</v>
      </c>
      <c r="BP58" s="125">
        <v>0</v>
      </c>
      <c r="BQ58" s="122">
        <v>13</v>
      </c>
      <c r="BR58" s="125">
        <v>100</v>
      </c>
      <c r="BS58" s="122">
        <v>13</v>
      </c>
      <c r="BT58" s="2"/>
      <c r="BU58" s="3"/>
      <c r="BV58" s="3"/>
      <c r="BW58" s="3"/>
      <c r="BX58" s="3"/>
    </row>
    <row r="59" spans="1:76" ht="15">
      <c r="A59" s="64" t="s">
        <v>376</v>
      </c>
      <c r="B59" s="65"/>
      <c r="C59" s="65" t="s">
        <v>64</v>
      </c>
      <c r="D59" s="66">
        <v>836.6468711871333</v>
      </c>
      <c r="E59" s="68"/>
      <c r="F59" s="102" t="s">
        <v>2647</v>
      </c>
      <c r="G59" s="65"/>
      <c r="H59" s="69" t="s">
        <v>376</v>
      </c>
      <c r="I59" s="70"/>
      <c r="J59" s="70"/>
      <c r="K59" s="69" t="s">
        <v>2988</v>
      </c>
      <c r="L59" s="73">
        <v>1</v>
      </c>
      <c r="M59" s="74">
        <v>6613.99658203125</v>
      </c>
      <c r="N59" s="74">
        <v>7792.53662109375</v>
      </c>
      <c r="O59" s="75"/>
      <c r="P59" s="76"/>
      <c r="Q59" s="76"/>
      <c r="R59" s="87"/>
      <c r="S59" s="48">
        <v>1</v>
      </c>
      <c r="T59" s="48">
        <v>0</v>
      </c>
      <c r="U59" s="49">
        <v>0</v>
      </c>
      <c r="V59" s="49">
        <v>0.001534</v>
      </c>
      <c r="W59" s="49">
        <v>0.000421</v>
      </c>
      <c r="X59" s="49">
        <v>0.529772</v>
      </c>
      <c r="Y59" s="49">
        <v>0</v>
      </c>
      <c r="Z59" s="49">
        <v>0</v>
      </c>
      <c r="AA59" s="71">
        <v>59</v>
      </c>
      <c r="AB59" s="71"/>
      <c r="AC59" s="72"/>
      <c r="AD59" s="78" t="s">
        <v>376</v>
      </c>
      <c r="AE59" s="78">
        <v>3774</v>
      </c>
      <c r="AF59" s="78">
        <v>4137123</v>
      </c>
      <c r="AG59" s="78">
        <v>25355</v>
      </c>
      <c r="AH59" s="78">
        <v>22648</v>
      </c>
      <c r="AI59" s="78"/>
      <c r="AJ59" s="78"/>
      <c r="AK59" s="78"/>
      <c r="AL59" s="78"/>
      <c r="AM59" s="78"/>
      <c r="AN59" s="80">
        <v>38797.86821759259</v>
      </c>
      <c r="AO59" s="82" t="s">
        <v>2470</v>
      </c>
      <c r="AP59" s="78" t="b">
        <v>0</v>
      </c>
      <c r="AQ59" s="78" t="b">
        <v>0</v>
      </c>
      <c r="AR59" s="78" t="b">
        <v>1</v>
      </c>
      <c r="AS59" s="78" t="s">
        <v>1701</v>
      </c>
      <c r="AT59" s="78">
        <v>28046</v>
      </c>
      <c r="AU59" s="82" t="s">
        <v>2612</v>
      </c>
      <c r="AV59" s="78" t="b">
        <v>1</v>
      </c>
      <c r="AW59" s="78" t="s">
        <v>2713</v>
      </c>
      <c r="AX59" s="82" t="s">
        <v>2770</v>
      </c>
      <c r="AY59" s="78" t="s">
        <v>65</v>
      </c>
      <c r="AZ59" s="78" t="str">
        <f>REPLACE(INDEX(GroupVertices[Group],MATCH(Vertices[[#This Row],[Vertex]],GroupVertices[Vertex],0)),1,1,"")</f>
        <v>4</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377</v>
      </c>
      <c r="B60" s="65"/>
      <c r="C60" s="65" t="s">
        <v>64</v>
      </c>
      <c r="D60" s="66">
        <v>1000</v>
      </c>
      <c r="E60" s="68"/>
      <c r="F60" s="102" t="s">
        <v>2648</v>
      </c>
      <c r="G60" s="65"/>
      <c r="H60" s="69" t="s">
        <v>377</v>
      </c>
      <c r="I60" s="70"/>
      <c r="J60" s="70"/>
      <c r="K60" s="69" t="s">
        <v>2989</v>
      </c>
      <c r="L60" s="73">
        <v>1</v>
      </c>
      <c r="M60" s="74">
        <v>6042.28076171875</v>
      </c>
      <c r="N60" s="74">
        <v>8728.9892578125</v>
      </c>
      <c r="O60" s="75"/>
      <c r="P60" s="76"/>
      <c r="Q60" s="76"/>
      <c r="R60" s="87"/>
      <c r="S60" s="48">
        <v>1</v>
      </c>
      <c r="T60" s="48">
        <v>0</v>
      </c>
      <c r="U60" s="49">
        <v>0</v>
      </c>
      <c r="V60" s="49">
        <v>0.001534</v>
      </c>
      <c r="W60" s="49">
        <v>0.000421</v>
      </c>
      <c r="X60" s="49">
        <v>0.529772</v>
      </c>
      <c r="Y60" s="49">
        <v>0</v>
      </c>
      <c r="Z60" s="49">
        <v>0</v>
      </c>
      <c r="AA60" s="71">
        <v>60</v>
      </c>
      <c r="AB60" s="71"/>
      <c r="AC60" s="72"/>
      <c r="AD60" s="78" t="s">
        <v>1876</v>
      </c>
      <c r="AE60" s="78">
        <v>1264</v>
      </c>
      <c r="AF60" s="78">
        <v>7836649</v>
      </c>
      <c r="AG60" s="78">
        <v>7792</v>
      </c>
      <c r="AH60" s="78">
        <v>36349</v>
      </c>
      <c r="AI60" s="78"/>
      <c r="AJ60" s="78" t="s">
        <v>2076</v>
      </c>
      <c r="AK60" s="78"/>
      <c r="AL60" s="82" t="s">
        <v>2344</v>
      </c>
      <c r="AM60" s="78"/>
      <c r="AN60" s="80">
        <v>40898.97074074074</v>
      </c>
      <c r="AO60" s="82" t="s">
        <v>2471</v>
      </c>
      <c r="AP60" s="78" t="b">
        <v>1</v>
      </c>
      <c r="AQ60" s="78" t="b">
        <v>0</v>
      </c>
      <c r="AR60" s="78" t="b">
        <v>0</v>
      </c>
      <c r="AS60" s="78" t="s">
        <v>1701</v>
      </c>
      <c r="AT60" s="78">
        <v>11303</v>
      </c>
      <c r="AU60" s="82" t="s">
        <v>2603</v>
      </c>
      <c r="AV60" s="78" t="b">
        <v>1</v>
      </c>
      <c r="AW60" s="78" t="s">
        <v>2713</v>
      </c>
      <c r="AX60" s="82" t="s">
        <v>2771</v>
      </c>
      <c r="AY60" s="78" t="s">
        <v>65</v>
      </c>
      <c r="AZ60" s="78" t="str">
        <f>REPLACE(INDEX(GroupVertices[Group],MATCH(Vertices[[#This Row],[Vertex]],GroupVertices[Vertex],0)),1,1,"")</f>
        <v>4</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378</v>
      </c>
      <c r="B61" s="65"/>
      <c r="C61" s="65" t="s">
        <v>64</v>
      </c>
      <c r="D61" s="66">
        <v>167.55796608190548</v>
      </c>
      <c r="E61" s="68"/>
      <c r="F61" s="102" t="s">
        <v>2649</v>
      </c>
      <c r="G61" s="65"/>
      <c r="H61" s="69" t="s">
        <v>378</v>
      </c>
      <c r="I61" s="70"/>
      <c r="J61" s="70"/>
      <c r="K61" s="69" t="s">
        <v>2990</v>
      </c>
      <c r="L61" s="73">
        <v>1</v>
      </c>
      <c r="M61" s="74">
        <v>6697.83056640625</v>
      </c>
      <c r="N61" s="74">
        <v>9607.6435546875</v>
      </c>
      <c r="O61" s="75"/>
      <c r="P61" s="76"/>
      <c r="Q61" s="76"/>
      <c r="R61" s="87"/>
      <c r="S61" s="48">
        <v>1</v>
      </c>
      <c r="T61" s="48">
        <v>0</v>
      </c>
      <c r="U61" s="49">
        <v>0</v>
      </c>
      <c r="V61" s="49">
        <v>0.001534</v>
      </c>
      <c r="W61" s="49">
        <v>0.000421</v>
      </c>
      <c r="X61" s="49">
        <v>0.529772</v>
      </c>
      <c r="Y61" s="49">
        <v>0</v>
      </c>
      <c r="Z61" s="49">
        <v>0</v>
      </c>
      <c r="AA61" s="71">
        <v>61</v>
      </c>
      <c r="AB61" s="71"/>
      <c r="AC61" s="72"/>
      <c r="AD61" s="78" t="s">
        <v>1877</v>
      </c>
      <c r="AE61" s="78">
        <v>3096</v>
      </c>
      <c r="AF61" s="78">
        <v>34083</v>
      </c>
      <c r="AG61" s="78">
        <v>26263</v>
      </c>
      <c r="AH61" s="78">
        <v>139557</v>
      </c>
      <c r="AI61" s="78"/>
      <c r="AJ61" s="78" t="s">
        <v>2077</v>
      </c>
      <c r="AK61" s="78"/>
      <c r="AL61" s="82" t="s">
        <v>2345</v>
      </c>
      <c r="AM61" s="78"/>
      <c r="AN61" s="80">
        <v>40463.19520833333</v>
      </c>
      <c r="AO61" s="82" t="s">
        <v>2472</v>
      </c>
      <c r="AP61" s="78" t="b">
        <v>0</v>
      </c>
      <c r="AQ61" s="78" t="b">
        <v>0</v>
      </c>
      <c r="AR61" s="78" t="b">
        <v>1</v>
      </c>
      <c r="AS61" s="78" t="s">
        <v>1701</v>
      </c>
      <c r="AT61" s="78">
        <v>220</v>
      </c>
      <c r="AU61" s="82" t="s">
        <v>2606</v>
      </c>
      <c r="AV61" s="78" t="b">
        <v>1</v>
      </c>
      <c r="AW61" s="78" t="s">
        <v>2713</v>
      </c>
      <c r="AX61" s="82" t="s">
        <v>2772</v>
      </c>
      <c r="AY61" s="78" t="s">
        <v>65</v>
      </c>
      <c r="AZ61" s="78" t="str">
        <f>REPLACE(INDEX(GroupVertices[Group],MATCH(Vertices[[#This Row],[Vertex]],GroupVertices[Vertex],0)),1,1,"")</f>
        <v>4</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379</v>
      </c>
      <c r="B62" s="65"/>
      <c r="C62" s="65" t="s">
        <v>64</v>
      </c>
      <c r="D62" s="66">
        <v>992.4072276871284</v>
      </c>
      <c r="E62" s="68"/>
      <c r="F62" s="102" t="s">
        <v>2650</v>
      </c>
      <c r="G62" s="65"/>
      <c r="H62" s="69" t="s">
        <v>379</v>
      </c>
      <c r="I62" s="70"/>
      <c r="J62" s="70"/>
      <c r="K62" s="69" t="s">
        <v>2991</v>
      </c>
      <c r="L62" s="73">
        <v>1</v>
      </c>
      <c r="M62" s="74">
        <v>6176.6328125</v>
      </c>
      <c r="N62" s="74">
        <v>8176.3603515625</v>
      </c>
      <c r="O62" s="75"/>
      <c r="P62" s="76"/>
      <c r="Q62" s="76"/>
      <c r="R62" s="87"/>
      <c r="S62" s="48">
        <v>1</v>
      </c>
      <c r="T62" s="48">
        <v>0</v>
      </c>
      <c r="U62" s="49">
        <v>0</v>
      </c>
      <c r="V62" s="49">
        <v>0.001534</v>
      </c>
      <c r="W62" s="49">
        <v>0.000421</v>
      </c>
      <c r="X62" s="49">
        <v>0.529772</v>
      </c>
      <c r="Y62" s="49">
        <v>0</v>
      </c>
      <c r="Z62" s="49">
        <v>0</v>
      </c>
      <c r="AA62" s="71">
        <v>62</v>
      </c>
      <c r="AB62" s="71"/>
      <c r="AC62" s="72"/>
      <c r="AD62" s="78" t="s">
        <v>1878</v>
      </c>
      <c r="AE62" s="78">
        <v>1793</v>
      </c>
      <c r="AF62" s="78">
        <v>5092289</v>
      </c>
      <c r="AG62" s="78">
        <v>8890</v>
      </c>
      <c r="AH62" s="78">
        <v>2453</v>
      </c>
      <c r="AI62" s="78"/>
      <c r="AJ62" s="78" t="s">
        <v>2078</v>
      </c>
      <c r="AK62" s="78" t="s">
        <v>2241</v>
      </c>
      <c r="AL62" s="78"/>
      <c r="AM62" s="78"/>
      <c r="AN62" s="80">
        <v>40190.92309027778</v>
      </c>
      <c r="AO62" s="82" t="s">
        <v>2473</v>
      </c>
      <c r="AP62" s="78" t="b">
        <v>0</v>
      </c>
      <c r="AQ62" s="78" t="b">
        <v>0</v>
      </c>
      <c r="AR62" s="78" t="b">
        <v>1</v>
      </c>
      <c r="AS62" s="78" t="s">
        <v>1701</v>
      </c>
      <c r="AT62" s="78">
        <v>25573</v>
      </c>
      <c r="AU62" s="82" t="s">
        <v>2605</v>
      </c>
      <c r="AV62" s="78" t="b">
        <v>1</v>
      </c>
      <c r="AW62" s="78" t="s">
        <v>2713</v>
      </c>
      <c r="AX62" s="82" t="s">
        <v>2773</v>
      </c>
      <c r="AY62" s="78" t="s">
        <v>65</v>
      </c>
      <c r="AZ62" s="78" t="str">
        <f>REPLACE(INDEX(GroupVertices[Group],MATCH(Vertices[[#This Row],[Vertex]],GroupVertices[Vertex],0)),1,1,"")</f>
        <v>4</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380</v>
      </c>
      <c r="B63" s="65"/>
      <c r="C63" s="65" t="s">
        <v>64</v>
      </c>
      <c r="D63" s="66">
        <v>163.8123766990669</v>
      </c>
      <c r="E63" s="68"/>
      <c r="F63" s="102" t="s">
        <v>2651</v>
      </c>
      <c r="G63" s="65"/>
      <c r="H63" s="69" t="s">
        <v>380</v>
      </c>
      <c r="I63" s="70"/>
      <c r="J63" s="70"/>
      <c r="K63" s="69" t="s">
        <v>2992</v>
      </c>
      <c r="L63" s="73">
        <v>1</v>
      </c>
      <c r="M63" s="74">
        <v>7717.0986328125</v>
      </c>
      <c r="N63" s="74">
        <v>7921.5869140625</v>
      </c>
      <c r="O63" s="75"/>
      <c r="P63" s="76"/>
      <c r="Q63" s="76"/>
      <c r="R63" s="87"/>
      <c r="S63" s="48">
        <v>1</v>
      </c>
      <c r="T63" s="48">
        <v>0</v>
      </c>
      <c r="U63" s="49">
        <v>0</v>
      </c>
      <c r="V63" s="49">
        <v>0.001534</v>
      </c>
      <c r="W63" s="49">
        <v>0.000421</v>
      </c>
      <c r="X63" s="49">
        <v>0.529772</v>
      </c>
      <c r="Y63" s="49">
        <v>0</v>
      </c>
      <c r="Z63" s="49">
        <v>0</v>
      </c>
      <c r="AA63" s="71">
        <v>63</v>
      </c>
      <c r="AB63" s="71"/>
      <c r="AC63" s="72"/>
      <c r="AD63" s="78" t="s">
        <v>1879</v>
      </c>
      <c r="AE63" s="78">
        <v>408</v>
      </c>
      <c r="AF63" s="78">
        <v>11114</v>
      </c>
      <c r="AG63" s="78">
        <v>3436</v>
      </c>
      <c r="AH63" s="78">
        <v>20156</v>
      </c>
      <c r="AI63" s="78"/>
      <c r="AJ63" s="78" t="s">
        <v>2079</v>
      </c>
      <c r="AK63" s="78" t="s">
        <v>2242</v>
      </c>
      <c r="AL63" s="82" t="s">
        <v>2346</v>
      </c>
      <c r="AM63" s="78"/>
      <c r="AN63" s="80">
        <v>42030.566099537034</v>
      </c>
      <c r="AO63" s="82" t="s">
        <v>2474</v>
      </c>
      <c r="AP63" s="78" t="b">
        <v>0</v>
      </c>
      <c r="AQ63" s="78" t="b">
        <v>0</v>
      </c>
      <c r="AR63" s="78" t="b">
        <v>1</v>
      </c>
      <c r="AS63" s="78" t="s">
        <v>1701</v>
      </c>
      <c r="AT63" s="78">
        <v>105</v>
      </c>
      <c r="AU63" s="82" t="s">
        <v>2603</v>
      </c>
      <c r="AV63" s="78" t="b">
        <v>1</v>
      </c>
      <c r="AW63" s="78" t="s">
        <v>2713</v>
      </c>
      <c r="AX63" s="82" t="s">
        <v>2774</v>
      </c>
      <c r="AY63" s="78" t="s">
        <v>65</v>
      </c>
      <c r="AZ63" s="78" t="str">
        <f>REPLACE(INDEX(GroupVertices[Group],MATCH(Vertices[[#This Row],[Vertex]],GroupVertices[Vertex],0)),1,1,"")</f>
        <v>4</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381</v>
      </c>
      <c r="B64" s="65"/>
      <c r="C64" s="65" t="s">
        <v>64</v>
      </c>
      <c r="D64" s="66">
        <v>341.8277536802981</v>
      </c>
      <c r="E64" s="68"/>
      <c r="F64" s="102" t="s">
        <v>2652</v>
      </c>
      <c r="G64" s="65"/>
      <c r="H64" s="69" t="s">
        <v>381</v>
      </c>
      <c r="I64" s="70"/>
      <c r="J64" s="70"/>
      <c r="K64" s="69" t="s">
        <v>2993</v>
      </c>
      <c r="L64" s="73">
        <v>1</v>
      </c>
      <c r="M64" s="74">
        <v>7182.4716796875</v>
      </c>
      <c r="N64" s="74">
        <v>7693.34814453125</v>
      </c>
      <c r="O64" s="75"/>
      <c r="P64" s="76"/>
      <c r="Q64" s="76"/>
      <c r="R64" s="87"/>
      <c r="S64" s="48">
        <v>1</v>
      </c>
      <c r="T64" s="48">
        <v>0</v>
      </c>
      <c r="U64" s="49">
        <v>0</v>
      </c>
      <c r="V64" s="49">
        <v>0.001534</v>
      </c>
      <c r="W64" s="49">
        <v>0.000421</v>
      </c>
      <c r="X64" s="49">
        <v>0.529772</v>
      </c>
      <c r="Y64" s="49">
        <v>0</v>
      </c>
      <c r="Z64" s="49">
        <v>0</v>
      </c>
      <c r="AA64" s="71">
        <v>64</v>
      </c>
      <c r="AB64" s="71"/>
      <c r="AC64" s="72"/>
      <c r="AD64" s="78" t="s">
        <v>1880</v>
      </c>
      <c r="AE64" s="78">
        <v>1462</v>
      </c>
      <c r="AF64" s="78">
        <v>1102754</v>
      </c>
      <c r="AG64" s="78">
        <v>3696</v>
      </c>
      <c r="AH64" s="78">
        <v>17418</v>
      </c>
      <c r="AI64" s="78">
        <v>-25200</v>
      </c>
      <c r="AJ64" s="78" t="s">
        <v>2080</v>
      </c>
      <c r="AK64" s="78"/>
      <c r="AL64" s="78"/>
      <c r="AM64" s="78" t="s">
        <v>2420</v>
      </c>
      <c r="AN64" s="80">
        <v>40030.99736111111</v>
      </c>
      <c r="AO64" s="82" t="s">
        <v>2475</v>
      </c>
      <c r="AP64" s="78" t="b">
        <v>0</v>
      </c>
      <c r="AQ64" s="78" t="b">
        <v>0</v>
      </c>
      <c r="AR64" s="78" t="b">
        <v>1</v>
      </c>
      <c r="AS64" s="78" t="s">
        <v>1701</v>
      </c>
      <c r="AT64" s="78">
        <v>4077</v>
      </c>
      <c r="AU64" s="82" t="s">
        <v>2604</v>
      </c>
      <c r="AV64" s="78" t="b">
        <v>1</v>
      </c>
      <c r="AW64" s="78" t="s">
        <v>2713</v>
      </c>
      <c r="AX64" s="82" t="s">
        <v>2775</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382</v>
      </c>
      <c r="B65" s="65"/>
      <c r="C65" s="65" t="s">
        <v>64</v>
      </c>
      <c r="D65" s="66">
        <v>233.21202136664817</v>
      </c>
      <c r="E65" s="68"/>
      <c r="F65" s="102" t="s">
        <v>2653</v>
      </c>
      <c r="G65" s="65"/>
      <c r="H65" s="69" t="s">
        <v>382</v>
      </c>
      <c r="I65" s="70"/>
      <c r="J65" s="70"/>
      <c r="K65" s="69" t="s">
        <v>2994</v>
      </c>
      <c r="L65" s="73">
        <v>1</v>
      </c>
      <c r="M65" s="74">
        <v>6230.57958984375</v>
      </c>
      <c r="N65" s="74">
        <v>9262.318359375</v>
      </c>
      <c r="O65" s="75"/>
      <c r="P65" s="76"/>
      <c r="Q65" s="76"/>
      <c r="R65" s="87"/>
      <c r="S65" s="48">
        <v>1</v>
      </c>
      <c r="T65" s="48">
        <v>0</v>
      </c>
      <c r="U65" s="49">
        <v>0</v>
      </c>
      <c r="V65" s="49">
        <v>0.001534</v>
      </c>
      <c r="W65" s="49">
        <v>0.000421</v>
      </c>
      <c r="X65" s="49">
        <v>0.529772</v>
      </c>
      <c r="Y65" s="49">
        <v>0</v>
      </c>
      <c r="Z65" s="49">
        <v>0</v>
      </c>
      <c r="AA65" s="71">
        <v>65</v>
      </c>
      <c r="AB65" s="71"/>
      <c r="AC65" s="72"/>
      <c r="AD65" s="78" t="s">
        <v>1881</v>
      </c>
      <c r="AE65" s="78">
        <v>692</v>
      </c>
      <c r="AF65" s="78">
        <v>436692</v>
      </c>
      <c r="AG65" s="78">
        <v>4278</v>
      </c>
      <c r="AH65" s="78">
        <v>5788</v>
      </c>
      <c r="AI65" s="78"/>
      <c r="AJ65" s="78" t="s">
        <v>2081</v>
      </c>
      <c r="AK65" s="78" t="s">
        <v>2243</v>
      </c>
      <c r="AL65" s="82" t="s">
        <v>2347</v>
      </c>
      <c r="AM65" s="78"/>
      <c r="AN65" s="80">
        <v>43146.29550925926</v>
      </c>
      <c r="AO65" s="82" t="s">
        <v>2476</v>
      </c>
      <c r="AP65" s="78" t="b">
        <v>1</v>
      </c>
      <c r="AQ65" s="78" t="b">
        <v>0</v>
      </c>
      <c r="AR65" s="78" t="b">
        <v>0</v>
      </c>
      <c r="AS65" s="78" t="s">
        <v>1701</v>
      </c>
      <c r="AT65" s="78">
        <v>1674</v>
      </c>
      <c r="AU65" s="78"/>
      <c r="AV65" s="78" t="b">
        <v>1</v>
      </c>
      <c r="AW65" s="78" t="s">
        <v>2713</v>
      </c>
      <c r="AX65" s="82" t="s">
        <v>2776</v>
      </c>
      <c r="AY65" s="78" t="s">
        <v>65</v>
      </c>
      <c r="AZ65" s="78" t="str">
        <f>REPLACE(INDEX(GroupVertices[Group],MATCH(Vertices[[#This Row],[Vertex]],GroupVertices[Vertex],0)),1,1,"")</f>
        <v>4</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383</v>
      </c>
      <c r="B66" s="65"/>
      <c r="C66" s="65" t="s">
        <v>64</v>
      </c>
      <c r="D66" s="66">
        <v>182.83613532210515</v>
      </c>
      <c r="E66" s="68"/>
      <c r="F66" s="102" t="s">
        <v>2654</v>
      </c>
      <c r="G66" s="65"/>
      <c r="H66" s="69" t="s">
        <v>383</v>
      </c>
      <c r="I66" s="70"/>
      <c r="J66" s="70"/>
      <c r="K66" s="69" t="s">
        <v>2995</v>
      </c>
      <c r="L66" s="73">
        <v>1</v>
      </c>
      <c r="M66" s="74">
        <v>8108.35107421875</v>
      </c>
      <c r="N66" s="74">
        <v>8364.9072265625</v>
      </c>
      <c r="O66" s="75"/>
      <c r="P66" s="76"/>
      <c r="Q66" s="76"/>
      <c r="R66" s="87"/>
      <c r="S66" s="48">
        <v>1</v>
      </c>
      <c r="T66" s="48">
        <v>0</v>
      </c>
      <c r="U66" s="49">
        <v>0</v>
      </c>
      <c r="V66" s="49">
        <v>0.001534</v>
      </c>
      <c r="W66" s="49">
        <v>0.000421</v>
      </c>
      <c r="X66" s="49">
        <v>0.529772</v>
      </c>
      <c r="Y66" s="49">
        <v>0</v>
      </c>
      <c r="Z66" s="49">
        <v>0</v>
      </c>
      <c r="AA66" s="71">
        <v>66</v>
      </c>
      <c r="AB66" s="71"/>
      <c r="AC66" s="72"/>
      <c r="AD66" s="78" t="s">
        <v>1882</v>
      </c>
      <c r="AE66" s="78">
        <v>441</v>
      </c>
      <c r="AF66" s="78">
        <v>127773</v>
      </c>
      <c r="AG66" s="78">
        <v>7713</v>
      </c>
      <c r="AH66" s="78">
        <v>7698</v>
      </c>
      <c r="AI66" s="78">
        <v>39600</v>
      </c>
      <c r="AJ66" s="78" t="s">
        <v>2082</v>
      </c>
      <c r="AK66" s="78" t="s">
        <v>2244</v>
      </c>
      <c r="AL66" s="82" t="s">
        <v>2348</v>
      </c>
      <c r="AM66" s="78" t="s">
        <v>2421</v>
      </c>
      <c r="AN66" s="80">
        <v>40380.314618055556</v>
      </c>
      <c r="AO66" s="82" t="s">
        <v>2477</v>
      </c>
      <c r="AP66" s="78" t="b">
        <v>0</v>
      </c>
      <c r="AQ66" s="78" t="b">
        <v>0</v>
      </c>
      <c r="AR66" s="78" t="b">
        <v>1</v>
      </c>
      <c r="AS66" s="78" t="s">
        <v>1701</v>
      </c>
      <c r="AT66" s="78">
        <v>1629</v>
      </c>
      <c r="AU66" s="82" t="s">
        <v>2606</v>
      </c>
      <c r="AV66" s="78" t="b">
        <v>1</v>
      </c>
      <c r="AW66" s="78" t="s">
        <v>2713</v>
      </c>
      <c r="AX66" s="82" t="s">
        <v>2777</v>
      </c>
      <c r="AY66" s="78" t="s">
        <v>65</v>
      </c>
      <c r="AZ66" s="78" t="str">
        <f>REPLACE(INDEX(GroupVertices[Group],MATCH(Vertices[[#This Row],[Vertex]],GroupVertices[Vertex],0)),1,1,"")</f>
        <v>4</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384</v>
      </c>
      <c r="B67" s="65"/>
      <c r="C67" s="65" t="s">
        <v>64</v>
      </c>
      <c r="D67" s="66">
        <v>192.22236803954192</v>
      </c>
      <c r="E67" s="68"/>
      <c r="F67" s="102" t="s">
        <v>2655</v>
      </c>
      <c r="G67" s="65"/>
      <c r="H67" s="69" t="s">
        <v>384</v>
      </c>
      <c r="I67" s="70"/>
      <c r="J67" s="70"/>
      <c r="K67" s="69" t="s">
        <v>2996</v>
      </c>
      <c r="L67" s="73">
        <v>1</v>
      </c>
      <c r="M67" s="74">
        <v>7822.62548828125</v>
      </c>
      <c r="N67" s="74">
        <v>9423.0361328125</v>
      </c>
      <c r="O67" s="75"/>
      <c r="P67" s="76"/>
      <c r="Q67" s="76"/>
      <c r="R67" s="87"/>
      <c r="S67" s="48">
        <v>1</v>
      </c>
      <c r="T67" s="48">
        <v>0</v>
      </c>
      <c r="U67" s="49">
        <v>0</v>
      </c>
      <c r="V67" s="49">
        <v>0.001534</v>
      </c>
      <c r="W67" s="49">
        <v>0.000421</v>
      </c>
      <c r="X67" s="49">
        <v>0.529772</v>
      </c>
      <c r="Y67" s="49">
        <v>0</v>
      </c>
      <c r="Z67" s="49">
        <v>0</v>
      </c>
      <c r="AA67" s="71">
        <v>67</v>
      </c>
      <c r="AB67" s="71"/>
      <c r="AC67" s="72"/>
      <c r="AD67" s="78" t="s">
        <v>1883</v>
      </c>
      <c r="AE67" s="78">
        <v>918</v>
      </c>
      <c r="AF67" s="78">
        <v>185332</v>
      </c>
      <c r="AG67" s="78">
        <v>15689</v>
      </c>
      <c r="AH67" s="78">
        <v>13886</v>
      </c>
      <c r="AI67" s="78"/>
      <c r="AJ67" s="78" t="s">
        <v>2083</v>
      </c>
      <c r="AK67" s="78" t="s">
        <v>2245</v>
      </c>
      <c r="AL67" s="82" t="s">
        <v>2349</v>
      </c>
      <c r="AM67" s="78"/>
      <c r="AN67" s="80">
        <v>40705.94568287037</v>
      </c>
      <c r="AO67" s="82" t="s">
        <v>2478</v>
      </c>
      <c r="AP67" s="78" t="b">
        <v>0</v>
      </c>
      <c r="AQ67" s="78" t="b">
        <v>0</v>
      </c>
      <c r="AR67" s="78" t="b">
        <v>0</v>
      </c>
      <c r="AS67" s="78" t="s">
        <v>1701</v>
      </c>
      <c r="AT67" s="78">
        <v>1471</v>
      </c>
      <c r="AU67" s="82" t="s">
        <v>2604</v>
      </c>
      <c r="AV67" s="78" t="b">
        <v>1</v>
      </c>
      <c r="AW67" s="78" t="s">
        <v>2713</v>
      </c>
      <c r="AX67" s="82" t="s">
        <v>2778</v>
      </c>
      <c r="AY67" s="78" t="s">
        <v>65</v>
      </c>
      <c r="AZ67" s="78" t="str">
        <f>REPLACE(INDEX(GroupVertices[Group],MATCH(Vertices[[#This Row],[Vertex]],GroupVertices[Vertex],0)),1,1,"")</f>
        <v>4</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385</v>
      </c>
      <c r="B68" s="65"/>
      <c r="C68" s="65" t="s">
        <v>64</v>
      </c>
      <c r="D68" s="66">
        <v>1000</v>
      </c>
      <c r="E68" s="68"/>
      <c r="F68" s="102" t="s">
        <v>2656</v>
      </c>
      <c r="G68" s="65"/>
      <c r="H68" s="69" t="s">
        <v>385</v>
      </c>
      <c r="I68" s="70"/>
      <c r="J68" s="70"/>
      <c r="K68" s="69" t="s">
        <v>2997</v>
      </c>
      <c r="L68" s="73">
        <v>1</v>
      </c>
      <c r="M68" s="74">
        <v>8001.15771484375</v>
      </c>
      <c r="N68" s="74">
        <v>8903.69921875</v>
      </c>
      <c r="O68" s="75"/>
      <c r="P68" s="76"/>
      <c r="Q68" s="76"/>
      <c r="R68" s="87"/>
      <c r="S68" s="48">
        <v>1</v>
      </c>
      <c r="T68" s="48">
        <v>0</v>
      </c>
      <c r="U68" s="49">
        <v>0</v>
      </c>
      <c r="V68" s="49">
        <v>0.001534</v>
      </c>
      <c r="W68" s="49">
        <v>0.000421</v>
      </c>
      <c r="X68" s="49">
        <v>0.529772</v>
      </c>
      <c r="Y68" s="49">
        <v>0</v>
      </c>
      <c r="Z68" s="49">
        <v>0</v>
      </c>
      <c r="AA68" s="71">
        <v>68</v>
      </c>
      <c r="AB68" s="71"/>
      <c r="AC68" s="72"/>
      <c r="AD68" s="78" t="s">
        <v>1884</v>
      </c>
      <c r="AE68" s="78">
        <v>9</v>
      </c>
      <c r="AF68" s="78">
        <v>5138850</v>
      </c>
      <c r="AG68" s="78">
        <v>766</v>
      </c>
      <c r="AH68" s="78">
        <v>0</v>
      </c>
      <c r="AI68" s="78">
        <v>-18000</v>
      </c>
      <c r="AJ68" s="78" t="s">
        <v>2084</v>
      </c>
      <c r="AK68" s="78"/>
      <c r="AL68" s="82" t="s">
        <v>2350</v>
      </c>
      <c r="AM68" s="78" t="s">
        <v>2422</v>
      </c>
      <c r="AN68" s="80">
        <v>40857.84237268518</v>
      </c>
      <c r="AO68" s="82" t="s">
        <v>2479</v>
      </c>
      <c r="AP68" s="78" t="b">
        <v>0</v>
      </c>
      <c r="AQ68" s="78" t="b">
        <v>0</v>
      </c>
      <c r="AR68" s="78" t="b">
        <v>0</v>
      </c>
      <c r="AS68" s="78" t="s">
        <v>1701</v>
      </c>
      <c r="AT68" s="78">
        <v>13315</v>
      </c>
      <c r="AU68" s="82" t="s">
        <v>2613</v>
      </c>
      <c r="AV68" s="78" t="b">
        <v>1</v>
      </c>
      <c r="AW68" s="78" t="s">
        <v>2713</v>
      </c>
      <c r="AX68" s="82" t="s">
        <v>2779</v>
      </c>
      <c r="AY68" s="78" t="s">
        <v>65</v>
      </c>
      <c r="AZ68" s="78" t="str">
        <f>REPLACE(INDEX(GroupVertices[Group],MATCH(Vertices[[#This Row],[Vertex]],GroupVertices[Vertex],0)),1,1,"")</f>
        <v>4</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386</v>
      </c>
      <c r="B69" s="65"/>
      <c r="C69" s="65" t="s">
        <v>64</v>
      </c>
      <c r="D69" s="66">
        <v>1000</v>
      </c>
      <c r="E69" s="68"/>
      <c r="F69" s="102" t="s">
        <v>2657</v>
      </c>
      <c r="G69" s="65"/>
      <c r="H69" s="69" t="s">
        <v>386</v>
      </c>
      <c r="I69" s="70"/>
      <c r="J69" s="70"/>
      <c r="K69" s="69" t="s">
        <v>2998</v>
      </c>
      <c r="L69" s="73">
        <v>1</v>
      </c>
      <c r="M69" s="74">
        <v>7271.05712890625</v>
      </c>
      <c r="N69" s="74">
        <v>9599.509765625</v>
      </c>
      <c r="O69" s="75"/>
      <c r="P69" s="76"/>
      <c r="Q69" s="76"/>
      <c r="R69" s="87"/>
      <c r="S69" s="48">
        <v>1</v>
      </c>
      <c r="T69" s="48">
        <v>0</v>
      </c>
      <c r="U69" s="49">
        <v>0</v>
      </c>
      <c r="V69" s="49">
        <v>0.001534</v>
      </c>
      <c r="W69" s="49">
        <v>0.000421</v>
      </c>
      <c r="X69" s="49">
        <v>0.529772</v>
      </c>
      <c r="Y69" s="49">
        <v>0</v>
      </c>
      <c r="Z69" s="49">
        <v>0</v>
      </c>
      <c r="AA69" s="71">
        <v>69</v>
      </c>
      <c r="AB69" s="71"/>
      <c r="AC69" s="72"/>
      <c r="AD69" s="78" t="s">
        <v>1885</v>
      </c>
      <c r="AE69" s="78">
        <v>140</v>
      </c>
      <c r="AF69" s="78">
        <v>55888956</v>
      </c>
      <c r="AG69" s="78">
        <v>9070</v>
      </c>
      <c r="AH69" s="78">
        <v>5621</v>
      </c>
      <c r="AI69" s="78"/>
      <c r="AJ69" s="78" t="s">
        <v>2085</v>
      </c>
      <c r="AK69" s="78" t="s">
        <v>2246</v>
      </c>
      <c r="AL69" s="82" t="s">
        <v>2351</v>
      </c>
      <c r="AM69" s="78"/>
      <c r="AN69" s="80">
        <v>39133.60826388889</v>
      </c>
      <c r="AO69" s="82" t="s">
        <v>2480</v>
      </c>
      <c r="AP69" s="78" t="b">
        <v>0</v>
      </c>
      <c r="AQ69" s="78" t="b">
        <v>0</v>
      </c>
      <c r="AR69" s="78" t="b">
        <v>1</v>
      </c>
      <c r="AS69" s="78" t="s">
        <v>1701</v>
      </c>
      <c r="AT69" s="78">
        <v>91428</v>
      </c>
      <c r="AU69" s="82" t="s">
        <v>2611</v>
      </c>
      <c r="AV69" s="78" t="b">
        <v>1</v>
      </c>
      <c r="AW69" s="78" t="s">
        <v>2713</v>
      </c>
      <c r="AX69" s="82" t="s">
        <v>2780</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250</v>
      </c>
      <c r="B70" s="65"/>
      <c r="C70" s="65" t="s">
        <v>64</v>
      </c>
      <c r="D70" s="66">
        <v>163.0395808400712</v>
      </c>
      <c r="E70" s="68"/>
      <c r="F70" s="102" t="s">
        <v>929</v>
      </c>
      <c r="G70" s="65"/>
      <c r="H70" s="69" t="s">
        <v>250</v>
      </c>
      <c r="I70" s="70"/>
      <c r="J70" s="70"/>
      <c r="K70" s="69" t="s">
        <v>2999</v>
      </c>
      <c r="L70" s="73">
        <v>1</v>
      </c>
      <c r="M70" s="74">
        <v>1103.2557373046875</v>
      </c>
      <c r="N70" s="74">
        <v>8698.9462890625</v>
      </c>
      <c r="O70" s="75"/>
      <c r="P70" s="76"/>
      <c r="Q70" s="76"/>
      <c r="R70" s="87"/>
      <c r="S70" s="48">
        <v>0</v>
      </c>
      <c r="T70" s="48">
        <v>2</v>
      </c>
      <c r="U70" s="49">
        <v>0</v>
      </c>
      <c r="V70" s="49">
        <v>0.002132</v>
      </c>
      <c r="W70" s="49">
        <v>0.00577</v>
      </c>
      <c r="X70" s="49">
        <v>0.684484</v>
      </c>
      <c r="Y70" s="49">
        <v>1</v>
      </c>
      <c r="Z70" s="49">
        <v>0</v>
      </c>
      <c r="AA70" s="71">
        <v>70</v>
      </c>
      <c r="AB70" s="71"/>
      <c r="AC70" s="72"/>
      <c r="AD70" s="78" t="s">
        <v>1886</v>
      </c>
      <c r="AE70" s="78">
        <v>2428</v>
      </c>
      <c r="AF70" s="78">
        <v>6375</v>
      </c>
      <c r="AG70" s="78">
        <v>94946</v>
      </c>
      <c r="AH70" s="78">
        <v>12584</v>
      </c>
      <c r="AI70" s="78"/>
      <c r="AJ70" s="78" t="s">
        <v>2086</v>
      </c>
      <c r="AK70" s="78" t="s">
        <v>2247</v>
      </c>
      <c r="AL70" s="82" t="s">
        <v>2352</v>
      </c>
      <c r="AM70" s="78"/>
      <c r="AN70" s="80">
        <v>40388.76222222222</v>
      </c>
      <c r="AO70" s="82" t="s">
        <v>2481</v>
      </c>
      <c r="AP70" s="78" t="b">
        <v>0</v>
      </c>
      <c r="AQ70" s="78" t="b">
        <v>0</v>
      </c>
      <c r="AR70" s="78" t="b">
        <v>0</v>
      </c>
      <c r="AS70" s="78" t="s">
        <v>1701</v>
      </c>
      <c r="AT70" s="78">
        <v>128</v>
      </c>
      <c r="AU70" s="82" t="s">
        <v>2603</v>
      </c>
      <c r="AV70" s="78" t="b">
        <v>0</v>
      </c>
      <c r="AW70" s="78" t="s">
        <v>2713</v>
      </c>
      <c r="AX70" s="82" t="s">
        <v>2781</v>
      </c>
      <c r="AY70" s="78" t="s">
        <v>66</v>
      </c>
      <c r="AZ70" s="78" t="str">
        <f>REPLACE(INDEX(GroupVertices[Group],MATCH(Vertices[[#This Row],[Vertex]],GroupVertices[Vertex],0)),1,1,"")</f>
        <v>1</v>
      </c>
      <c r="BA70" s="48"/>
      <c r="BB70" s="48"/>
      <c r="BC70" s="48"/>
      <c r="BD70" s="48"/>
      <c r="BE70" s="48"/>
      <c r="BF70" s="48"/>
      <c r="BG70" s="122" t="s">
        <v>3624</v>
      </c>
      <c r="BH70" s="122" t="s">
        <v>3624</v>
      </c>
      <c r="BI70" s="122" t="s">
        <v>3787</v>
      </c>
      <c r="BJ70" s="122" t="s">
        <v>3787</v>
      </c>
      <c r="BK70" s="122">
        <v>0</v>
      </c>
      <c r="BL70" s="125">
        <v>0</v>
      </c>
      <c r="BM70" s="122">
        <v>1</v>
      </c>
      <c r="BN70" s="125">
        <v>12.5</v>
      </c>
      <c r="BO70" s="122">
        <v>0</v>
      </c>
      <c r="BP70" s="125">
        <v>0</v>
      </c>
      <c r="BQ70" s="122">
        <v>7</v>
      </c>
      <c r="BR70" s="125">
        <v>87.5</v>
      </c>
      <c r="BS70" s="122">
        <v>8</v>
      </c>
      <c r="BT70" s="2"/>
      <c r="BU70" s="3"/>
      <c r="BV70" s="3"/>
      <c r="BW70" s="3"/>
      <c r="BX70" s="3"/>
    </row>
    <row r="71" spans="1:76" ht="15">
      <c r="A71" s="64" t="s">
        <v>339</v>
      </c>
      <c r="B71" s="65"/>
      <c r="C71" s="65" t="s">
        <v>64</v>
      </c>
      <c r="D71" s="66">
        <v>164.37790867606566</v>
      </c>
      <c r="E71" s="68"/>
      <c r="F71" s="102" t="s">
        <v>1004</v>
      </c>
      <c r="G71" s="65"/>
      <c r="H71" s="69" t="s">
        <v>339</v>
      </c>
      <c r="I71" s="70"/>
      <c r="J71" s="70"/>
      <c r="K71" s="69" t="s">
        <v>3000</v>
      </c>
      <c r="L71" s="73">
        <v>1</v>
      </c>
      <c r="M71" s="74">
        <v>2026.3035888671875</v>
      </c>
      <c r="N71" s="74">
        <v>8152.73876953125</v>
      </c>
      <c r="O71" s="75"/>
      <c r="P71" s="76"/>
      <c r="Q71" s="76"/>
      <c r="R71" s="87"/>
      <c r="S71" s="48">
        <v>3</v>
      </c>
      <c r="T71" s="48">
        <v>2</v>
      </c>
      <c r="U71" s="49">
        <v>0</v>
      </c>
      <c r="V71" s="49">
        <v>0.002132</v>
      </c>
      <c r="W71" s="49">
        <v>0.006199</v>
      </c>
      <c r="X71" s="49">
        <v>0.97539</v>
      </c>
      <c r="Y71" s="49">
        <v>0.5</v>
      </c>
      <c r="Z71" s="49">
        <v>0.5</v>
      </c>
      <c r="AA71" s="71">
        <v>71</v>
      </c>
      <c r="AB71" s="71"/>
      <c r="AC71" s="72"/>
      <c r="AD71" s="78" t="s">
        <v>1887</v>
      </c>
      <c r="AE71" s="78">
        <v>971</v>
      </c>
      <c r="AF71" s="78">
        <v>14582</v>
      </c>
      <c r="AG71" s="78">
        <v>26433</v>
      </c>
      <c r="AH71" s="78">
        <v>43747</v>
      </c>
      <c r="AI71" s="78"/>
      <c r="AJ71" s="78" t="s">
        <v>2087</v>
      </c>
      <c r="AK71" s="78" t="s">
        <v>1744</v>
      </c>
      <c r="AL71" s="82" t="s">
        <v>2353</v>
      </c>
      <c r="AM71" s="78"/>
      <c r="AN71" s="80">
        <v>40062.70979166667</v>
      </c>
      <c r="AO71" s="82" t="s">
        <v>2482</v>
      </c>
      <c r="AP71" s="78" t="b">
        <v>0</v>
      </c>
      <c r="AQ71" s="78" t="b">
        <v>0</v>
      </c>
      <c r="AR71" s="78" t="b">
        <v>1</v>
      </c>
      <c r="AS71" s="78" t="s">
        <v>1701</v>
      </c>
      <c r="AT71" s="78">
        <v>249</v>
      </c>
      <c r="AU71" s="82" t="s">
        <v>2604</v>
      </c>
      <c r="AV71" s="78" t="b">
        <v>1</v>
      </c>
      <c r="AW71" s="78" t="s">
        <v>2713</v>
      </c>
      <c r="AX71" s="82" t="s">
        <v>2782</v>
      </c>
      <c r="AY71" s="78" t="s">
        <v>66</v>
      </c>
      <c r="AZ71" s="78" t="str">
        <f>REPLACE(INDEX(GroupVertices[Group],MATCH(Vertices[[#This Row],[Vertex]],GroupVertices[Vertex],0)),1,1,"")</f>
        <v>1</v>
      </c>
      <c r="BA71" s="48" t="s">
        <v>779</v>
      </c>
      <c r="BB71" s="48" t="s">
        <v>779</v>
      </c>
      <c r="BC71" s="48" t="s">
        <v>796</v>
      </c>
      <c r="BD71" s="48" t="s">
        <v>796</v>
      </c>
      <c r="BE71" s="48"/>
      <c r="BF71" s="48"/>
      <c r="BG71" s="122" t="s">
        <v>3625</v>
      </c>
      <c r="BH71" s="122" t="s">
        <v>3625</v>
      </c>
      <c r="BI71" s="122" t="s">
        <v>3788</v>
      </c>
      <c r="BJ71" s="122" t="s">
        <v>3788</v>
      </c>
      <c r="BK71" s="122">
        <v>1</v>
      </c>
      <c r="BL71" s="125">
        <v>16.666666666666668</v>
      </c>
      <c r="BM71" s="122">
        <v>1</v>
      </c>
      <c r="BN71" s="125">
        <v>16.666666666666668</v>
      </c>
      <c r="BO71" s="122">
        <v>0</v>
      </c>
      <c r="BP71" s="125">
        <v>0</v>
      </c>
      <c r="BQ71" s="122">
        <v>4</v>
      </c>
      <c r="BR71" s="125">
        <v>66.66666666666667</v>
      </c>
      <c r="BS71" s="122">
        <v>6</v>
      </c>
      <c r="BT71" s="2"/>
      <c r="BU71" s="3"/>
      <c r="BV71" s="3"/>
      <c r="BW71" s="3"/>
      <c r="BX71" s="3"/>
    </row>
    <row r="72" spans="1:76" ht="15">
      <c r="A72" s="64" t="s">
        <v>251</v>
      </c>
      <c r="B72" s="65"/>
      <c r="C72" s="65" t="s">
        <v>64</v>
      </c>
      <c r="D72" s="66">
        <v>163.4547608900824</v>
      </c>
      <c r="E72" s="68"/>
      <c r="F72" s="102" t="s">
        <v>930</v>
      </c>
      <c r="G72" s="65"/>
      <c r="H72" s="69" t="s">
        <v>251</v>
      </c>
      <c r="I72" s="70"/>
      <c r="J72" s="70"/>
      <c r="K72" s="69" t="s">
        <v>3001</v>
      </c>
      <c r="L72" s="73">
        <v>1</v>
      </c>
      <c r="M72" s="74">
        <v>1907.8331298828125</v>
      </c>
      <c r="N72" s="74">
        <v>2544.84423828125</v>
      </c>
      <c r="O72" s="75"/>
      <c r="P72" s="76"/>
      <c r="Q72" s="76"/>
      <c r="R72" s="87"/>
      <c r="S72" s="48">
        <v>0</v>
      </c>
      <c r="T72" s="48">
        <v>1</v>
      </c>
      <c r="U72" s="49">
        <v>0</v>
      </c>
      <c r="V72" s="49">
        <v>0.002128</v>
      </c>
      <c r="W72" s="49">
        <v>0.005309</v>
      </c>
      <c r="X72" s="49">
        <v>0.408124</v>
      </c>
      <c r="Y72" s="49">
        <v>0</v>
      </c>
      <c r="Z72" s="49">
        <v>0</v>
      </c>
      <c r="AA72" s="71">
        <v>72</v>
      </c>
      <c r="AB72" s="71"/>
      <c r="AC72" s="72"/>
      <c r="AD72" s="78" t="s">
        <v>1888</v>
      </c>
      <c r="AE72" s="78">
        <v>3268</v>
      </c>
      <c r="AF72" s="78">
        <v>8921</v>
      </c>
      <c r="AG72" s="78">
        <v>12589</v>
      </c>
      <c r="AH72" s="78">
        <v>8289</v>
      </c>
      <c r="AI72" s="78"/>
      <c r="AJ72" s="78" t="s">
        <v>2088</v>
      </c>
      <c r="AK72" s="78" t="s">
        <v>2248</v>
      </c>
      <c r="AL72" s="82" t="s">
        <v>2354</v>
      </c>
      <c r="AM72" s="78"/>
      <c r="AN72" s="80">
        <v>40718.093935185185</v>
      </c>
      <c r="AO72" s="82" t="s">
        <v>2483</v>
      </c>
      <c r="AP72" s="78" t="b">
        <v>0</v>
      </c>
      <c r="AQ72" s="78" t="b">
        <v>0</v>
      </c>
      <c r="AR72" s="78" t="b">
        <v>0</v>
      </c>
      <c r="AS72" s="78" t="s">
        <v>1701</v>
      </c>
      <c r="AT72" s="78">
        <v>154</v>
      </c>
      <c r="AU72" s="82" t="s">
        <v>2611</v>
      </c>
      <c r="AV72" s="78" t="b">
        <v>0</v>
      </c>
      <c r="AW72" s="78" t="s">
        <v>2713</v>
      </c>
      <c r="AX72" s="82" t="s">
        <v>2783</v>
      </c>
      <c r="AY72" s="78" t="s">
        <v>66</v>
      </c>
      <c r="AZ72" s="78" t="str">
        <f>REPLACE(INDEX(GroupVertices[Group],MATCH(Vertices[[#This Row],[Vertex]],GroupVertices[Vertex],0)),1,1,"")</f>
        <v>1</v>
      </c>
      <c r="BA72" s="48" t="s">
        <v>721</v>
      </c>
      <c r="BB72" s="48" t="s">
        <v>721</v>
      </c>
      <c r="BC72" s="48" t="s">
        <v>797</v>
      </c>
      <c r="BD72" s="48" t="s">
        <v>797</v>
      </c>
      <c r="BE72" s="48"/>
      <c r="BF72" s="48"/>
      <c r="BG72" s="122" t="s">
        <v>3626</v>
      </c>
      <c r="BH72" s="122" t="s">
        <v>3626</v>
      </c>
      <c r="BI72" s="122" t="s">
        <v>3789</v>
      </c>
      <c r="BJ72" s="122" t="s">
        <v>3789</v>
      </c>
      <c r="BK72" s="122">
        <v>0</v>
      </c>
      <c r="BL72" s="125">
        <v>0</v>
      </c>
      <c r="BM72" s="122">
        <v>0</v>
      </c>
      <c r="BN72" s="125">
        <v>0</v>
      </c>
      <c r="BO72" s="122">
        <v>0</v>
      </c>
      <c r="BP72" s="125">
        <v>0</v>
      </c>
      <c r="BQ72" s="122">
        <v>10</v>
      </c>
      <c r="BR72" s="125">
        <v>100</v>
      </c>
      <c r="BS72" s="122">
        <v>10</v>
      </c>
      <c r="BT72" s="2"/>
      <c r="BU72" s="3"/>
      <c r="BV72" s="3"/>
      <c r="BW72" s="3"/>
      <c r="BX72" s="3"/>
    </row>
    <row r="73" spans="1:76" ht="15">
      <c r="A73" s="64" t="s">
        <v>252</v>
      </c>
      <c r="B73" s="65"/>
      <c r="C73" s="65" t="s">
        <v>64</v>
      </c>
      <c r="D73" s="66">
        <v>162.08169882366678</v>
      </c>
      <c r="E73" s="68"/>
      <c r="F73" s="102" t="s">
        <v>931</v>
      </c>
      <c r="G73" s="65"/>
      <c r="H73" s="69" t="s">
        <v>252</v>
      </c>
      <c r="I73" s="70"/>
      <c r="J73" s="70"/>
      <c r="K73" s="69" t="s">
        <v>3002</v>
      </c>
      <c r="L73" s="73">
        <v>200.6476697776911</v>
      </c>
      <c r="M73" s="74">
        <v>9423.75390625</v>
      </c>
      <c r="N73" s="74">
        <v>6279.9951171875</v>
      </c>
      <c r="O73" s="75"/>
      <c r="P73" s="76"/>
      <c r="Q73" s="76"/>
      <c r="R73" s="87"/>
      <c r="S73" s="48">
        <v>2</v>
      </c>
      <c r="T73" s="48">
        <v>5</v>
      </c>
      <c r="U73" s="49">
        <v>808.4</v>
      </c>
      <c r="V73" s="49">
        <v>0.002174</v>
      </c>
      <c r="W73" s="49">
        <v>0.006566</v>
      </c>
      <c r="X73" s="49">
        <v>1.911402</v>
      </c>
      <c r="Y73" s="49">
        <v>0.19047619047619047</v>
      </c>
      <c r="Z73" s="49">
        <v>0</v>
      </c>
      <c r="AA73" s="71">
        <v>73</v>
      </c>
      <c r="AB73" s="71"/>
      <c r="AC73" s="72"/>
      <c r="AD73" s="78" t="s">
        <v>1889</v>
      </c>
      <c r="AE73" s="78">
        <v>81</v>
      </c>
      <c r="AF73" s="78">
        <v>501</v>
      </c>
      <c r="AG73" s="78">
        <v>223</v>
      </c>
      <c r="AH73" s="78">
        <v>345</v>
      </c>
      <c r="AI73" s="78"/>
      <c r="AJ73" s="78" t="s">
        <v>2089</v>
      </c>
      <c r="AK73" s="78" t="s">
        <v>2249</v>
      </c>
      <c r="AL73" s="78"/>
      <c r="AM73" s="78"/>
      <c r="AN73" s="80">
        <v>42958.03412037037</v>
      </c>
      <c r="AO73" s="82" t="s">
        <v>2484</v>
      </c>
      <c r="AP73" s="78" t="b">
        <v>1</v>
      </c>
      <c r="AQ73" s="78" t="b">
        <v>0</v>
      </c>
      <c r="AR73" s="78" t="b">
        <v>0</v>
      </c>
      <c r="AS73" s="78" t="s">
        <v>1701</v>
      </c>
      <c r="AT73" s="78">
        <v>1</v>
      </c>
      <c r="AU73" s="78"/>
      <c r="AV73" s="78" t="b">
        <v>0</v>
      </c>
      <c r="AW73" s="78" t="s">
        <v>2713</v>
      </c>
      <c r="AX73" s="82" t="s">
        <v>2784</v>
      </c>
      <c r="AY73" s="78" t="s">
        <v>66</v>
      </c>
      <c r="AZ73" s="78" t="str">
        <f>REPLACE(INDEX(GroupVertices[Group],MATCH(Vertices[[#This Row],[Vertex]],GroupVertices[Vertex],0)),1,1,"")</f>
        <v>6</v>
      </c>
      <c r="BA73" s="48"/>
      <c r="BB73" s="48"/>
      <c r="BC73" s="48"/>
      <c r="BD73" s="48"/>
      <c r="BE73" s="48"/>
      <c r="BF73" s="48"/>
      <c r="BG73" s="122" t="s">
        <v>3374</v>
      </c>
      <c r="BH73" s="122" t="s">
        <v>3374</v>
      </c>
      <c r="BI73" s="122" t="s">
        <v>3459</v>
      </c>
      <c r="BJ73" s="122" t="s">
        <v>3459</v>
      </c>
      <c r="BK73" s="122">
        <v>2</v>
      </c>
      <c r="BL73" s="125">
        <v>3.6363636363636362</v>
      </c>
      <c r="BM73" s="122">
        <v>2</v>
      </c>
      <c r="BN73" s="125">
        <v>3.6363636363636362</v>
      </c>
      <c r="BO73" s="122">
        <v>0</v>
      </c>
      <c r="BP73" s="125">
        <v>0</v>
      </c>
      <c r="BQ73" s="122">
        <v>51</v>
      </c>
      <c r="BR73" s="125">
        <v>92.72727272727273</v>
      </c>
      <c r="BS73" s="122">
        <v>55</v>
      </c>
      <c r="BT73" s="2"/>
      <c r="BU73" s="3"/>
      <c r="BV73" s="3"/>
      <c r="BW73" s="3"/>
      <c r="BX73" s="3"/>
    </row>
    <row r="74" spans="1:76" ht="15">
      <c r="A74" s="64" t="s">
        <v>387</v>
      </c>
      <c r="B74" s="65"/>
      <c r="C74" s="65" t="s">
        <v>64</v>
      </c>
      <c r="D74" s="66">
        <v>184.90192513889295</v>
      </c>
      <c r="E74" s="68"/>
      <c r="F74" s="102" t="s">
        <v>2658</v>
      </c>
      <c r="G74" s="65"/>
      <c r="H74" s="69" t="s">
        <v>387</v>
      </c>
      <c r="I74" s="70"/>
      <c r="J74" s="70"/>
      <c r="K74" s="69" t="s">
        <v>3003</v>
      </c>
      <c r="L74" s="73">
        <v>1</v>
      </c>
      <c r="M74" s="74">
        <v>9655.7587890625</v>
      </c>
      <c r="N74" s="74">
        <v>5399.4599609375</v>
      </c>
      <c r="O74" s="75"/>
      <c r="P74" s="76"/>
      <c r="Q74" s="76"/>
      <c r="R74" s="87"/>
      <c r="S74" s="48">
        <v>1</v>
      </c>
      <c r="T74" s="48">
        <v>0</v>
      </c>
      <c r="U74" s="49">
        <v>0</v>
      </c>
      <c r="V74" s="49">
        <v>0.001506</v>
      </c>
      <c r="W74" s="49">
        <v>0.000488</v>
      </c>
      <c r="X74" s="49">
        <v>0.382099</v>
      </c>
      <c r="Y74" s="49">
        <v>0</v>
      </c>
      <c r="Z74" s="49">
        <v>0</v>
      </c>
      <c r="AA74" s="71">
        <v>74</v>
      </c>
      <c r="AB74" s="71"/>
      <c r="AC74" s="72"/>
      <c r="AD74" s="78" t="s">
        <v>1890</v>
      </c>
      <c r="AE74" s="78">
        <v>884</v>
      </c>
      <c r="AF74" s="78">
        <v>140441</v>
      </c>
      <c r="AG74" s="78">
        <v>169685</v>
      </c>
      <c r="AH74" s="78">
        <v>426</v>
      </c>
      <c r="AI74" s="78"/>
      <c r="AJ74" s="78" t="s">
        <v>2090</v>
      </c>
      <c r="AK74" s="78" t="s">
        <v>1744</v>
      </c>
      <c r="AL74" s="82" t="s">
        <v>2355</v>
      </c>
      <c r="AM74" s="78"/>
      <c r="AN74" s="80">
        <v>39776.48701388889</v>
      </c>
      <c r="AO74" s="82" t="s">
        <v>2485</v>
      </c>
      <c r="AP74" s="78" t="b">
        <v>0</v>
      </c>
      <c r="AQ74" s="78" t="b">
        <v>0</v>
      </c>
      <c r="AR74" s="78" t="b">
        <v>1</v>
      </c>
      <c r="AS74" s="78" t="s">
        <v>1701</v>
      </c>
      <c r="AT74" s="78">
        <v>1745</v>
      </c>
      <c r="AU74" s="82" t="s">
        <v>2606</v>
      </c>
      <c r="AV74" s="78" t="b">
        <v>1</v>
      </c>
      <c r="AW74" s="78" t="s">
        <v>2713</v>
      </c>
      <c r="AX74" s="82" t="s">
        <v>2785</v>
      </c>
      <c r="AY74" s="78" t="s">
        <v>65</v>
      </c>
      <c r="AZ74" s="78" t="str">
        <f>REPLACE(INDEX(GroupVertices[Group],MATCH(Vertices[[#This Row],[Vertex]],GroupVertices[Vertex],0)),1,1,"")</f>
        <v>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253</v>
      </c>
      <c r="B75" s="65"/>
      <c r="C75" s="65" t="s">
        <v>64</v>
      </c>
      <c r="D75" s="66">
        <v>162.00244607256488</v>
      </c>
      <c r="E75" s="68"/>
      <c r="F75" s="102" t="s">
        <v>932</v>
      </c>
      <c r="G75" s="65"/>
      <c r="H75" s="69" t="s">
        <v>253</v>
      </c>
      <c r="I75" s="70"/>
      <c r="J75" s="70"/>
      <c r="K75" s="69" t="s">
        <v>3004</v>
      </c>
      <c r="L75" s="73">
        <v>101.7623073593493</v>
      </c>
      <c r="M75" s="74">
        <v>5294.1162109375</v>
      </c>
      <c r="N75" s="74">
        <v>5855.00537109375</v>
      </c>
      <c r="O75" s="75"/>
      <c r="P75" s="76"/>
      <c r="Q75" s="76"/>
      <c r="R75" s="87"/>
      <c r="S75" s="48">
        <v>0</v>
      </c>
      <c r="T75" s="48">
        <v>3</v>
      </c>
      <c r="U75" s="49">
        <v>408</v>
      </c>
      <c r="V75" s="49">
        <v>0.002141</v>
      </c>
      <c r="W75" s="49">
        <v>0.006962</v>
      </c>
      <c r="X75" s="49">
        <v>0.982259</v>
      </c>
      <c r="Y75" s="49">
        <v>0.3333333333333333</v>
      </c>
      <c r="Z75" s="49">
        <v>0</v>
      </c>
      <c r="AA75" s="71">
        <v>75</v>
      </c>
      <c r="AB75" s="71"/>
      <c r="AC75" s="72"/>
      <c r="AD75" s="78" t="s">
        <v>1891</v>
      </c>
      <c r="AE75" s="78">
        <v>112</v>
      </c>
      <c r="AF75" s="78">
        <v>15</v>
      </c>
      <c r="AG75" s="78">
        <v>558</v>
      </c>
      <c r="AH75" s="78">
        <v>2748</v>
      </c>
      <c r="AI75" s="78"/>
      <c r="AJ75" s="78"/>
      <c r="AK75" s="78"/>
      <c r="AL75" s="78"/>
      <c r="AM75" s="78"/>
      <c r="AN75" s="80">
        <v>43367.210706018515</v>
      </c>
      <c r="AO75" s="82" t="s">
        <v>2486</v>
      </c>
      <c r="AP75" s="78" t="b">
        <v>1</v>
      </c>
      <c r="AQ75" s="78" t="b">
        <v>0</v>
      </c>
      <c r="AR75" s="78" t="b">
        <v>0</v>
      </c>
      <c r="AS75" s="78" t="s">
        <v>1701</v>
      </c>
      <c r="AT75" s="78">
        <v>0</v>
      </c>
      <c r="AU75" s="78"/>
      <c r="AV75" s="78" t="b">
        <v>0</v>
      </c>
      <c r="AW75" s="78" t="s">
        <v>2713</v>
      </c>
      <c r="AX75" s="82" t="s">
        <v>2786</v>
      </c>
      <c r="AY75" s="78" t="s">
        <v>66</v>
      </c>
      <c r="AZ75" s="78" t="str">
        <f>REPLACE(INDEX(GroupVertices[Group],MATCH(Vertices[[#This Row],[Vertex]],GroupVertices[Vertex],0)),1,1,"")</f>
        <v>2</v>
      </c>
      <c r="BA75" s="48"/>
      <c r="BB75" s="48"/>
      <c r="BC75" s="48"/>
      <c r="BD75" s="48"/>
      <c r="BE75" s="48" t="s">
        <v>807</v>
      </c>
      <c r="BF75" s="48" t="s">
        <v>807</v>
      </c>
      <c r="BG75" s="122" t="s">
        <v>3627</v>
      </c>
      <c r="BH75" s="122" t="s">
        <v>3627</v>
      </c>
      <c r="BI75" s="122" t="s">
        <v>3790</v>
      </c>
      <c r="BJ75" s="122" t="s">
        <v>3790</v>
      </c>
      <c r="BK75" s="122">
        <v>0</v>
      </c>
      <c r="BL75" s="125">
        <v>0</v>
      </c>
      <c r="BM75" s="122">
        <v>0</v>
      </c>
      <c r="BN75" s="125">
        <v>0</v>
      </c>
      <c r="BO75" s="122">
        <v>0</v>
      </c>
      <c r="BP75" s="125">
        <v>0</v>
      </c>
      <c r="BQ75" s="122">
        <v>14</v>
      </c>
      <c r="BR75" s="125">
        <v>100</v>
      </c>
      <c r="BS75" s="122">
        <v>14</v>
      </c>
      <c r="BT75" s="2"/>
      <c r="BU75" s="3"/>
      <c r="BV75" s="3"/>
      <c r="BW75" s="3"/>
      <c r="BX75" s="3"/>
    </row>
    <row r="76" spans="1:76" ht="15">
      <c r="A76" s="64" t="s">
        <v>388</v>
      </c>
      <c r="B76" s="65"/>
      <c r="C76" s="65" t="s">
        <v>64</v>
      </c>
      <c r="D76" s="66">
        <v>162.01157807680707</v>
      </c>
      <c r="E76" s="68"/>
      <c r="F76" s="102" t="s">
        <v>2659</v>
      </c>
      <c r="G76" s="65"/>
      <c r="H76" s="69" t="s">
        <v>388</v>
      </c>
      <c r="I76" s="70"/>
      <c r="J76" s="70"/>
      <c r="K76" s="69" t="s">
        <v>3005</v>
      </c>
      <c r="L76" s="73">
        <v>1</v>
      </c>
      <c r="M76" s="74">
        <v>5847.36865234375</v>
      </c>
      <c r="N76" s="74">
        <v>5166.82568359375</v>
      </c>
      <c r="O76" s="75"/>
      <c r="P76" s="76"/>
      <c r="Q76" s="76"/>
      <c r="R76" s="87"/>
      <c r="S76" s="48">
        <v>1</v>
      </c>
      <c r="T76" s="48">
        <v>0</v>
      </c>
      <c r="U76" s="49">
        <v>0</v>
      </c>
      <c r="V76" s="49">
        <v>0.00149</v>
      </c>
      <c r="W76" s="49">
        <v>0.000518</v>
      </c>
      <c r="X76" s="49">
        <v>0.428307</v>
      </c>
      <c r="Y76" s="49">
        <v>0</v>
      </c>
      <c r="Z76" s="49">
        <v>0</v>
      </c>
      <c r="AA76" s="71">
        <v>76</v>
      </c>
      <c r="AB76" s="71"/>
      <c r="AC76" s="72"/>
      <c r="AD76" s="78" t="s">
        <v>1892</v>
      </c>
      <c r="AE76" s="78">
        <v>128</v>
      </c>
      <c r="AF76" s="78">
        <v>71</v>
      </c>
      <c r="AG76" s="78">
        <v>95</v>
      </c>
      <c r="AH76" s="78">
        <v>151</v>
      </c>
      <c r="AI76" s="78">
        <v>-10800</v>
      </c>
      <c r="AJ76" s="78" t="s">
        <v>2091</v>
      </c>
      <c r="AK76" s="78"/>
      <c r="AL76" s="78"/>
      <c r="AM76" s="78" t="s">
        <v>2423</v>
      </c>
      <c r="AN76" s="80">
        <v>40864.01115740741</v>
      </c>
      <c r="AO76" s="82" t="s">
        <v>2487</v>
      </c>
      <c r="AP76" s="78" t="b">
        <v>1</v>
      </c>
      <c r="AQ76" s="78" t="b">
        <v>0</v>
      </c>
      <c r="AR76" s="78" t="b">
        <v>0</v>
      </c>
      <c r="AS76" s="78" t="s">
        <v>1701</v>
      </c>
      <c r="AT76" s="78">
        <v>0</v>
      </c>
      <c r="AU76" s="82" t="s">
        <v>2603</v>
      </c>
      <c r="AV76" s="78" t="b">
        <v>0</v>
      </c>
      <c r="AW76" s="78" t="s">
        <v>2713</v>
      </c>
      <c r="AX76" s="82" t="s">
        <v>2787</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254</v>
      </c>
      <c r="B77" s="65"/>
      <c r="C77" s="65" t="s">
        <v>64</v>
      </c>
      <c r="D77" s="66">
        <v>162.02038393804062</v>
      </c>
      <c r="E77" s="68"/>
      <c r="F77" s="102" t="s">
        <v>933</v>
      </c>
      <c r="G77" s="65"/>
      <c r="H77" s="69" t="s">
        <v>254</v>
      </c>
      <c r="I77" s="70"/>
      <c r="J77" s="70"/>
      <c r="K77" s="69" t="s">
        <v>3006</v>
      </c>
      <c r="L77" s="73">
        <v>101.7623073593493</v>
      </c>
      <c r="M77" s="74">
        <v>4053.042236328125</v>
      </c>
      <c r="N77" s="74">
        <v>8390.08203125</v>
      </c>
      <c r="O77" s="75"/>
      <c r="P77" s="76"/>
      <c r="Q77" s="76"/>
      <c r="R77" s="87"/>
      <c r="S77" s="48">
        <v>0</v>
      </c>
      <c r="T77" s="48">
        <v>3</v>
      </c>
      <c r="U77" s="49">
        <v>408</v>
      </c>
      <c r="V77" s="49">
        <v>0.002141</v>
      </c>
      <c r="W77" s="49">
        <v>0.006962</v>
      </c>
      <c r="X77" s="49">
        <v>0.982259</v>
      </c>
      <c r="Y77" s="49">
        <v>0.3333333333333333</v>
      </c>
      <c r="Z77" s="49">
        <v>0</v>
      </c>
      <c r="AA77" s="71">
        <v>77</v>
      </c>
      <c r="AB77" s="71"/>
      <c r="AC77" s="72"/>
      <c r="AD77" s="78" t="s">
        <v>1893</v>
      </c>
      <c r="AE77" s="78">
        <v>238</v>
      </c>
      <c r="AF77" s="78">
        <v>125</v>
      </c>
      <c r="AG77" s="78">
        <v>8432</v>
      </c>
      <c r="AH77" s="78">
        <v>1210</v>
      </c>
      <c r="AI77" s="78"/>
      <c r="AJ77" s="78" t="s">
        <v>2092</v>
      </c>
      <c r="AK77" s="78"/>
      <c r="AL77" s="78"/>
      <c r="AM77" s="78"/>
      <c r="AN77" s="80">
        <v>40583.09946759259</v>
      </c>
      <c r="AO77" s="82" t="s">
        <v>2488</v>
      </c>
      <c r="AP77" s="78" t="b">
        <v>0</v>
      </c>
      <c r="AQ77" s="78" t="b">
        <v>0</v>
      </c>
      <c r="AR77" s="78" t="b">
        <v>0</v>
      </c>
      <c r="AS77" s="78" t="s">
        <v>1701</v>
      </c>
      <c r="AT77" s="78">
        <v>0</v>
      </c>
      <c r="AU77" s="82" t="s">
        <v>2603</v>
      </c>
      <c r="AV77" s="78" t="b">
        <v>0</v>
      </c>
      <c r="AW77" s="78" t="s">
        <v>2713</v>
      </c>
      <c r="AX77" s="82" t="s">
        <v>2788</v>
      </c>
      <c r="AY77" s="78" t="s">
        <v>66</v>
      </c>
      <c r="AZ77" s="78" t="str">
        <f>REPLACE(INDEX(GroupVertices[Group],MATCH(Vertices[[#This Row],[Vertex]],GroupVertices[Vertex],0)),1,1,"")</f>
        <v>2</v>
      </c>
      <c r="BA77" s="48"/>
      <c r="BB77" s="48"/>
      <c r="BC77" s="48"/>
      <c r="BD77" s="48"/>
      <c r="BE77" s="48"/>
      <c r="BF77" s="48"/>
      <c r="BG77" s="122" t="s">
        <v>3628</v>
      </c>
      <c r="BH77" s="122" t="s">
        <v>3628</v>
      </c>
      <c r="BI77" s="122" t="s">
        <v>3791</v>
      </c>
      <c r="BJ77" s="122" t="s">
        <v>3791</v>
      </c>
      <c r="BK77" s="122">
        <v>0</v>
      </c>
      <c r="BL77" s="125">
        <v>0</v>
      </c>
      <c r="BM77" s="122">
        <v>1</v>
      </c>
      <c r="BN77" s="125">
        <v>10</v>
      </c>
      <c r="BO77" s="122">
        <v>0</v>
      </c>
      <c r="BP77" s="125">
        <v>0</v>
      </c>
      <c r="BQ77" s="122">
        <v>9</v>
      </c>
      <c r="BR77" s="125">
        <v>90</v>
      </c>
      <c r="BS77" s="122">
        <v>10</v>
      </c>
      <c r="BT77" s="2"/>
      <c r="BU77" s="3"/>
      <c r="BV77" s="3"/>
      <c r="BW77" s="3"/>
      <c r="BX77" s="3"/>
    </row>
    <row r="78" spans="1:76" ht="15">
      <c r="A78" s="64" t="s">
        <v>389</v>
      </c>
      <c r="B78" s="65"/>
      <c r="C78" s="65" t="s">
        <v>64</v>
      </c>
      <c r="D78" s="66">
        <v>162.52557945843915</v>
      </c>
      <c r="E78" s="68"/>
      <c r="F78" s="102" t="s">
        <v>2660</v>
      </c>
      <c r="G78" s="65"/>
      <c r="H78" s="69" t="s">
        <v>389</v>
      </c>
      <c r="I78" s="70"/>
      <c r="J78" s="70"/>
      <c r="K78" s="69" t="s">
        <v>3007</v>
      </c>
      <c r="L78" s="73">
        <v>1</v>
      </c>
      <c r="M78" s="74">
        <v>3612.374267578125</v>
      </c>
      <c r="N78" s="74">
        <v>9646.09375</v>
      </c>
      <c r="O78" s="75"/>
      <c r="P78" s="76"/>
      <c r="Q78" s="76"/>
      <c r="R78" s="87"/>
      <c r="S78" s="48">
        <v>1</v>
      </c>
      <c r="T78" s="48">
        <v>0</v>
      </c>
      <c r="U78" s="49">
        <v>0</v>
      </c>
      <c r="V78" s="49">
        <v>0.00149</v>
      </c>
      <c r="W78" s="49">
        <v>0.000518</v>
      </c>
      <c r="X78" s="49">
        <v>0.428307</v>
      </c>
      <c r="Y78" s="49">
        <v>0</v>
      </c>
      <c r="Z78" s="49">
        <v>0</v>
      </c>
      <c r="AA78" s="71">
        <v>78</v>
      </c>
      <c r="AB78" s="71"/>
      <c r="AC78" s="72"/>
      <c r="AD78" s="78" t="s">
        <v>1894</v>
      </c>
      <c r="AE78" s="78">
        <v>1169</v>
      </c>
      <c r="AF78" s="78">
        <v>3223</v>
      </c>
      <c r="AG78" s="78">
        <v>21183</v>
      </c>
      <c r="AH78" s="78">
        <v>11677</v>
      </c>
      <c r="AI78" s="78"/>
      <c r="AJ78" s="78" t="s">
        <v>2093</v>
      </c>
      <c r="AK78" s="78" t="s">
        <v>1744</v>
      </c>
      <c r="AL78" s="82" t="s">
        <v>2356</v>
      </c>
      <c r="AM78" s="78"/>
      <c r="AN78" s="80">
        <v>39883.617372685185</v>
      </c>
      <c r="AO78" s="82" t="s">
        <v>2489</v>
      </c>
      <c r="AP78" s="78" t="b">
        <v>0</v>
      </c>
      <c r="AQ78" s="78" t="b">
        <v>0</v>
      </c>
      <c r="AR78" s="78" t="b">
        <v>0</v>
      </c>
      <c r="AS78" s="78" t="s">
        <v>1701</v>
      </c>
      <c r="AT78" s="78">
        <v>75</v>
      </c>
      <c r="AU78" s="82" t="s">
        <v>2606</v>
      </c>
      <c r="AV78" s="78" t="b">
        <v>0</v>
      </c>
      <c r="AW78" s="78" t="s">
        <v>2713</v>
      </c>
      <c r="AX78" s="82" t="s">
        <v>2789</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255</v>
      </c>
      <c r="B79" s="65"/>
      <c r="C79" s="65" t="s">
        <v>64</v>
      </c>
      <c r="D79" s="66">
        <v>162.00179378654758</v>
      </c>
      <c r="E79" s="68"/>
      <c r="F79" s="102" t="s">
        <v>915</v>
      </c>
      <c r="G79" s="65"/>
      <c r="H79" s="69" t="s">
        <v>255</v>
      </c>
      <c r="I79" s="70"/>
      <c r="J79" s="70"/>
      <c r="K79" s="69" t="s">
        <v>3008</v>
      </c>
      <c r="L79" s="73">
        <v>1</v>
      </c>
      <c r="M79" s="74">
        <v>5149.21533203125</v>
      </c>
      <c r="N79" s="74">
        <v>8231.908203125</v>
      </c>
      <c r="O79" s="75"/>
      <c r="P79" s="76"/>
      <c r="Q79" s="76"/>
      <c r="R79" s="87"/>
      <c r="S79" s="48">
        <v>0</v>
      </c>
      <c r="T79" s="48">
        <v>2</v>
      </c>
      <c r="U79" s="49">
        <v>0</v>
      </c>
      <c r="V79" s="49">
        <v>0.002132</v>
      </c>
      <c r="W79" s="49">
        <v>0.006924</v>
      </c>
      <c r="X79" s="49">
        <v>0.618199</v>
      </c>
      <c r="Y79" s="49">
        <v>1</v>
      </c>
      <c r="Z79" s="49">
        <v>0</v>
      </c>
      <c r="AA79" s="71">
        <v>79</v>
      </c>
      <c r="AB79" s="71"/>
      <c r="AC79" s="72"/>
      <c r="AD79" s="78" t="s">
        <v>255</v>
      </c>
      <c r="AE79" s="78">
        <v>200</v>
      </c>
      <c r="AF79" s="78">
        <v>11</v>
      </c>
      <c r="AG79" s="78">
        <v>1220</v>
      </c>
      <c r="AH79" s="78">
        <v>328</v>
      </c>
      <c r="AI79" s="78"/>
      <c r="AJ79" s="78" t="s">
        <v>2094</v>
      </c>
      <c r="AK79" s="78" t="s">
        <v>2240</v>
      </c>
      <c r="AL79" s="78"/>
      <c r="AM79" s="78"/>
      <c r="AN79" s="80">
        <v>41565.590046296296</v>
      </c>
      <c r="AO79" s="78"/>
      <c r="AP79" s="78" t="b">
        <v>1</v>
      </c>
      <c r="AQ79" s="78" t="b">
        <v>0</v>
      </c>
      <c r="AR79" s="78" t="b">
        <v>0</v>
      </c>
      <c r="AS79" s="78" t="s">
        <v>1701</v>
      </c>
      <c r="AT79" s="78">
        <v>0</v>
      </c>
      <c r="AU79" s="82" t="s">
        <v>2603</v>
      </c>
      <c r="AV79" s="78" t="b">
        <v>0</v>
      </c>
      <c r="AW79" s="78" t="s">
        <v>2713</v>
      </c>
      <c r="AX79" s="82" t="s">
        <v>2790</v>
      </c>
      <c r="AY79" s="78" t="s">
        <v>66</v>
      </c>
      <c r="AZ79" s="78" t="str">
        <f>REPLACE(INDEX(GroupVertices[Group],MATCH(Vertices[[#This Row],[Vertex]],GroupVertices[Vertex],0)),1,1,"")</f>
        <v>2</v>
      </c>
      <c r="BA79" s="48"/>
      <c r="BB79" s="48"/>
      <c r="BC79" s="48"/>
      <c r="BD79" s="48"/>
      <c r="BE79" s="48"/>
      <c r="BF79" s="48"/>
      <c r="BG79" s="122" t="s">
        <v>3629</v>
      </c>
      <c r="BH79" s="122" t="s">
        <v>3629</v>
      </c>
      <c r="BI79" s="122" t="s">
        <v>3792</v>
      </c>
      <c r="BJ79" s="122" t="s">
        <v>3792</v>
      </c>
      <c r="BK79" s="122">
        <v>0</v>
      </c>
      <c r="BL79" s="125">
        <v>0</v>
      </c>
      <c r="BM79" s="122">
        <v>0</v>
      </c>
      <c r="BN79" s="125">
        <v>0</v>
      </c>
      <c r="BO79" s="122">
        <v>0</v>
      </c>
      <c r="BP79" s="125">
        <v>0</v>
      </c>
      <c r="BQ79" s="122">
        <v>8</v>
      </c>
      <c r="BR79" s="125">
        <v>100</v>
      </c>
      <c r="BS79" s="122">
        <v>8</v>
      </c>
      <c r="BT79" s="2"/>
      <c r="BU79" s="3"/>
      <c r="BV79" s="3"/>
      <c r="BW79" s="3"/>
      <c r="BX79" s="3"/>
    </row>
    <row r="80" spans="1:76" ht="15">
      <c r="A80" s="64" t="s">
        <v>256</v>
      </c>
      <c r="B80" s="65"/>
      <c r="C80" s="65" t="s">
        <v>64</v>
      </c>
      <c r="D80" s="66">
        <v>162.00081535752162</v>
      </c>
      <c r="E80" s="68"/>
      <c r="F80" s="102" t="s">
        <v>934</v>
      </c>
      <c r="G80" s="65"/>
      <c r="H80" s="69" t="s">
        <v>256</v>
      </c>
      <c r="I80" s="70"/>
      <c r="J80" s="70"/>
      <c r="K80" s="69" t="s">
        <v>3009</v>
      </c>
      <c r="L80" s="73">
        <v>1</v>
      </c>
      <c r="M80" s="74">
        <v>3966.376953125</v>
      </c>
      <c r="N80" s="74">
        <v>5412.6416015625</v>
      </c>
      <c r="O80" s="75"/>
      <c r="P80" s="76"/>
      <c r="Q80" s="76"/>
      <c r="R80" s="87"/>
      <c r="S80" s="48">
        <v>0</v>
      </c>
      <c r="T80" s="48">
        <v>2</v>
      </c>
      <c r="U80" s="49">
        <v>0</v>
      </c>
      <c r="V80" s="49">
        <v>0.002132</v>
      </c>
      <c r="W80" s="49">
        <v>0.006924</v>
      </c>
      <c r="X80" s="49">
        <v>0.618199</v>
      </c>
      <c r="Y80" s="49">
        <v>1</v>
      </c>
      <c r="Z80" s="49">
        <v>0</v>
      </c>
      <c r="AA80" s="71">
        <v>80</v>
      </c>
      <c r="AB80" s="71"/>
      <c r="AC80" s="72"/>
      <c r="AD80" s="78" t="s">
        <v>1895</v>
      </c>
      <c r="AE80" s="78">
        <v>18</v>
      </c>
      <c r="AF80" s="78">
        <v>5</v>
      </c>
      <c r="AG80" s="78">
        <v>208</v>
      </c>
      <c r="AH80" s="78">
        <v>110</v>
      </c>
      <c r="AI80" s="78"/>
      <c r="AJ80" s="78"/>
      <c r="AK80" s="78"/>
      <c r="AL80" s="78"/>
      <c r="AM80" s="78"/>
      <c r="AN80" s="80">
        <v>43445.94665509259</v>
      </c>
      <c r="AO80" s="78"/>
      <c r="AP80" s="78" t="b">
        <v>1</v>
      </c>
      <c r="AQ80" s="78" t="b">
        <v>0</v>
      </c>
      <c r="AR80" s="78" t="b">
        <v>0</v>
      </c>
      <c r="AS80" s="78" t="s">
        <v>1701</v>
      </c>
      <c r="AT80" s="78">
        <v>0</v>
      </c>
      <c r="AU80" s="78"/>
      <c r="AV80" s="78" t="b">
        <v>0</v>
      </c>
      <c r="AW80" s="78" t="s">
        <v>2713</v>
      </c>
      <c r="AX80" s="82" t="s">
        <v>2791</v>
      </c>
      <c r="AY80" s="78" t="s">
        <v>66</v>
      </c>
      <c r="AZ80" s="78" t="str">
        <f>REPLACE(INDEX(GroupVertices[Group],MATCH(Vertices[[#This Row],[Vertex]],GroupVertices[Vertex],0)),1,1,"")</f>
        <v>2</v>
      </c>
      <c r="BA80" s="48"/>
      <c r="BB80" s="48"/>
      <c r="BC80" s="48"/>
      <c r="BD80" s="48"/>
      <c r="BE80" s="48"/>
      <c r="BF80" s="48"/>
      <c r="BG80" s="122" t="s">
        <v>3630</v>
      </c>
      <c r="BH80" s="122" t="s">
        <v>3630</v>
      </c>
      <c r="BI80" s="122" t="s">
        <v>3793</v>
      </c>
      <c r="BJ80" s="122" t="s">
        <v>3793</v>
      </c>
      <c r="BK80" s="122">
        <v>2</v>
      </c>
      <c r="BL80" s="125">
        <v>4.3478260869565215</v>
      </c>
      <c r="BM80" s="122">
        <v>0</v>
      </c>
      <c r="BN80" s="125">
        <v>0</v>
      </c>
      <c r="BO80" s="122">
        <v>0</v>
      </c>
      <c r="BP80" s="125">
        <v>0</v>
      </c>
      <c r="BQ80" s="122">
        <v>44</v>
      </c>
      <c r="BR80" s="125">
        <v>95.65217391304348</v>
      </c>
      <c r="BS80" s="122">
        <v>46</v>
      </c>
      <c r="BT80" s="2"/>
      <c r="BU80" s="3"/>
      <c r="BV80" s="3"/>
      <c r="BW80" s="3"/>
      <c r="BX80" s="3"/>
    </row>
    <row r="81" spans="1:76" ht="15">
      <c r="A81" s="64" t="s">
        <v>257</v>
      </c>
      <c r="B81" s="65"/>
      <c r="C81" s="65" t="s">
        <v>64</v>
      </c>
      <c r="D81" s="66">
        <v>162.39071932436246</v>
      </c>
      <c r="E81" s="68"/>
      <c r="F81" s="102" t="s">
        <v>935</v>
      </c>
      <c r="G81" s="65"/>
      <c r="H81" s="69" t="s">
        <v>257</v>
      </c>
      <c r="I81" s="70"/>
      <c r="J81" s="70"/>
      <c r="K81" s="69" t="s">
        <v>3010</v>
      </c>
      <c r="L81" s="73">
        <v>99.7865758424993</v>
      </c>
      <c r="M81" s="74">
        <v>9124.404296875</v>
      </c>
      <c r="N81" s="74">
        <v>6439.23486328125</v>
      </c>
      <c r="O81" s="75"/>
      <c r="P81" s="76"/>
      <c r="Q81" s="76"/>
      <c r="R81" s="87"/>
      <c r="S81" s="48">
        <v>0</v>
      </c>
      <c r="T81" s="48">
        <v>5</v>
      </c>
      <c r="U81" s="49">
        <v>400</v>
      </c>
      <c r="V81" s="49">
        <v>0.002165</v>
      </c>
      <c r="W81" s="49">
        <v>0.006109</v>
      </c>
      <c r="X81" s="49">
        <v>1.357252</v>
      </c>
      <c r="Y81" s="49">
        <v>0.2</v>
      </c>
      <c r="Z81" s="49">
        <v>0</v>
      </c>
      <c r="AA81" s="71">
        <v>81</v>
      </c>
      <c r="AB81" s="71"/>
      <c r="AC81" s="72"/>
      <c r="AD81" s="78" t="s">
        <v>1896</v>
      </c>
      <c r="AE81" s="78">
        <v>460</v>
      </c>
      <c r="AF81" s="78">
        <v>2396</v>
      </c>
      <c r="AG81" s="78">
        <v>17372</v>
      </c>
      <c r="AH81" s="78">
        <v>38404</v>
      </c>
      <c r="AI81" s="78"/>
      <c r="AJ81" s="78" t="s">
        <v>2095</v>
      </c>
      <c r="AK81" s="78"/>
      <c r="AL81" s="78"/>
      <c r="AM81" s="78"/>
      <c r="AN81" s="80">
        <v>42444.082094907404</v>
      </c>
      <c r="AO81" s="82" t="s">
        <v>2490</v>
      </c>
      <c r="AP81" s="78" t="b">
        <v>1</v>
      </c>
      <c r="AQ81" s="78" t="b">
        <v>0</v>
      </c>
      <c r="AR81" s="78" t="b">
        <v>0</v>
      </c>
      <c r="AS81" s="78" t="s">
        <v>1701</v>
      </c>
      <c r="AT81" s="78">
        <v>13</v>
      </c>
      <c r="AU81" s="78"/>
      <c r="AV81" s="78" t="b">
        <v>0</v>
      </c>
      <c r="AW81" s="78" t="s">
        <v>2713</v>
      </c>
      <c r="AX81" s="82" t="s">
        <v>2792</v>
      </c>
      <c r="AY81" s="78" t="s">
        <v>66</v>
      </c>
      <c r="AZ81" s="78" t="str">
        <f>REPLACE(INDEX(GroupVertices[Group],MATCH(Vertices[[#This Row],[Vertex]],GroupVertices[Vertex],0)),1,1,"")</f>
        <v>6</v>
      </c>
      <c r="BA81" s="48"/>
      <c r="BB81" s="48"/>
      <c r="BC81" s="48"/>
      <c r="BD81" s="48"/>
      <c r="BE81" s="48"/>
      <c r="BF81" s="48"/>
      <c r="BG81" s="122" t="s">
        <v>3631</v>
      </c>
      <c r="BH81" s="122" t="s">
        <v>3631</v>
      </c>
      <c r="BI81" s="122" t="s">
        <v>3794</v>
      </c>
      <c r="BJ81" s="122" t="s">
        <v>3794</v>
      </c>
      <c r="BK81" s="122">
        <v>1</v>
      </c>
      <c r="BL81" s="125">
        <v>4.3478260869565215</v>
      </c>
      <c r="BM81" s="122">
        <v>1</v>
      </c>
      <c r="BN81" s="125">
        <v>4.3478260869565215</v>
      </c>
      <c r="BO81" s="122">
        <v>0</v>
      </c>
      <c r="BP81" s="125">
        <v>0</v>
      </c>
      <c r="BQ81" s="122">
        <v>21</v>
      </c>
      <c r="BR81" s="125">
        <v>91.30434782608695</v>
      </c>
      <c r="BS81" s="122">
        <v>23</v>
      </c>
      <c r="BT81" s="2"/>
      <c r="BU81" s="3"/>
      <c r="BV81" s="3"/>
      <c r="BW81" s="3"/>
      <c r="BX81" s="3"/>
    </row>
    <row r="82" spans="1:76" ht="15">
      <c r="A82" s="64" t="s">
        <v>390</v>
      </c>
      <c r="B82" s="65"/>
      <c r="C82" s="65" t="s">
        <v>64</v>
      </c>
      <c r="D82" s="66">
        <v>174.00157350379948</v>
      </c>
      <c r="E82" s="68"/>
      <c r="F82" s="102" t="s">
        <v>2661</v>
      </c>
      <c r="G82" s="65"/>
      <c r="H82" s="69" t="s">
        <v>390</v>
      </c>
      <c r="I82" s="70"/>
      <c r="J82" s="70"/>
      <c r="K82" s="69" t="s">
        <v>3011</v>
      </c>
      <c r="L82" s="73">
        <v>1.0987865758424993</v>
      </c>
      <c r="M82" s="74">
        <v>8680.09375</v>
      </c>
      <c r="N82" s="74">
        <v>6280.376953125</v>
      </c>
      <c r="O82" s="75"/>
      <c r="P82" s="76"/>
      <c r="Q82" s="76"/>
      <c r="R82" s="87"/>
      <c r="S82" s="48">
        <v>3</v>
      </c>
      <c r="T82" s="48">
        <v>0</v>
      </c>
      <c r="U82" s="49">
        <v>0.4</v>
      </c>
      <c r="V82" s="49">
        <v>0.001511</v>
      </c>
      <c r="W82" s="49">
        <v>0.001398</v>
      </c>
      <c r="X82" s="49">
        <v>0.843564</v>
      </c>
      <c r="Y82" s="49">
        <v>0.3333333333333333</v>
      </c>
      <c r="Z82" s="49">
        <v>0</v>
      </c>
      <c r="AA82" s="71">
        <v>82</v>
      </c>
      <c r="AB82" s="71"/>
      <c r="AC82" s="72"/>
      <c r="AD82" s="78" t="s">
        <v>1897</v>
      </c>
      <c r="AE82" s="78">
        <v>290</v>
      </c>
      <c r="AF82" s="78">
        <v>73597</v>
      </c>
      <c r="AG82" s="78">
        <v>14689</v>
      </c>
      <c r="AH82" s="78">
        <v>451</v>
      </c>
      <c r="AI82" s="78"/>
      <c r="AJ82" s="101">
        <v>57773</v>
      </c>
      <c r="AK82" s="78"/>
      <c r="AL82" s="78"/>
      <c r="AM82" s="78"/>
      <c r="AN82" s="80">
        <v>39937.98167824074</v>
      </c>
      <c r="AO82" s="78"/>
      <c r="AP82" s="78" t="b">
        <v>1</v>
      </c>
      <c r="AQ82" s="78" t="b">
        <v>0</v>
      </c>
      <c r="AR82" s="78" t="b">
        <v>0</v>
      </c>
      <c r="AS82" s="78" t="s">
        <v>1701</v>
      </c>
      <c r="AT82" s="78">
        <v>476</v>
      </c>
      <c r="AU82" s="82" t="s">
        <v>2603</v>
      </c>
      <c r="AV82" s="78" t="b">
        <v>1</v>
      </c>
      <c r="AW82" s="78" t="s">
        <v>2713</v>
      </c>
      <c r="AX82" s="82" t="s">
        <v>2793</v>
      </c>
      <c r="AY82" s="78" t="s">
        <v>65</v>
      </c>
      <c r="AZ82" s="78" t="str">
        <f>REPLACE(INDEX(GroupVertices[Group],MATCH(Vertices[[#This Row],[Vertex]],GroupVertices[Vertex],0)),1,1,"")</f>
        <v>6</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391</v>
      </c>
      <c r="B83" s="65"/>
      <c r="C83" s="65" t="s">
        <v>64</v>
      </c>
      <c r="D83" s="66">
        <v>172.08613561399923</v>
      </c>
      <c r="E83" s="68"/>
      <c r="F83" s="102" t="s">
        <v>2662</v>
      </c>
      <c r="G83" s="65"/>
      <c r="H83" s="69" t="s">
        <v>391</v>
      </c>
      <c r="I83" s="70"/>
      <c r="J83" s="70"/>
      <c r="K83" s="69" t="s">
        <v>3012</v>
      </c>
      <c r="L83" s="73">
        <v>1.0987865758424993</v>
      </c>
      <c r="M83" s="74">
        <v>9804.087890625</v>
      </c>
      <c r="N83" s="74">
        <v>6721.6064453125</v>
      </c>
      <c r="O83" s="75"/>
      <c r="P83" s="76"/>
      <c r="Q83" s="76"/>
      <c r="R83" s="87"/>
      <c r="S83" s="48">
        <v>3</v>
      </c>
      <c r="T83" s="48">
        <v>0</v>
      </c>
      <c r="U83" s="49">
        <v>0.4</v>
      </c>
      <c r="V83" s="49">
        <v>0.001511</v>
      </c>
      <c r="W83" s="49">
        <v>0.001398</v>
      </c>
      <c r="X83" s="49">
        <v>0.843564</v>
      </c>
      <c r="Y83" s="49">
        <v>0.3333333333333333</v>
      </c>
      <c r="Z83" s="49">
        <v>0</v>
      </c>
      <c r="AA83" s="71">
        <v>83</v>
      </c>
      <c r="AB83" s="71"/>
      <c r="AC83" s="72"/>
      <c r="AD83" s="78" t="s">
        <v>1898</v>
      </c>
      <c r="AE83" s="78">
        <v>2147</v>
      </c>
      <c r="AF83" s="78">
        <v>61851</v>
      </c>
      <c r="AG83" s="78">
        <v>27614</v>
      </c>
      <c r="AH83" s="78">
        <v>1749</v>
      </c>
      <c r="AI83" s="78"/>
      <c r="AJ83" s="78" t="s">
        <v>2096</v>
      </c>
      <c r="AK83" s="78" t="s">
        <v>1772</v>
      </c>
      <c r="AL83" s="78"/>
      <c r="AM83" s="78"/>
      <c r="AN83" s="80">
        <v>39868.64508101852</v>
      </c>
      <c r="AO83" s="82" t="s">
        <v>2491</v>
      </c>
      <c r="AP83" s="78" t="b">
        <v>0</v>
      </c>
      <c r="AQ83" s="78" t="b">
        <v>0</v>
      </c>
      <c r="AR83" s="78" t="b">
        <v>0</v>
      </c>
      <c r="AS83" s="78" t="s">
        <v>1701</v>
      </c>
      <c r="AT83" s="78">
        <v>1909</v>
      </c>
      <c r="AU83" s="82" t="s">
        <v>2603</v>
      </c>
      <c r="AV83" s="78" t="b">
        <v>1</v>
      </c>
      <c r="AW83" s="78" t="s">
        <v>2713</v>
      </c>
      <c r="AX83" s="82" t="s">
        <v>2794</v>
      </c>
      <c r="AY83" s="78" t="s">
        <v>65</v>
      </c>
      <c r="AZ83" s="78" t="str">
        <f>REPLACE(INDEX(GroupVertices[Group],MATCH(Vertices[[#This Row],[Vertex]],GroupVertices[Vertex],0)),1,1,"")</f>
        <v>6</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392</v>
      </c>
      <c r="B84" s="65"/>
      <c r="C84" s="65" t="s">
        <v>64</v>
      </c>
      <c r="D84" s="66">
        <v>1000</v>
      </c>
      <c r="E84" s="68"/>
      <c r="F84" s="102" t="s">
        <v>2663</v>
      </c>
      <c r="G84" s="65"/>
      <c r="H84" s="69" t="s">
        <v>392</v>
      </c>
      <c r="I84" s="70"/>
      <c r="J84" s="70"/>
      <c r="K84" s="69" t="s">
        <v>3013</v>
      </c>
      <c r="L84" s="73">
        <v>1.0987865758424993</v>
      </c>
      <c r="M84" s="74">
        <v>9401.978515625</v>
      </c>
      <c r="N84" s="74">
        <v>7340.4423828125</v>
      </c>
      <c r="O84" s="75"/>
      <c r="P84" s="76"/>
      <c r="Q84" s="76"/>
      <c r="R84" s="87"/>
      <c r="S84" s="48">
        <v>3</v>
      </c>
      <c r="T84" s="48">
        <v>0</v>
      </c>
      <c r="U84" s="49">
        <v>0.4</v>
      </c>
      <c r="V84" s="49">
        <v>0.001511</v>
      </c>
      <c r="W84" s="49">
        <v>0.001398</v>
      </c>
      <c r="X84" s="49">
        <v>0.843564</v>
      </c>
      <c r="Y84" s="49">
        <v>0.3333333333333333</v>
      </c>
      <c r="Z84" s="49">
        <v>0</v>
      </c>
      <c r="AA84" s="71">
        <v>84</v>
      </c>
      <c r="AB84" s="71"/>
      <c r="AC84" s="72"/>
      <c r="AD84" s="78" t="s">
        <v>1899</v>
      </c>
      <c r="AE84" s="78">
        <v>96277</v>
      </c>
      <c r="AF84" s="78">
        <v>11390554</v>
      </c>
      <c r="AG84" s="78">
        <v>170236</v>
      </c>
      <c r="AH84" s="78">
        <v>17519</v>
      </c>
      <c r="AI84" s="78"/>
      <c r="AJ84" s="78" t="s">
        <v>2097</v>
      </c>
      <c r="AK84" s="78" t="s">
        <v>2250</v>
      </c>
      <c r="AL84" s="82" t="s">
        <v>2357</v>
      </c>
      <c r="AM84" s="78"/>
      <c r="AN84" s="80">
        <v>39050.80488425926</v>
      </c>
      <c r="AO84" s="82" t="s">
        <v>2492</v>
      </c>
      <c r="AP84" s="78" t="b">
        <v>0</v>
      </c>
      <c r="AQ84" s="78" t="b">
        <v>0</v>
      </c>
      <c r="AR84" s="78" t="b">
        <v>1</v>
      </c>
      <c r="AS84" s="78" t="s">
        <v>1701</v>
      </c>
      <c r="AT84" s="78">
        <v>28409</v>
      </c>
      <c r="AU84" s="82" t="s">
        <v>2603</v>
      </c>
      <c r="AV84" s="78" t="b">
        <v>1</v>
      </c>
      <c r="AW84" s="78" t="s">
        <v>2713</v>
      </c>
      <c r="AX84" s="82" t="s">
        <v>2795</v>
      </c>
      <c r="AY84" s="78" t="s">
        <v>65</v>
      </c>
      <c r="AZ84" s="78" t="str">
        <f>REPLACE(INDEX(GroupVertices[Group],MATCH(Vertices[[#This Row],[Vertex]],GroupVertices[Vertex],0)),1,1,"")</f>
        <v>6</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163.52504470844644</v>
      </c>
      <c r="E85" s="68"/>
      <c r="F85" s="102" t="s">
        <v>936</v>
      </c>
      <c r="G85" s="65"/>
      <c r="H85" s="69" t="s">
        <v>258</v>
      </c>
      <c r="I85" s="70"/>
      <c r="J85" s="70"/>
      <c r="K85" s="69" t="s">
        <v>3014</v>
      </c>
      <c r="L85" s="73">
        <v>132.13917943091784</v>
      </c>
      <c r="M85" s="74">
        <v>3970.290771484375</v>
      </c>
      <c r="N85" s="74">
        <v>1553.559814453125</v>
      </c>
      <c r="O85" s="75"/>
      <c r="P85" s="76"/>
      <c r="Q85" s="76"/>
      <c r="R85" s="87"/>
      <c r="S85" s="48">
        <v>2</v>
      </c>
      <c r="T85" s="48">
        <v>3</v>
      </c>
      <c r="U85" s="49">
        <v>531</v>
      </c>
      <c r="V85" s="49">
        <v>0.002146</v>
      </c>
      <c r="W85" s="49">
        <v>0.005887</v>
      </c>
      <c r="X85" s="49">
        <v>1.331685</v>
      </c>
      <c r="Y85" s="49">
        <v>0</v>
      </c>
      <c r="Z85" s="49">
        <v>0</v>
      </c>
      <c r="AA85" s="71">
        <v>85</v>
      </c>
      <c r="AB85" s="71"/>
      <c r="AC85" s="72"/>
      <c r="AD85" s="78" t="s">
        <v>1900</v>
      </c>
      <c r="AE85" s="78">
        <v>1623</v>
      </c>
      <c r="AF85" s="78">
        <v>9352</v>
      </c>
      <c r="AG85" s="78">
        <v>11805</v>
      </c>
      <c r="AH85" s="78">
        <v>2728</v>
      </c>
      <c r="AI85" s="78"/>
      <c r="AJ85" s="78" t="s">
        <v>2098</v>
      </c>
      <c r="AK85" s="78" t="s">
        <v>2251</v>
      </c>
      <c r="AL85" s="82" t="s">
        <v>2358</v>
      </c>
      <c r="AM85" s="78"/>
      <c r="AN85" s="80">
        <v>39862.92313657407</v>
      </c>
      <c r="AO85" s="82" t="s">
        <v>2493</v>
      </c>
      <c r="AP85" s="78" t="b">
        <v>0</v>
      </c>
      <c r="AQ85" s="78" t="b">
        <v>0</v>
      </c>
      <c r="AR85" s="78" t="b">
        <v>1</v>
      </c>
      <c r="AS85" s="78" t="s">
        <v>1701</v>
      </c>
      <c r="AT85" s="78">
        <v>221</v>
      </c>
      <c r="AU85" s="82" t="s">
        <v>2603</v>
      </c>
      <c r="AV85" s="78" t="b">
        <v>0</v>
      </c>
      <c r="AW85" s="78" t="s">
        <v>2713</v>
      </c>
      <c r="AX85" s="82" t="s">
        <v>2796</v>
      </c>
      <c r="AY85" s="78" t="s">
        <v>66</v>
      </c>
      <c r="AZ85" s="78" t="str">
        <f>REPLACE(INDEX(GroupVertices[Group],MATCH(Vertices[[#This Row],[Vertex]],GroupVertices[Vertex],0)),1,1,"")</f>
        <v>3</v>
      </c>
      <c r="BA85" s="48" t="s">
        <v>3558</v>
      </c>
      <c r="BB85" s="48" t="s">
        <v>3558</v>
      </c>
      <c r="BC85" s="48" t="s">
        <v>796</v>
      </c>
      <c r="BD85" s="48" t="s">
        <v>796</v>
      </c>
      <c r="BE85" s="48" t="s">
        <v>808</v>
      </c>
      <c r="BF85" s="48" t="s">
        <v>808</v>
      </c>
      <c r="BG85" s="122" t="s">
        <v>3632</v>
      </c>
      <c r="BH85" s="122" t="s">
        <v>3731</v>
      </c>
      <c r="BI85" s="122" t="s">
        <v>3795</v>
      </c>
      <c r="BJ85" s="122" t="s">
        <v>3889</v>
      </c>
      <c r="BK85" s="122">
        <v>3</v>
      </c>
      <c r="BL85" s="125">
        <v>4.6875</v>
      </c>
      <c r="BM85" s="122">
        <v>0</v>
      </c>
      <c r="BN85" s="125">
        <v>0</v>
      </c>
      <c r="BO85" s="122">
        <v>0</v>
      </c>
      <c r="BP85" s="125">
        <v>0</v>
      </c>
      <c r="BQ85" s="122">
        <v>61</v>
      </c>
      <c r="BR85" s="125">
        <v>95.3125</v>
      </c>
      <c r="BS85" s="122">
        <v>64</v>
      </c>
      <c r="BT85" s="2"/>
      <c r="BU85" s="3"/>
      <c r="BV85" s="3"/>
      <c r="BW85" s="3"/>
      <c r="BX85" s="3"/>
    </row>
    <row r="86" spans="1:76" ht="15">
      <c r="A86" s="64" t="s">
        <v>393</v>
      </c>
      <c r="B86" s="65"/>
      <c r="C86" s="65" t="s">
        <v>64</v>
      </c>
      <c r="D86" s="66">
        <v>166.6902626073927</v>
      </c>
      <c r="E86" s="68"/>
      <c r="F86" s="102" t="s">
        <v>2664</v>
      </c>
      <c r="G86" s="65"/>
      <c r="H86" s="69" t="s">
        <v>393</v>
      </c>
      <c r="I86" s="70"/>
      <c r="J86" s="70"/>
      <c r="K86" s="69" t="s">
        <v>3015</v>
      </c>
      <c r="L86" s="73">
        <v>8.902926067399944</v>
      </c>
      <c r="M86" s="74">
        <v>4345.96240234375</v>
      </c>
      <c r="N86" s="74">
        <v>2077.220703125</v>
      </c>
      <c r="O86" s="75"/>
      <c r="P86" s="76"/>
      <c r="Q86" s="76"/>
      <c r="R86" s="87"/>
      <c r="S86" s="48">
        <v>3</v>
      </c>
      <c r="T86" s="48">
        <v>0</v>
      </c>
      <c r="U86" s="49">
        <v>32</v>
      </c>
      <c r="V86" s="49">
        <v>0.001572</v>
      </c>
      <c r="W86" s="49">
        <v>0.001444</v>
      </c>
      <c r="X86" s="49">
        <v>0.961915</v>
      </c>
      <c r="Y86" s="49">
        <v>0.3333333333333333</v>
      </c>
      <c r="Z86" s="49">
        <v>0</v>
      </c>
      <c r="AA86" s="71">
        <v>86</v>
      </c>
      <c r="AB86" s="71"/>
      <c r="AC86" s="72"/>
      <c r="AD86" s="78" t="s">
        <v>1901</v>
      </c>
      <c r="AE86" s="78">
        <v>4663</v>
      </c>
      <c r="AF86" s="78">
        <v>28762</v>
      </c>
      <c r="AG86" s="78">
        <v>12637</v>
      </c>
      <c r="AH86" s="78">
        <v>17029</v>
      </c>
      <c r="AI86" s="78"/>
      <c r="AJ86" s="78" t="s">
        <v>2099</v>
      </c>
      <c r="AK86" s="78" t="s">
        <v>2252</v>
      </c>
      <c r="AL86" s="82" t="s">
        <v>2359</v>
      </c>
      <c r="AM86" s="78"/>
      <c r="AN86" s="80">
        <v>40129.6847337963</v>
      </c>
      <c r="AO86" s="82" t="s">
        <v>2494</v>
      </c>
      <c r="AP86" s="78" t="b">
        <v>0</v>
      </c>
      <c r="AQ86" s="78" t="b">
        <v>0</v>
      </c>
      <c r="AR86" s="78" t="b">
        <v>1</v>
      </c>
      <c r="AS86" s="78" t="s">
        <v>1701</v>
      </c>
      <c r="AT86" s="78">
        <v>169</v>
      </c>
      <c r="AU86" s="82" t="s">
        <v>2603</v>
      </c>
      <c r="AV86" s="78" t="b">
        <v>0</v>
      </c>
      <c r="AW86" s="78" t="s">
        <v>2713</v>
      </c>
      <c r="AX86" s="82" t="s">
        <v>2797</v>
      </c>
      <c r="AY86" s="78" t="s">
        <v>65</v>
      </c>
      <c r="AZ86" s="78" t="str">
        <f>REPLACE(INDEX(GroupVertices[Group],MATCH(Vertices[[#This Row],[Vertex]],GroupVertices[Vertex],0)),1,1,"")</f>
        <v>3</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259</v>
      </c>
      <c r="B87" s="65"/>
      <c r="C87" s="65" t="s">
        <v>64</v>
      </c>
      <c r="D87" s="66">
        <v>162.0976798310906</v>
      </c>
      <c r="E87" s="68"/>
      <c r="F87" s="102" t="s">
        <v>937</v>
      </c>
      <c r="G87" s="65"/>
      <c r="H87" s="69" t="s">
        <v>259</v>
      </c>
      <c r="I87" s="70"/>
      <c r="J87" s="70"/>
      <c r="K87" s="69" t="s">
        <v>3016</v>
      </c>
      <c r="L87" s="73">
        <v>1</v>
      </c>
      <c r="M87" s="74">
        <v>3612.374267578125</v>
      </c>
      <c r="N87" s="74">
        <v>1170.4898681640625</v>
      </c>
      <c r="O87" s="75"/>
      <c r="P87" s="76"/>
      <c r="Q87" s="76"/>
      <c r="R87" s="87"/>
      <c r="S87" s="48">
        <v>0</v>
      </c>
      <c r="T87" s="48">
        <v>1</v>
      </c>
      <c r="U87" s="49">
        <v>0</v>
      </c>
      <c r="V87" s="49">
        <v>0.001493</v>
      </c>
      <c r="W87" s="49">
        <v>0.000438</v>
      </c>
      <c r="X87" s="49">
        <v>0.432983</v>
      </c>
      <c r="Y87" s="49">
        <v>0</v>
      </c>
      <c r="Z87" s="49">
        <v>0</v>
      </c>
      <c r="AA87" s="71">
        <v>87</v>
      </c>
      <c r="AB87" s="71"/>
      <c r="AC87" s="72"/>
      <c r="AD87" s="78" t="s">
        <v>1902</v>
      </c>
      <c r="AE87" s="78">
        <v>1655</v>
      </c>
      <c r="AF87" s="78">
        <v>599</v>
      </c>
      <c r="AG87" s="78">
        <v>3870</v>
      </c>
      <c r="AH87" s="78">
        <v>1113</v>
      </c>
      <c r="AI87" s="78"/>
      <c r="AJ87" s="78" t="s">
        <v>2100</v>
      </c>
      <c r="AK87" s="78" t="s">
        <v>2253</v>
      </c>
      <c r="AL87" s="78"/>
      <c r="AM87" s="78"/>
      <c r="AN87" s="80">
        <v>41947.668032407404</v>
      </c>
      <c r="AO87" s="82" t="s">
        <v>2495</v>
      </c>
      <c r="AP87" s="78" t="b">
        <v>0</v>
      </c>
      <c r="AQ87" s="78" t="b">
        <v>0</v>
      </c>
      <c r="AR87" s="78" t="b">
        <v>1</v>
      </c>
      <c r="AS87" s="78" t="s">
        <v>1701</v>
      </c>
      <c r="AT87" s="78">
        <v>32</v>
      </c>
      <c r="AU87" s="82" t="s">
        <v>2603</v>
      </c>
      <c r="AV87" s="78" t="b">
        <v>0</v>
      </c>
      <c r="AW87" s="78" t="s">
        <v>2713</v>
      </c>
      <c r="AX87" s="82" t="s">
        <v>2798</v>
      </c>
      <c r="AY87" s="78" t="s">
        <v>66</v>
      </c>
      <c r="AZ87" s="78" t="str">
        <f>REPLACE(INDEX(GroupVertices[Group],MATCH(Vertices[[#This Row],[Vertex]],GroupVertices[Vertex],0)),1,1,"")</f>
        <v>3</v>
      </c>
      <c r="BA87" s="48"/>
      <c r="BB87" s="48"/>
      <c r="BC87" s="48"/>
      <c r="BD87" s="48"/>
      <c r="BE87" s="48" t="s">
        <v>808</v>
      </c>
      <c r="BF87" s="48" t="s">
        <v>808</v>
      </c>
      <c r="BG87" s="122" t="s">
        <v>3633</v>
      </c>
      <c r="BH87" s="122" t="s">
        <v>3633</v>
      </c>
      <c r="BI87" s="122" t="s">
        <v>3796</v>
      </c>
      <c r="BJ87" s="122" t="s">
        <v>3796</v>
      </c>
      <c r="BK87" s="122">
        <v>2</v>
      </c>
      <c r="BL87" s="125">
        <v>8.695652173913043</v>
      </c>
      <c r="BM87" s="122">
        <v>0</v>
      </c>
      <c r="BN87" s="125">
        <v>0</v>
      </c>
      <c r="BO87" s="122">
        <v>0</v>
      </c>
      <c r="BP87" s="125">
        <v>0</v>
      </c>
      <c r="BQ87" s="122">
        <v>21</v>
      </c>
      <c r="BR87" s="125">
        <v>91.30434782608695</v>
      </c>
      <c r="BS87" s="122">
        <v>23</v>
      </c>
      <c r="BT87" s="2"/>
      <c r="BU87" s="3"/>
      <c r="BV87" s="3"/>
      <c r="BW87" s="3"/>
      <c r="BX87" s="3"/>
    </row>
    <row r="88" spans="1:76" ht="15">
      <c r="A88" s="64" t="s">
        <v>394</v>
      </c>
      <c r="B88" s="65"/>
      <c r="C88" s="65" t="s">
        <v>64</v>
      </c>
      <c r="D88" s="66">
        <v>198.04826060305322</v>
      </c>
      <c r="E88" s="68"/>
      <c r="F88" s="102" t="s">
        <v>2665</v>
      </c>
      <c r="G88" s="65"/>
      <c r="H88" s="69" t="s">
        <v>394</v>
      </c>
      <c r="I88" s="70"/>
      <c r="J88" s="70"/>
      <c r="K88" s="69" t="s">
        <v>3017</v>
      </c>
      <c r="L88" s="73">
        <v>1</v>
      </c>
      <c r="M88" s="74">
        <v>8485.181640625</v>
      </c>
      <c r="N88" s="74">
        <v>5399.4599609375</v>
      </c>
      <c r="O88" s="75"/>
      <c r="P88" s="76"/>
      <c r="Q88" s="76"/>
      <c r="R88" s="87"/>
      <c r="S88" s="48">
        <v>1</v>
      </c>
      <c r="T88" s="48">
        <v>0</v>
      </c>
      <c r="U88" s="49">
        <v>0</v>
      </c>
      <c r="V88" s="49">
        <v>0.001504</v>
      </c>
      <c r="W88" s="49">
        <v>0.000519</v>
      </c>
      <c r="X88" s="49">
        <v>0.387245</v>
      </c>
      <c r="Y88" s="49">
        <v>0</v>
      </c>
      <c r="Z88" s="49">
        <v>0</v>
      </c>
      <c r="AA88" s="71">
        <v>88</v>
      </c>
      <c r="AB88" s="71"/>
      <c r="AC88" s="72"/>
      <c r="AD88" s="78" t="s">
        <v>1903</v>
      </c>
      <c r="AE88" s="78">
        <v>564</v>
      </c>
      <c r="AF88" s="78">
        <v>221058</v>
      </c>
      <c r="AG88" s="78">
        <v>151080</v>
      </c>
      <c r="AH88" s="78">
        <v>411</v>
      </c>
      <c r="AI88" s="78"/>
      <c r="AJ88" s="78" t="s">
        <v>2101</v>
      </c>
      <c r="AK88" s="78" t="s">
        <v>2254</v>
      </c>
      <c r="AL88" s="82" t="s">
        <v>2360</v>
      </c>
      <c r="AM88" s="78"/>
      <c r="AN88" s="80">
        <v>39908.66574074074</v>
      </c>
      <c r="AO88" s="82" t="s">
        <v>2496</v>
      </c>
      <c r="AP88" s="78" t="b">
        <v>0</v>
      </c>
      <c r="AQ88" s="78" t="b">
        <v>0</v>
      </c>
      <c r="AR88" s="78" t="b">
        <v>1</v>
      </c>
      <c r="AS88" s="78" t="s">
        <v>1701</v>
      </c>
      <c r="AT88" s="78">
        <v>1252</v>
      </c>
      <c r="AU88" s="82" t="s">
        <v>2603</v>
      </c>
      <c r="AV88" s="78" t="b">
        <v>1</v>
      </c>
      <c r="AW88" s="78" t="s">
        <v>2713</v>
      </c>
      <c r="AX88" s="82" t="s">
        <v>2799</v>
      </c>
      <c r="AY88" s="78" t="s">
        <v>65</v>
      </c>
      <c r="AZ88" s="78" t="str">
        <f>REPLACE(INDEX(GroupVertices[Group],MATCH(Vertices[[#This Row],[Vertex]],GroupVertices[Vertex],0)),1,1,"")</f>
        <v>7</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261</v>
      </c>
      <c r="B89" s="65"/>
      <c r="C89" s="65" t="s">
        <v>64</v>
      </c>
      <c r="D89" s="66">
        <v>162.00293528707786</v>
      </c>
      <c r="E89" s="68"/>
      <c r="F89" s="102" t="s">
        <v>2666</v>
      </c>
      <c r="G89" s="65"/>
      <c r="H89" s="69" t="s">
        <v>261</v>
      </c>
      <c r="I89" s="70"/>
      <c r="J89" s="70"/>
      <c r="K89" s="69" t="s">
        <v>3018</v>
      </c>
      <c r="L89" s="73">
        <v>1</v>
      </c>
      <c r="M89" s="74">
        <v>8181.7998046875</v>
      </c>
      <c r="N89" s="74">
        <v>7340.4423828125</v>
      </c>
      <c r="O89" s="75"/>
      <c r="P89" s="76"/>
      <c r="Q89" s="76"/>
      <c r="R89" s="87"/>
      <c r="S89" s="48">
        <v>1</v>
      </c>
      <c r="T89" s="48">
        <v>2</v>
      </c>
      <c r="U89" s="49">
        <v>0</v>
      </c>
      <c r="V89" s="49">
        <v>0.002146</v>
      </c>
      <c r="W89" s="49">
        <v>0.005828</v>
      </c>
      <c r="X89" s="49">
        <v>0.645369</v>
      </c>
      <c r="Y89" s="49">
        <v>1</v>
      </c>
      <c r="Z89" s="49">
        <v>0.5</v>
      </c>
      <c r="AA89" s="71">
        <v>89</v>
      </c>
      <c r="AB89" s="71"/>
      <c r="AC89" s="72"/>
      <c r="AD89" s="78" t="s">
        <v>1904</v>
      </c>
      <c r="AE89" s="78">
        <v>139</v>
      </c>
      <c r="AF89" s="78">
        <v>18</v>
      </c>
      <c r="AG89" s="78">
        <v>1149</v>
      </c>
      <c r="AH89" s="78">
        <v>315</v>
      </c>
      <c r="AI89" s="78"/>
      <c r="AJ89" s="78" t="s">
        <v>2102</v>
      </c>
      <c r="AK89" s="78"/>
      <c r="AL89" s="78"/>
      <c r="AM89" s="78"/>
      <c r="AN89" s="80">
        <v>42319.86226851852</v>
      </c>
      <c r="AO89" s="78"/>
      <c r="AP89" s="78" t="b">
        <v>1</v>
      </c>
      <c r="AQ89" s="78" t="b">
        <v>0</v>
      </c>
      <c r="AR89" s="78" t="b">
        <v>0</v>
      </c>
      <c r="AS89" s="78" t="s">
        <v>1701</v>
      </c>
      <c r="AT89" s="78">
        <v>0</v>
      </c>
      <c r="AU89" s="82" t="s">
        <v>2603</v>
      </c>
      <c r="AV89" s="78" t="b">
        <v>0</v>
      </c>
      <c r="AW89" s="78" t="s">
        <v>2713</v>
      </c>
      <c r="AX89" s="82" t="s">
        <v>2800</v>
      </c>
      <c r="AY89" s="78" t="s">
        <v>66</v>
      </c>
      <c r="AZ89" s="78" t="str">
        <f>REPLACE(INDEX(GroupVertices[Group],MATCH(Vertices[[#This Row],[Vertex]],GroupVertices[Vertex],0)),1,1,"")</f>
        <v>7</v>
      </c>
      <c r="BA89" s="48"/>
      <c r="BB89" s="48"/>
      <c r="BC89" s="48"/>
      <c r="BD89" s="48"/>
      <c r="BE89" s="48"/>
      <c r="BF89" s="48"/>
      <c r="BG89" s="122" t="s">
        <v>3634</v>
      </c>
      <c r="BH89" s="122" t="s">
        <v>3634</v>
      </c>
      <c r="BI89" s="122" t="s">
        <v>3797</v>
      </c>
      <c r="BJ89" s="122" t="s">
        <v>3797</v>
      </c>
      <c r="BK89" s="122">
        <v>0</v>
      </c>
      <c r="BL89" s="125">
        <v>0</v>
      </c>
      <c r="BM89" s="122">
        <v>0</v>
      </c>
      <c r="BN89" s="125">
        <v>0</v>
      </c>
      <c r="BO89" s="122">
        <v>0</v>
      </c>
      <c r="BP89" s="125">
        <v>0</v>
      </c>
      <c r="BQ89" s="122">
        <v>3</v>
      </c>
      <c r="BR89" s="125">
        <v>100</v>
      </c>
      <c r="BS89" s="122">
        <v>3</v>
      </c>
      <c r="BT89" s="2"/>
      <c r="BU89" s="3"/>
      <c r="BV89" s="3"/>
      <c r="BW89" s="3"/>
      <c r="BX89" s="3"/>
    </row>
    <row r="90" spans="1:76" ht="15">
      <c r="A90" s="64" t="s">
        <v>262</v>
      </c>
      <c r="B90" s="65"/>
      <c r="C90" s="65" t="s">
        <v>64</v>
      </c>
      <c r="D90" s="66">
        <v>162.28064605894315</v>
      </c>
      <c r="E90" s="68"/>
      <c r="F90" s="102" t="s">
        <v>939</v>
      </c>
      <c r="G90" s="65"/>
      <c r="H90" s="69" t="s">
        <v>262</v>
      </c>
      <c r="I90" s="70"/>
      <c r="J90" s="70"/>
      <c r="K90" s="69" t="s">
        <v>3019</v>
      </c>
      <c r="L90" s="73">
        <v>101.02140804053055</v>
      </c>
      <c r="M90" s="74">
        <v>8894.4375</v>
      </c>
      <c r="N90" s="74">
        <v>3830.262451171875</v>
      </c>
      <c r="O90" s="75"/>
      <c r="P90" s="76"/>
      <c r="Q90" s="76"/>
      <c r="R90" s="87"/>
      <c r="S90" s="48">
        <v>1</v>
      </c>
      <c r="T90" s="48">
        <v>3</v>
      </c>
      <c r="U90" s="49">
        <v>405</v>
      </c>
      <c r="V90" s="49">
        <v>0.002151</v>
      </c>
      <c r="W90" s="49">
        <v>0.005876</v>
      </c>
      <c r="X90" s="49">
        <v>1.256595</v>
      </c>
      <c r="Y90" s="49">
        <v>0.25</v>
      </c>
      <c r="Z90" s="49">
        <v>0</v>
      </c>
      <c r="AA90" s="71">
        <v>90</v>
      </c>
      <c r="AB90" s="71"/>
      <c r="AC90" s="72"/>
      <c r="AD90" s="78" t="s">
        <v>1905</v>
      </c>
      <c r="AE90" s="78">
        <v>1623</v>
      </c>
      <c r="AF90" s="78">
        <v>1721</v>
      </c>
      <c r="AG90" s="78">
        <v>16517</v>
      </c>
      <c r="AH90" s="78">
        <v>45767</v>
      </c>
      <c r="AI90" s="78"/>
      <c r="AJ90" s="78" t="s">
        <v>2103</v>
      </c>
      <c r="AK90" s="78" t="s">
        <v>2240</v>
      </c>
      <c r="AL90" s="78"/>
      <c r="AM90" s="78"/>
      <c r="AN90" s="80">
        <v>42767.087546296294</v>
      </c>
      <c r="AO90" s="82" t="s">
        <v>2497</v>
      </c>
      <c r="AP90" s="78" t="b">
        <v>1</v>
      </c>
      <c r="AQ90" s="78" t="b">
        <v>0</v>
      </c>
      <c r="AR90" s="78" t="b">
        <v>1</v>
      </c>
      <c r="AS90" s="78" t="s">
        <v>1701</v>
      </c>
      <c r="AT90" s="78">
        <v>13</v>
      </c>
      <c r="AU90" s="78"/>
      <c r="AV90" s="78" t="b">
        <v>0</v>
      </c>
      <c r="AW90" s="78" t="s">
        <v>2713</v>
      </c>
      <c r="AX90" s="82" t="s">
        <v>2801</v>
      </c>
      <c r="AY90" s="78" t="s">
        <v>66</v>
      </c>
      <c r="AZ90" s="78" t="str">
        <f>REPLACE(INDEX(GroupVertices[Group],MATCH(Vertices[[#This Row],[Vertex]],GroupVertices[Vertex],0)),1,1,"")</f>
        <v>14</v>
      </c>
      <c r="BA90" s="48"/>
      <c r="BB90" s="48"/>
      <c r="BC90" s="48"/>
      <c r="BD90" s="48"/>
      <c r="BE90" s="48"/>
      <c r="BF90" s="48"/>
      <c r="BG90" s="122" t="s">
        <v>3635</v>
      </c>
      <c r="BH90" s="122" t="s">
        <v>3635</v>
      </c>
      <c r="BI90" s="122" t="s">
        <v>3465</v>
      </c>
      <c r="BJ90" s="122" t="s">
        <v>3465</v>
      </c>
      <c r="BK90" s="122">
        <v>0</v>
      </c>
      <c r="BL90" s="125">
        <v>0</v>
      </c>
      <c r="BM90" s="122">
        <v>0</v>
      </c>
      <c r="BN90" s="125">
        <v>0</v>
      </c>
      <c r="BO90" s="122">
        <v>0</v>
      </c>
      <c r="BP90" s="125">
        <v>0</v>
      </c>
      <c r="BQ90" s="122">
        <v>10</v>
      </c>
      <c r="BR90" s="125">
        <v>100</v>
      </c>
      <c r="BS90" s="122">
        <v>10</v>
      </c>
      <c r="BT90" s="2"/>
      <c r="BU90" s="3"/>
      <c r="BV90" s="3"/>
      <c r="BW90" s="3"/>
      <c r="BX90" s="3"/>
    </row>
    <row r="91" spans="1:76" ht="15">
      <c r="A91" s="64" t="s">
        <v>395</v>
      </c>
      <c r="B91" s="65"/>
      <c r="C91" s="65" t="s">
        <v>64</v>
      </c>
      <c r="D91" s="66">
        <v>1000</v>
      </c>
      <c r="E91" s="68"/>
      <c r="F91" s="102" t="s">
        <v>2667</v>
      </c>
      <c r="G91" s="65"/>
      <c r="H91" s="69" t="s">
        <v>395</v>
      </c>
      <c r="I91" s="70"/>
      <c r="J91" s="70"/>
      <c r="K91" s="69" t="s">
        <v>3020</v>
      </c>
      <c r="L91" s="73">
        <v>1</v>
      </c>
      <c r="M91" s="74">
        <v>8361.7373046875</v>
      </c>
      <c r="N91" s="74">
        <v>3540.822265625</v>
      </c>
      <c r="O91" s="75"/>
      <c r="P91" s="76"/>
      <c r="Q91" s="76"/>
      <c r="R91" s="87"/>
      <c r="S91" s="48">
        <v>2</v>
      </c>
      <c r="T91" s="48">
        <v>0</v>
      </c>
      <c r="U91" s="49">
        <v>0</v>
      </c>
      <c r="V91" s="49">
        <v>0.001497</v>
      </c>
      <c r="W91" s="49">
        <v>0.000874</v>
      </c>
      <c r="X91" s="49">
        <v>0.684052</v>
      </c>
      <c r="Y91" s="49">
        <v>0.5</v>
      </c>
      <c r="Z91" s="49">
        <v>0</v>
      </c>
      <c r="AA91" s="71">
        <v>91</v>
      </c>
      <c r="AB91" s="71"/>
      <c r="AC91" s="72"/>
      <c r="AD91" s="78" t="s">
        <v>1906</v>
      </c>
      <c r="AE91" s="78">
        <v>45</v>
      </c>
      <c r="AF91" s="78">
        <v>57814597</v>
      </c>
      <c r="AG91" s="78">
        <v>40419</v>
      </c>
      <c r="AH91" s="78">
        <v>7</v>
      </c>
      <c r="AI91" s="78"/>
      <c r="AJ91" s="78" t="s">
        <v>2104</v>
      </c>
      <c r="AK91" s="78" t="s">
        <v>2251</v>
      </c>
      <c r="AL91" s="82" t="s">
        <v>2361</v>
      </c>
      <c r="AM91" s="78"/>
      <c r="AN91" s="80">
        <v>39890.57405092593</v>
      </c>
      <c r="AO91" s="82" t="s">
        <v>2498</v>
      </c>
      <c r="AP91" s="78" t="b">
        <v>0</v>
      </c>
      <c r="AQ91" s="78" t="b">
        <v>0</v>
      </c>
      <c r="AR91" s="78" t="b">
        <v>1</v>
      </c>
      <c r="AS91" s="78" t="s">
        <v>1701</v>
      </c>
      <c r="AT91" s="78">
        <v>99597</v>
      </c>
      <c r="AU91" s="82" t="s">
        <v>2603</v>
      </c>
      <c r="AV91" s="78" t="b">
        <v>1</v>
      </c>
      <c r="AW91" s="78" t="s">
        <v>2713</v>
      </c>
      <c r="AX91" s="82" t="s">
        <v>2802</v>
      </c>
      <c r="AY91" s="78" t="s">
        <v>65</v>
      </c>
      <c r="AZ91" s="78" t="str">
        <f>REPLACE(INDEX(GroupVertices[Group],MATCH(Vertices[[#This Row],[Vertex]],GroupVertices[Vertex],0)),1,1,"")</f>
        <v>14</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263</v>
      </c>
      <c r="B92" s="65"/>
      <c r="C92" s="65" t="s">
        <v>64</v>
      </c>
      <c r="D92" s="66">
        <v>162.64494779960498</v>
      </c>
      <c r="E92" s="68"/>
      <c r="F92" s="102" t="s">
        <v>940</v>
      </c>
      <c r="G92" s="65"/>
      <c r="H92" s="69" t="s">
        <v>263</v>
      </c>
      <c r="I92" s="70"/>
      <c r="J92" s="70"/>
      <c r="K92" s="69" t="s">
        <v>3021</v>
      </c>
      <c r="L92" s="73">
        <v>101.02140804053055</v>
      </c>
      <c r="M92" s="74">
        <v>8569.703125</v>
      </c>
      <c r="N92" s="74">
        <v>4757.1142578125</v>
      </c>
      <c r="O92" s="75"/>
      <c r="P92" s="76"/>
      <c r="Q92" s="76"/>
      <c r="R92" s="87"/>
      <c r="S92" s="48">
        <v>0</v>
      </c>
      <c r="T92" s="48">
        <v>4</v>
      </c>
      <c r="U92" s="49">
        <v>405</v>
      </c>
      <c r="V92" s="49">
        <v>0.002151</v>
      </c>
      <c r="W92" s="49">
        <v>0.005876</v>
      </c>
      <c r="X92" s="49">
        <v>1.256595</v>
      </c>
      <c r="Y92" s="49">
        <v>0.25</v>
      </c>
      <c r="Z92" s="49">
        <v>0</v>
      </c>
      <c r="AA92" s="71">
        <v>92</v>
      </c>
      <c r="AB92" s="71"/>
      <c r="AC92" s="72"/>
      <c r="AD92" s="78" t="s">
        <v>1907</v>
      </c>
      <c r="AE92" s="78">
        <v>3528</v>
      </c>
      <c r="AF92" s="78">
        <v>3955</v>
      </c>
      <c r="AG92" s="78">
        <v>19807</v>
      </c>
      <c r="AH92" s="78">
        <v>6458</v>
      </c>
      <c r="AI92" s="78"/>
      <c r="AJ92" s="78" t="s">
        <v>2105</v>
      </c>
      <c r="AK92" s="78"/>
      <c r="AL92" s="78"/>
      <c r="AM92" s="78"/>
      <c r="AN92" s="80">
        <v>43224.74805555555</v>
      </c>
      <c r="AO92" s="82" t="s">
        <v>2499</v>
      </c>
      <c r="AP92" s="78" t="b">
        <v>1</v>
      </c>
      <c r="AQ92" s="78" t="b">
        <v>0</v>
      </c>
      <c r="AR92" s="78" t="b">
        <v>0</v>
      </c>
      <c r="AS92" s="78" t="s">
        <v>1701</v>
      </c>
      <c r="AT92" s="78">
        <v>6</v>
      </c>
      <c r="AU92" s="78"/>
      <c r="AV92" s="78" t="b">
        <v>0</v>
      </c>
      <c r="AW92" s="78" t="s">
        <v>2713</v>
      </c>
      <c r="AX92" s="82" t="s">
        <v>2803</v>
      </c>
      <c r="AY92" s="78" t="s">
        <v>66</v>
      </c>
      <c r="AZ92" s="78" t="str">
        <f>REPLACE(INDEX(GroupVertices[Group],MATCH(Vertices[[#This Row],[Vertex]],GroupVertices[Vertex],0)),1,1,"")</f>
        <v>14</v>
      </c>
      <c r="BA92" s="48"/>
      <c r="BB92" s="48"/>
      <c r="BC92" s="48"/>
      <c r="BD92" s="48"/>
      <c r="BE92" s="48"/>
      <c r="BF92" s="48"/>
      <c r="BG92" s="122" t="s">
        <v>3636</v>
      </c>
      <c r="BH92" s="122" t="s">
        <v>3636</v>
      </c>
      <c r="BI92" s="122" t="s">
        <v>3798</v>
      </c>
      <c r="BJ92" s="122" t="s">
        <v>3798</v>
      </c>
      <c r="BK92" s="122">
        <v>0</v>
      </c>
      <c r="BL92" s="125">
        <v>0</v>
      </c>
      <c r="BM92" s="122">
        <v>0</v>
      </c>
      <c r="BN92" s="125">
        <v>0</v>
      </c>
      <c r="BO92" s="122">
        <v>0</v>
      </c>
      <c r="BP92" s="125">
        <v>0</v>
      </c>
      <c r="BQ92" s="122">
        <v>12</v>
      </c>
      <c r="BR92" s="125">
        <v>100</v>
      </c>
      <c r="BS92" s="122">
        <v>12</v>
      </c>
      <c r="BT92" s="2"/>
      <c r="BU92" s="3"/>
      <c r="BV92" s="3"/>
      <c r="BW92" s="3"/>
      <c r="BX92" s="3"/>
    </row>
    <row r="93" spans="1:76" ht="15">
      <c r="A93" s="64" t="s">
        <v>396</v>
      </c>
      <c r="B93" s="65"/>
      <c r="C93" s="65" t="s">
        <v>64</v>
      </c>
      <c r="D93" s="66">
        <v>164.9499635132374</v>
      </c>
      <c r="E93" s="68"/>
      <c r="F93" s="102" t="s">
        <v>2668</v>
      </c>
      <c r="G93" s="65"/>
      <c r="H93" s="69" t="s">
        <v>396</v>
      </c>
      <c r="I93" s="70"/>
      <c r="J93" s="70"/>
      <c r="K93" s="69" t="s">
        <v>3022</v>
      </c>
      <c r="L93" s="73">
        <v>1</v>
      </c>
      <c r="M93" s="74">
        <v>9102.4033203125</v>
      </c>
      <c r="N93" s="74">
        <v>5046.55419921875</v>
      </c>
      <c r="O93" s="75"/>
      <c r="P93" s="76"/>
      <c r="Q93" s="76"/>
      <c r="R93" s="87"/>
      <c r="S93" s="48">
        <v>2</v>
      </c>
      <c r="T93" s="48">
        <v>0</v>
      </c>
      <c r="U93" s="49">
        <v>0</v>
      </c>
      <c r="V93" s="49">
        <v>0.001497</v>
      </c>
      <c r="W93" s="49">
        <v>0.000874</v>
      </c>
      <c r="X93" s="49">
        <v>0.684052</v>
      </c>
      <c r="Y93" s="49">
        <v>0.5</v>
      </c>
      <c r="Z93" s="49">
        <v>0</v>
      </c>
      <c r="AA93" s="71">
        <v>93</v>
      </c>
      <c r="AB93" s="71"/>
      <c r="AC93" s="72"/>
      <c r="AD93" s="78" t="s">
        <v>1908</v>
      </c>
      <c r="AE93" s="78">
        <v>19851</v>
      </c>
      <c r="AF93" s="78">
        <v>18090</v>
      </c>
      <c r="AG93" s="78">
        <v>358063</v>
      </c>
      <c r="AH93" s="78">
        <v>69431</v>
      </c>
      <c r="AI93" s="78"/>
      <c r="AJ93" s="78" t="s">
        <v>2106</v>
      </c>
      <c r="AK93" s="78"/>
      <c r="AL93" s="78"/>
      <c r="AM93" s="78"/>
      <c r="AN93" s="80">
        <v>41830.91203703704</v>
      </c>
      <c r="AO93" s="82" t="s">
        <v>2500</v>
      </c>
      <c r="AP93" s="78" t="b">
        <v>1</v>
      </c>
      <c r="AQ93" s="78" t="b">
        <v>0</v>
      </c>
      <c r="AR93" s="78" t="b">
        <v>1</v>
      </c>
      <c r="AS93" s="78" t="s">
        <v>1701</v>
      </c>
      <c r="AT93" s="78">
        <v>84</v>
      </c>
      <c r="AU93" s="82" t="s">
        <v>2603</v>
      </c>
      <c r="AV93" s="78" t="b">
        <v>0</v>
      </c>
      <c r="AW93" s="78" t="s">
        <v>2713</v>
      </c>
      <c r="AX93" s="82" t="s">
        <v>2804</v>
      </c>
      <c r="AY93" s="78" t="s">
        <v>65</v>
      </c>
      <c r="AZ93" s="78" t="str">
        <f>REPLACE(INDEX(GroupVertices[Group],MATCH(Vertices[[#This Row],[Vertex]],GroupVertices[Vertex],0)),1,1,"")</f>
        <v>14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264</v>
      </c>
      <c r="B94" s="65"/>
      <c r="C94" s="65" t="s">
        <v>64</v>
      </c>
      <c r="D94" s="66">
        <v>162.11447619603607</v>
      </c>
      <c r="E94" s="68"/>
      <c r="F94" s="102" t="s">
        <v>941</v>
      </c>
      <c r="G94" s="65"/>
      <c r="H94" s="69" t="s">
        <v>264</v>
      </c>
      <c r="I94" s="70"/>
      <c r="J94" s="70"/>
      <c r="K94" s="69" t="s">
        <v>3023</v>
      </c>
      <c r="L94" s="73">
        <v>1</v>
      </c>
      <c r="M94" s="74">
        <v>1734.604248046875</v>
      </c>
      <c r="N94" s="74">
        <v>1307.076416015625</v>
      </c>
      <c r="O94" s="75"/>
      <c r="P94" s="76"/>
      <c r="Q94" s="76"/>
      <c r="R94" s="87"/>
      <c r="S94" s="48">
        <v>0</v>
      </c>
      <c r="T94" s="48">
        <v>2</v>
      </c>
      <c r="U94" s="49">
        <v>0</v>
      </c>
      <c r="V94" s="49">
        <v>0.002132</v>
      </c>
      <c r="W94" s="49">
        <v>0.005736</v>
      </c>
      <c r="X94" s="49">
        <v>0.709781</v>
      </c>
      <c r="Y94" s="49">
        <v>1</v>
      </c>
      <c r="Z94" s="49">
        <v>0</v>
      </c>
      <c r="AA94" s="71">
        <v>94</v>
      </c>
      <c r="AB94" s="71"/>
      <c r="AC94" s="72"/>
      <c r="AD94" s="78" t="s">
        <v>1909</v>
      </c>
      <c r="AE94" s="78">
        <v>199</v>
      </c>
      <c r="AF94" s="78">
        <v>702</v>
      </c>
      <c r="AG94" s="78">
        <v>2930</v>
      </c>
      <c r="AH94" s="78">
        <v>7313</v>
      </c>
      <c r="AI94" s="78"/>
      <c r="AJ94" s="78" t="s">
        <v>2107</v>
      </c>
      <c r="AK94" s="78" t="s">
        <v>2255</v>
      </c>
      <c r="AL94" s="82" t="s">
        <v>2362</v>
      </c>
      <c r="AM94" s="78"/>
      <c r="AN94" s="80">
        <v>41646.076840277776</v>
      </c>
      <c r="AO94" s="82" t="s">
        <v>2501</v>
      </c>
      <c r="AP94" s="78" t="b">
        <v>0</v>
      </c>
      <c r="AQ94" s="78" t="b">
        <v>0</v>
      </c>
      <c r="AR94" s="78" t="b">
        <v>1</v>
      </c>
      <c r="AS94" s="78" t="s">
        <v>1701</v>
      </c>
      <c r="AT94" s="78">
        <v>6</v>
      </c>
      <c r="AU94" s="82" t="s">
        <v>2603</v>
      </c>
      <c r="AV94" s="78" t="b">
        <v>0</v>
      </c>
      <c r="AW94" s="78" t="s">
        <v>2713</v>
      </c>
      <c r="AX94" s="82" t="s">
        <v>2805</v>
      </c>
      <c r="AY94" s="78" t="s">
        <v>66</v>
      </c>
      <c r="AZ94" s="78" t="str">
        <f>REPLACE(INDEX(GroupVertices[Group],MATCH(Vertices[[#This Row],[Vertex]],GroupVertices[Vertex],0)),1,1,"")</f>
        <v>1</v>
      </c>
      <c r="BA94" s="48"/>
      <c r="BB94" s="48"/>
      <c r="BC94" s="48"/>
      <c r="BD94" s="48"/>
      <c r="BE94" s="48"/>
      <c r="BF94" s="48"/>
      <c r="BG94" s="122" t="s">
        <v>3637</v>
      </c>
      <c r="BH94" s="122" t="s">
        <v>3637</v>
      </c>
      <c r="BI94" s="122" t="s">
        <v>3799</v>
      </c>
      <c r="BJ94" s="122" t="s">
        <v>3799</v>
      </c>
      <c r="BK94" s="122">
        <v>0</v>
      </c>
      <c r="BL94" s="125">
        <v>0</v>
      </c>
      <c r="BM94" s="122">
        <v>0</v>
      </c>
      <c r="BN94" s="125">
        <v>0</v>
      </c>
      <c r="BO94" s="122">
        <v>0</v>
      </c>
      <c r="BP94" s="125">
        <v>0</v>
      </c>
      <c r="BQ94" s="122">
        <v>11</v>
      </c>
      <c r="BR94" s="125">
        <v>100</v>
      </c>
      <c r="BS94" s="122">
        <v>11</v>
      </c>
      <c r="BT94" s="2"/>
      <c r="BU94" s="3"/>
      <c r="BV94" s="3"/>
      <c r="BW94" s="3"/>
      <c r="BX94" s="3"/>
    </row>
    <row r="95" spans="1:76" ht="15">
      <c r="A95" s="64" t="s">
        <v>344</v>
      </c>
      <c r="B95" s="65"/>
      <c r="C95" s="65" t="s">
        <v>64</v>
      </c>
      <c r="D95" s="66">
        <v>162.0477799507672</v>
      </c>
      <c r="E95" s="68"/>
      <c r="F95" s="102" t="s">
        <v>1009</v>
      </c>
      <c r="G95" s="65"/>
      <c r="H95" s="69" t="s">
        <v>344</v>
      </c>
      <c r="I95" s="70"/>
      <c r="J95" s="70"/>
      <c r="K95" s="69" t="s">
        <v>3024</v>
      </c>
      <c r="L95" s="73">
        <v>1</v>
      </c>
      <c r="M95" s="74">
        <v>1193.082275390625</v>
      </c>
      <c r="N95" s="74">
        <v>3954.04052734375</v>
      </c>
      <c r="O95" s="75"/>
      <c r="P95" s="76"/>
      <c r="Q95" s="76"/>
      <c r="R95" s="87"/>
      <c r="S95" s="48">
        <v>2</v>
      </c>
      <c r="T95" s="48">
        <v>1</v>
      </c>
      <c r="U95" s="49">
        <v>0</v>
      </c>
      <c r="V95" s="49">
        <v>0.002132</v>
      </c>
      <c r="W95" s="49">
        <v>0.005736</v>
      </c>
      <c r="X95" s="49">
        <v>0.709781</v>
      </c>
      <c r="Y95" s="49">
        <v>0.5</v>
      </c>
      <c r="Z95" s="49">
        <v>0.5</v>
      </c>
      <c r="AA95" s="71">
        <v>95</v>
      </c>
      <c r="AB95" s="71"/>
      <c r="AC95" s="72"/>
      <c r="AD95" s="78" t="s">
        <v>1910</v>
      </c>
      <c r="AE95" s="78">
        <v>467</v>
      </c>
      <c r="AF95" s="78">
        <v>293</v>
      </c>
      <c r="AG95" s="78">
        <v>10583</v>
      </c>
      <c r="AH95" s="78">
        <v>11576</v>
      </c>
      <c r="AI95" s="78"/>
      <c r="AJ95" s="78" t="s">
        <v>2108</v>
      </c>
      <c r="AK95" s="78" t="s">
        <v>2256</v>
      </c>
      <c r="AL95" s="78"/>
      <c r="AM95" s="78"/>
      <c r="AN95" s="80">
        <v>39912.61586805555</v>
      </c>
      <c r="AO95" s="82" t="s">
        <v>2502</v>
      </c>
      <c r="AP95" s="78" t="b">
        <v>0</v>
      </c>
      <c r="AQ95" s="78" t="b">
        <v>0</v>
      </c>
      <c r="AR95" s="78" t="b">
        <v>1</v>
      </c>
      <c r="AS95" s="78" t="s">
        <v>1701</v>
      </c>
      <c r="AT95" s="78">
        <v>10</v>
      </c>
      <c r="AU95" s="82" t="s">
        <v>2606</v>
      </c>
      <c r="AV95" s="78" t="b">
        <v>0</v>
      </c>
      <c r="AW95" s="78" t="s">
        <v>2713</v>
      </c>
      <c r="AX95" s="82" t="s">
        <v>2806</v>
      </c>
      <c r="AY95" s="78" t="s">
        <v>66</v>
      </c>
      <c r="AZ95" s="78" t="str">
        <f>REPLACE(INDEX(GroupVertices[Group],MATCH(Vertices[[#This Row],[Vertex]],GroupVertices[Vertex],0)),1,1,"")</f>
        <v>1</v>
      </c>
      <c r="BA95" s="48"/>
      <c r="BB95" s="48"/>
      <c r="BC95" s="48"/>
      <c r="BD95" s="48"/>
      <c r="BE95" s="48"/>
      <c r="BF95" s="48"/>
      <c r="BG95" s="122" t="s">
        <v>3638</v>
      </c>
      <c r="BH95" s="122" t="s">
        <v>3638</v>
      </c>
      <c r="BI95" s="122" t="s">
        <v>3800</v>
      </c>
      <c r="BJ95" s="122" t="s">
        <v>3800</v>
      </c>
      <c r="BK95" s="122">
        <v>3</v>
      </c>
      <c r="BL95" s="125">
        <v>15.789473684210526</v>
      </c>
      <c r="BM95" s="122">
        <v>2</v>
      </c>
      <c r="BN95" s="125">
        <v>10.526315789473685</v>
      </c>
      <c r="BO95" s="122">
        <v>0</v>
      </c>
      <c r="BP95" s="125">
        <v>0</v>
      </c>
      <c r="BQ95" s="122">
        <v>14</v>
      </c>
      <c r="BR95" s="125">
        <v>73.6842105263158</v>
      </c>
      <c r="BS95" s="122">
        <v>19</v>
      </c>
      <c r="BT95" s="2"/>
      <c r="BU95" s="3"/>
      <c r="BV95" s="3"/>
      <c r="BW95" s="3"/>
      <c r="BX95" s="3"/>
    </row>
    <row r="96" spans="1:76" ht="15">
      <c r="A96" s="64" t="s">
        <v>265</v>
      </c>
      <c r="B96" s="65"/>
      <c r="C96" s="65" t="s">
        <v>64</v>
      </c>
      <c r="D96" s="66">
        <v>162.0006522860173</v>
      </c>
      <c r="E96" s="68"/>
      <c r="F96" s="102" t="s">
        <v>942</v>
      </c>
      <c r="G96" s="65"/>
      <c r="H96" s="69" t="s">
        <v>265</v>
      </c>
      <c r="I96" s="70"/>
      <c r="J96" s="70"/>
      <c r="K96" s="69" t="s">
        <v>3025</v>
      </c>
      <c r="L96" s="73">
        <v>99.7865758424993</v>
      </c>
      <c r="M96" s="74">
        <v>9055.0419921875</v>
      </c>
      <c r="N96" s="74">
        <v>7078.73779296875</v>
      </c>
      <c r="O96" s="75"/>
      <c r="P96" s="76"/>
      <c r="Q96" s="76"/>
      <c r="R96" s="87"/>
      <c r="S96" s="48">
        <v>0</v>
      </c>
      <c r="T96" s="48">
        <v>5</v>
      </c>
      <c r="U96" s="49">
        <v>400</v>
      </c>
      <c r="V96" s="49">
        <v>0.002165</v>
      </c>
      <c r="W96" s="49">
        <v>0.006109</v>
      </c>
      <c r="X96" s="49">
        <v>1.357252</v>
      </c>
      <c r="Y96" s="49">
        <v>0.2</v>
      </c>
      <c r="Z96" s="49">
        <v>0</v>
      </c>
      <c r="AA96" s="71">
        <v>96</v>
      </c>
      <c r="AB96" s="71"/>
      <c r="AC96" s="72"/>
      <c r="AD96" s="78" t="s">
        <v>1911</v>
      </c>
      <c r="AE96" s="78">
        <v>24</v>
      </c>
      <c r="AF96" s="78">
        <v>4</v>
      </c>
      <c r="AG96" s="78">
        <v>937</v>
      </c>
      <c r="AH96" s="78">
        <v>2921</v>
      </c>
      <c r="AI96" s="78"/>
      <c r="AJ96" s="78"/>
      <c r="AK96" s="78"/>
      <c r="AL96" s="78"/>
      <c r="AM96" s="78"/>
      <c r="AN96" s="80">
        <v>40009.915821759256</v>
      </c>
      <c r="AO96" s="78"/>
      <c r="AP96" s="78" t="b">
        <v>1</v>
      </c>
      <c r="AQ96" s="78" t="b">
        <v>0</v>
      </c>
      <c r="AR96" s="78" t="b">
        <v>0</v>
      </c>
      <c r="AS96" s="78" t="s">
        <v>1701</v>
      </c>
      <c r="AT96" s="78">
        <v>0</v>
      </c>
      <c r="AU96" s="82" t="s">
        <v>2603</v>
      </c>
      <c r="AV96" s="78" t="b">
        <v>0</v>
      </c>
      <c r="AW96" s="78" t="s">
        <v>2713</v>
      </c>
      <c r="AX96" s="82" t="s">
        <v>2807</v>
      </c>
      <c r="AY96" s="78" t="s">
        <v>66</v>
      </c>
      <c r="AZ96" s="78" t="str">
        <f>REPLACE(INDEX(GroupVertices[Group],MATCH(Vertices[[#This Row],[Vertex]],GroupVertices[Vertex],0)),1,1,"")</f>
        <v>6</v>
      </c>
      <c r="BA96" s="48"/>
      <c r="BB96" s="48"/>
      <c r="BC96" s="48"/>
      <c r="BD96" s="48"/>
      <c r="BE96" s="48"/>
      <c r="BF96" s="48"/>
      <c r="BG96" s="122" t="s">
        <v>3631</v>
      </c>
      <c r="BH96" s="122" t="s">
        <v>3631</v>
      </c>
      <c r="BI96" s="122" t="s">
        <v>3794</v>
      </c>
      <c r="BJ96" s="122" t="s">
        <v>3794</v>
      </c>
      <c r="BK96" s="122">
        <v>1</v>
      </c>
      <c r="BL96" s="125">
        <v>4.3478260869565215</v>
      </c>
      <c r="BM96" s="122">
        <v>1</v>
      </c>
      <c r="BN96" s="125">
        <v>4.3478260869565215</v>
      </c>
      <c r="BO96" s="122">
        <v>0</v>
      </c>
      <c r="BP96" s="125">
        <v>0</v>
      </c>
      <c r="BQ96" s="122">
        <v>21</v>
      </c>
      <c r="BR96" s="125">
        <v>91.30434782608695</v>
      </c>
      <c r="BS96" s="122">
        <v>23</v>
      </c>
      <c r="BT96" s="2"/>
      <c r="BU96" s="3"/>
      <c r="BV96" s="3"/>
      <c r="BW96" s="3"/>
      <c r="BX96" s="3"/>
    </row>
    <row r="97" spans="1:76" ht="15">
      <c r="A97" s="64" t="s">
        <v>266</v>
      </c>
      <c r="B97" s="65"/>
      <c r="C97" s="65" t="s">
        <v>64</v>
      </c>
      <c r="D97" s="66">
        <v>162.02185158157954</v>
      </c>
      <c r="E97" s="68"/>
      <c r="F97" s="102" t="s">
        <v>943</v>
      </c>
      <c r="G97" s="65"/>
      <c r="H97" s="69" t="s">
        <v>266</v>
      </c>
      <c r="I97" s="70"/>
      <c r="J97" s="70"/>
      <c r="K97" s="69" t="s">
        <v>3026</v>
      </c>
      <c r="L97" s="73">
        <v>1</v>
      </c>
      <c r="M97" s="74">
        <v>2987.72265625</v>
      </c>
      <c r="N97" s="74">
        <v>7150.419921875</v>
      </c>
      <c r="O97" s="75"/>
      <c r="P97" s="76"/>
      <c r="Q97" s="76"/>
      <c r="R97" s="87"/>
      <c r="S97" s="48">
        <v>0</v>
      </c>
      <c r="T97" s="48">
        <v>1</v>
      </c>
      <c r="U97" s="49">
        <v>0</v>
      </c>
      <c r="V97" s="49">
        <v>0.002128</v>
      </c>
      <c r="W97" s="49">
        <v>0.005309</v>
      </c>
      <c r="X97" s="49">
        <v>0.408124</v>
      </c>
      <c r="Y97" s="49">
        <v>0</v>
      </c>
      <c r="Z97" s="49">
        <v>0</v>
      </c>
      <c r="AA97" s="71">
        <v>97</v>
      </c>
      <c r="AB97" s="71"/>
      <c r="AC97" s="72"/>
      <c r="AD97" s="78" t="s">
        <v>1912</v>
      </c>
      <c r="AE97" s="78">
        <v>495</v>
      </c>
      <c r="AF97" s="78">
        <v>134</v>
      </c>
      <c r="AG97" s="78">
        <v>19963</v>
      </c>
      <c r="AH97" s="78">
        <v>1324</v>
      </c>
      <c r="AI97" s="78"/>
      <c r="AJ97" s="78"/>
      <c r="AK97" s="78"/>
      <c r="AL97" s="78"/>
      <c r="AM97" s="78"/>
      <c r="AN97" s="80">
        <v>39785.611226851855</v>
      </c>
      <c r="AO97" s="82" t="s">
        <v>2503</v>
      </c>
      <c r="AP97" s="78" t="b">
        <v>0</v>
      </c>
      <c r="AQ97" s="78" t="b">
        <v>0</v>
      </c>
      <c r="AR97" s="78" t="b">
        <v>0</v>
      </c>
      <c r="AS97" s="78" t="s">
        <v>1701</v>
      </c>
      <c r="AT97" s="78">
        <v>10</v>
      </c>
      <c r="AU97" s="82" t="s">
        <v>2608</v>
      </c>
      <c r="AV97" s="78" t="b">
        <v>0</v>
      </c>
      <c r="AW97" s="78" t="s">
        <v>2713</v>
      </c>
      <c r="AX97" s="82" t="s">
        <v>2808</v>
      </c>
      <c r="AY97" s="78" t="s">
        <v>66</v>
      </c>
      <c r="AZ97" s="78" t="str">
        <f>REPLACE(INDEX(GroupVertices[Group],MATCH(Vertices[[#This Row],[Vertex]],GroupVertices[Vertex],0)),1,1,"")</f>
        <v>1</v>
      </c>
      <c r="BA97" s="48" t="s">
        <v>724</v>
      </c>
      <c r="BB97" s="48" t="s">
        <v>724</v>
      </c>
      <c r="BC97" s="48" t="s">
        <v>797</v>
      </c>
      <c r="BD97" s="48" t="s">
        <v>797</v>
      </c>
      <c r="BE97" s="48"/>
      <c r="BF97" s="48"/>
      <c r="BG97" s="122" t="s">
        <v>3639</v>
      </c>
      <c r="BH97" s="122" t="s">
        <v>3639</v>
      </c>
      <c r="BI97" s="122" t="s">
        <v>3801</v>
      </c>
      <c r="BJ97" s="122" t="s">
        <v>3801</v>
      </c>
      <c r="BK97" s="122">
        <v>0</v>
      </c>
      <c r="BL97" s="125">
        <v>0</v>
      </c>
      <c r="BM97" s="122">
        <v>0</v>
      </c>
      <c r="BN97" s="125">
        <v>0</v>
      </c>
      <c r="BO97" s="122">
        <v>0</v>
      </c>
      <c r="BP97" s="125">
        <v>0</v>
      </c>
      <c r="BQ97" s="122">
        <v>6</v>
      </c>
      <c r="BR97" s="125">
        <v>100</v>
      </c>
      <c r="BS97" s="122">
        <v>6</v>
      </c>
      <c r="BT97" s="2"/>
      <c r="BU97" s="3"/>
      <c r="BV97" s="3"/>
      <c r="BW97" s="3"/>
      <c r="BX97" s="3"/>
    </row>
    <row r="98" spans="1:76" ht="15">
      <c r="A98" s="64" t="s">
        <v>267</v>
      </c>
      <c r="B98" s="65"/>
      <c r="C98" s="65" t="s">
        <v>64</v>
      </c>
      <c r="D98" s="66">
        <v>163.1697119005225</v>
      </c>
      <c r="E98" s="68"/>
      <c r="F98" s="102" t="s">
        <v>944</v>
      </c>
      <c r="G98" s="65"/>
      <c r="H98" s="69" t="s">
        <v>267</v>
      </c>
      <c r="I98" s="70"/>
      <c r="J98" s="70"/>
      <c r="K98" s="69" t="s">
        <v>3027</v>
      </c>
      <c r="L98" s="73">
        <v>1</v>
      </c>
      <c r="M98" s="74">
        <v>2751.025634765625</v>
      </c>
      <c r="N98" s="74">
        <v>8559.5107421875</v>
      </c>
      <c r="O98" s="75"/>
      <c r="P98" s="76"/>
      <c r="Q98" s="76"/>
      <c r="R98" s="87"/>
      <c r="S98" s="48">
        <v>0</v>
      </c>
      <c r="T98" s="48">
        <v>1</v>
      </c>
      <c r="U98" s="49">
        <v>0</v>
      </c>
      <c r="V98" s="49">
        <v>0.002128</v>
      </c>
      <c r="W98" s="49">
        <v>0.005309</v>
      </c>
      <c r="X98" s="49">
        <v>0.408124</v>
      </c>
      <c r="Y98" s="49">
        <v>0</v>
      </c>
      <c r="Z98" s="49">
        <v>0</v>
      </c>
      <c r="AA98" s="71">
        <v>98</v>
      </c>
      <c r="AB98" s="71"/>
      <c r="AC98" s="72"/>
      <c r="AD98" s="78" t="s">
        <v>1913</v>
      </c>
      <c r="AE98" s="78">
        <v>7215</v>
      </c>
      <c r="AF98" s="78">
        <v>7173</v>
      </c>
      <c r="AG98" s="78">
        <v>21636</v>
      </c>
      <c r="AH98" s="78">
        <v>8190</v>
      </c>
      <c r="AI98" s="78"/>
      <c r="AJ98" s="78" t="s">
        <v>2109</v>
      </c>
      <c r="AK98" s="78" t="s">
        <v>2257</v>
      </c>
      <c r="AL98" s="78"/>
      <c r="AM98" s="78"/>
      <c r="AN98" s="80">
        <v>40138.55032407407</v>
      </c>
      <c r="AO98" s="82" t="s">
        <v>2504</v>
      </c>
      <c r="AP98" s="78" t="b">
        <v>0</v>
      </c>
      <c r="AQ98" s="78" t="b">
        <v>0</v>
      </c>
      <c r="AR98" s="78" t="b">
        <v>0</v>
      </c>
      <c r="AS98" s="78" t="s">
        <v>1701</v>
      </c>
      <c r="AT98" s="78">
        <v>119</v>
      </c>
      <c r="AU98" s="82" t="s">
        <v>2614</v>
      </c>
      <c r="AV98" s="78" t="b">
        <v>0</v>
      </c>
      <c r="AW98" s="78" t="s">
        <v>2713</v>
      </c>
      <c r="AX98" s="82" t="s">
        <v>2809</v>
      </c>
      <c r="AY98" s="78" t="s">
        <v>66</v>
      </c>
      <c r="AZ98" s="78" t="str">
        <f>REPLACE(INDEX(GroupVertices[Group],MATCH(Vertices[[#This Row],[Vertex]],GroupVertices[Vertex],0)),1,1,"")</f>
        <v>1</v>
      </c>
      <c r="BA98" s="48"/>
      <c r="BB98" s="48"/>
      <c r="BC98" s="48"/>
      <c r="BD98" s="48"/>
      <c r="BE98" s="48"/>
      <c r="BF98" s="48"/>
      <c r="BG98" s="122" t="s">
        <v>3640</v>
      </c>
      <c r="BH98" s="122" t="s">
        <v>3640</v>
      </c>
      <c r="BI98" s="122" t="s">
        <v>3802</v>
      </c>
      <c r="BJ98" s="122" t="s">
        <v>3802</v>
      </c>
      <c r="BK98" s="122">
        <v>1</v>
      </c>
      <c r="BL98" s="125">
        <v>16.666666666666668</v>
      </c>
      <c r="BM98" s="122">
        <v>0</v>
      </c>
      <c r="BN98" s="125">
        <v>0</v>
      </c>
      <c r="BO98" s="122">
        <v>0</v>
      </c>
      <c r="BP98" s="125">
        <v>0</v>
      </c>
      <c r="BQ98" s="122">
        <v>5</v>
      </c>
      <c r="BR98" s="125">
        <v>83.33333333333333</v>
      </c>
      <c r="BS98" s="122">
        <v>6</v>
      </c>
      <c r="BT98" s="2"/>
      <c r="BU98" s="3"/>
      <c r="BV98" s="3"/>
      <c r="BW98" s="3"/>
      <c r="BX98" s="3"/>
    </row>
    <row r="99" spans="1:76" ht="15">
      <c r="A99" s="64" t="s">
        <v>268</v>
      </c>
      <c r="B99" s="65"/>
      <c r="C99" s="65" t="s">
        <v>64</v>
      </c>
      <c r="D99" s="66">
        <v>162.08039425163219</v>
      </c>
      <c r="E99" s="68"/>
      <c r="F99" s="102" t="s">
        <v>945</v>
      </c>
      <c r="G99" s="65"/>
      <c r="H99" s="69" t="s">
        <v>268</v>
      </c>
      <c r="I99" s="70"/>
      <c r="J99" s="70"/>
      <c r="K99" s="69" t="s">
        <v>3028</v>
      </c>
      <c r="L99" s="73">
        <v>1</v>
      </c>
      <c r="M99" s="74">
        <v>2886.138671875</v>
      </c>
      <c r="N99" s="74">
        <v>1356.88623046875</v>
      </c>
      <c r="O99" s="75"/>
      <c r="P99" s="76"/>
      <c r="Q99" s="76"/>
      <c r="R99" s="87"/>
      <c r="S99" s="48">
        <v>0</v>
      </c>
      <c r="T99" s="48">
        <v>1</v>
      </c>
      <c r="U99" s="49">
        <v>0</v>
      </c>
      <c r="V99" s="49">
        <v>0.002128</v>
      </c>
      <c r="W99" s="49">
        <v>0.005309</v>
      </c>
      <c r="X99" s="49">
        <v>0.408124</v>
      </c>
      <c r="Y99" s="49">
        <v>0</v>
      </c>
      <c r="Z99" s="49">
        <v>0</v>
      </c>
      <c r="AA99" s="71">
        <v>99</v>
      </c>
      <c r="AB99" s="71"/>
      <c r="AC99" s="72"/>
      <c r="AD99" s="78" t="s">
        <v>1914</v>
      </c>
      <c r="AE99" s="78">
        <v>482</v>
      </c>
      <c r="AF99" s="78">
        <v>493</v>
      </c>
      <c r="AG99" s="78">
        <v>11773</v>
      </c>
      <c r="AH99" s="78">
        <v>1167</v>
      </c>
      <c r="AI99" s="78"/>
      <c r="AJ99" s="78" t="s">
        <v>2110</v>
      </c>
      <c r="AK99" s="78" t="s">
        <v>1772</v>
      </c>
      <c r="AL99" s="78"/>
      <c r="AM99" s="78"/>
      <c r="AN99" s="80">
        <v>39761.824537037035</v>
      </c>
      <c r="AO99" s="82" t="s">
        <v>2505</v>
      </c>
      <c r="AP99" s="78" t="b">
        <v>0</v>
      </c>
      <c r="AQ99" s="78" t="b">
        <v>0</v>
      </c>
      <c r="AR99" s="78" t="b">
        <v>0</v>
      </c>
      <c r="AS99" s="78" t="s">
        <v>1701</v>
      </c>
      <c r="AT99" s="78">
        <v>44</v>
      </c>
      <c r="AU99" s="82" t="s">
        <v>2603</v>
      </c>
      <c r="AV99" s="78" t="b">
        <v>0</v>
      </c>
      <c r="AW99" s="78" t="s">
        <v>2713</v>
      </c>
      <c r="AX99" s="82" t="s">
        <v>2810</v>
      </c>
      <c r="AY99" s="78" t="s">
        <v>66</v>
      </c>
      <c r="AZ99" s="78" t="str">
        <f>REPLACE(INDEX(GroupVertices[Group],MATCH(Vertices[[#This Row],[Vertex]],GroupVertices[Vertex],0)),1,1,"")</f>
        <v>1</v>
      </c>
      <c r="BA99" s="48" t="s">
        <v>3559</v>
      </c>
      <c r="BB99" s="48" t="s">
        <v>3559</v>
      </c>
      <c r="BC99" s="48" t="s">
        <v>797</v>
      </c>
      <c r="BD99" s="48" t="s">
        <v>797</v>
      </c>
      <c r="BE99" s="48"/>
      <c r="BF99" s="48"/>
      <c r="BG99" s="122" t="s">
        <v>3641</v>
      </c>
      <c r="BH99" s="122" t="s">
        <v>3641</v>
      </c>
      <c r="BI99" s="122" t="s">
        <v>3803</v>
      </c>
      <c r="BJ99" s="122" t="s">
        <v>3803</v>
      </c>
      <c r="BK99" s="122">
        <v>0</v>
      </c>
      <c r="BL99" s="125">
        <v>0</v>
      </c>
      <c r="BM99" s="122">
        <v>0</v>
      </c>
      <c r="BN99" s="125">
        <v>0</v>
      </c>
      <c r="BO99" s="122">
        <v>0</v>
      </c>
      <c r="BP99" s="125">
        <v>0</v>
      </c>
      <c r="BQ99" s="122">
        <v>12</v>
      </c>
      <c r="BR99" s="125">
        <v>100</v>
      </c>
      <c r="BS99" s="122">
        <v>12</v>
      </c>
      <c r="BT99" s="2"/>
      <c r="BU99" s="3"/>
      <c r="BV99" s="3"/>
      <c r="BW99" s="3"/>
      <c r="BX99" s="3"/>
    </row>
    <row r="100" spans="1:76" ht="15">
      <c r="A100" s="64" t="s">
        <v>269</v>
      </c>
      <c r="B100" s="65"/>
      <c r="C100" s="65" t="s">
        <v>64</v>
      </c>
      <c r="D100" s="66">
        <v>162.0040767876081</v>
      </c>
      <c r="E100" s="68"/>
      <c r="F100" s="102" t="s">
        <v>2669</v>
      </c>
      <c r="G100" s="65"/>
      <c r="H100" s="69" t="s">
        <v>269</v>
      </c>
      <c r="I100" s="70"/>
      <c r="J100" s="70"/>
      <c r="K100" s="69" t="s">
        <v>3029</v>
      </c>
      <c r="L100" s="73">
        <v>1</v>
      </c>
      <c r="M100" s="74">
        <v>578.7581787109375</v>
      </c>
      <c r="N100" s="74">
        <v>2284.14794921875</v>
      </c>
      <c r="O100" s="75"/>
      <c r="P100" s="76"/>
      <c r="Q100" s="76"/>
      <c r="R100" s="87"/>
      <c r="S100" s="48">
        <v>0</v>
      </c>
      <c r="T100" s="48">
        <v>1</v>
      </c>
      <c r="U100" s="49">
        <v>0</v>
      </c>
      <c r="V100" s="49">
        <v>0.002128</v>
      </c>
      <c r="W100" s="49">
        <v>0.005309</v>
      </c>
      <c r="X100" s="49">
        <v>0.408124</v>
      </c>
      <c r="Y100" s="49">
        <v>0</v>
      </c>
      <c r="Z100" s="49">
        <v>0</v>
      </c>
      <c r="AA100" s="71">
        <v>100</v>
      </c>
      <c r="AB100" s="71"/>
      <c r="AC100" s="72"/>
      <c r="AD100" s="78" t="s">
        <v>1915</v>
      </c>
      <c r="AE100" s="78">
        <v>3</v>
      </c>
      <c r="AF100" s="78">
        <v>25</v>
      </c>
      <c r="AG100" s="78">
        <v>37</v>
      </c>
      <c r="AH100" s="78">
        <v>20</v>
      </c>
      <c r="AI100" s="78"/>
      <c r="AJ100" s="78" t="s">
        <v>2111</v>
      </c>
      <c r="AK100" s="78"/>
      <c r="AL100" s="82" t="s">
        <v>2363</v>
      </c>
      <c r="AM100" s="78"/>
      <c r="AN100" s="80">
        <v>43498.590775462966</v>
      </c>
      <c r="AO100" s="82" t="s">
        <v>2506</v>
      </c>
      <c r="AP100" s="78" t="b">
        <v>1</v>
      </c>
      <c r="AQ100" s="78" t="b">
        <v>0</v>
      </c>
      <c r="AR100" s="78" t="b">
        <v>0</v>
      </c>
      <c r="AS100" s="78" t="s">
        <v>1701</v>
      </c>
      <c r="AT100" s="78">
        <v>0</v>
      </c>
      <c r="AU100" s="78"/>
      <c r="AV100" s="78" t="b">
        <v>0</v>
      </c>
      <c r="AW100" s="78" t="s">
        <v>2713</v>
      </c>
      <c r="AX100" s="82" t="s">
        <v>2811</v>
      </c>
      <c r="AY100" s="78" t="s">
        <v>66</v>
      </c>
      <c r="AZ100" s="78" t="str">
        <f>REPLACE(INDEX(GroupVertices[Group],MATCH(Vertices[[#This Row],[Vertex]],GroupVertices[Vertex],0)),1,1,"")</f>
        <v>1</v>
      </c>
      <c r="BA100" s="48"/>
      <c r="BB100" s="48"/>
      <c r="BC100" s="48"/>
      <c r="BD100" s="48"/>
      <c r="BE100" s="48" t="s">
        <v>810</v>
      </c>
      <c r="BF100" s="48" t="s">
        <v>810</v>
      </c>
      <c r="BG100" s="122" t="s">
        <v>3642</v>
      </c>
      <c r="BH100" s="122" t="s">
        <v>3642</v>
      </c>
      <c r="BI100" s="122" t="s">
        <v>3804</v>
      </c>
      <c r="BJ100" s="122" t="s">
        <v>3804</v>
      </c>
      <c r="BK100" s="122">
        <v>1</v>
      </c>
      <c r="BL100" s="125">
        <v>11.11111111111111</v>
      </c>
      <c r="BM100" s="122">
        <v>0</v>
      </c>
      <c r="BN100" s="125">
        <v>0</v>
      </c>
      <c r="BO100" s="122">
        <v>0</v>
      </c>
      <c r="BP100" s="125">
        <v>0</v>
      </c>
      <c r="BQ100" s="122">
        <v>8</v>
      </c>
      <c r="BR100" s="125">
        <v>88.88888888888889</v>
      </c>
      <c r="BS100" s="122">
        <v>9</v>
      </c>
      <c r="BT100" s="2"/>
      <c r="BU100" s="3"/>
      <c r="BV100" s="3"/>
      <c r="BW100" s="3"/>
      <c r="BX100" s="3"/>
    </row>
    <row r="101" spans="1:76" ht="15">
      <c r="A101" s="64" t="s">
        <v>270</v>
      </c>
      <c r="B101" s="65"/>
      <c r="C101" s="65" t="s">
        <v>64</v>
      </c>
      <c r="D101" s="66">
        <v>162.0319620148477</v>
      </c>
      <c r="E101" s="68"/>
      <c r="F101" s="102" t="s">
        <v>946</v>
      </c>
      <c r="G101" s="65"/>
      <c r="H101" s="69" t="s">
        <v>270</v>
      </c>
      <c r="I101" s="70"/>
      <c r="J101" s="70"/>
      <c r="K101" s="69" t="s">
        <v>3030</v>
      </c>
      <c r="L101" s="73">
        <v>202.03068183948608</v>
      </c>
      <c r="M101" s="74">
        <v>9550.7021484375</v>
      </c>
      <c r="N101" s="74">
        <v>3791.77734375</v>
      </c>
      <c r="O101" s="75"/>
      <c r="P101" s="76"/>
      <c r="Q101" s="76"/>
      <c r="R101" s="87"/>
      <c r="S101" s="48">
        <v>0</v>
      </c>
      <c r="T101" s="48">
        <v>3</v>
      </c>
      <c r="U101" s="49">
        <v>814</v>
      </c>
      <c r="V101" s="49">
        <v>0.002146</v>
      </c>
      <c r="W101" s="49">
        <v>0.005368</v>
      </c>
      <c r="X101" s="49">
        <v>1.279338</v>
      </c>
      <c r="Y101" s="49">
        <v>0</v>
      </c>
      <c r="Z101" s="49">
        <v>0</v>
      </c>
      <c r="AA101" s="71">
        <v>101</v>
      </c>
      <c r="AB101" s="71"/>
      <c r="AC101" s="72"/>
      <c r="AD101" s="78" t="s">
        <v>1916</v>
      </c>
      <c r="AE101" s="78">
        <v>456</v>
      </c>
      <c r="AF101" s="78">
        <v>196</v>
      </c>
      <c r="AG101" s="78">
        <v>3944</v>
      </c>
      <c r="AH101" s="78">
        <v>7366</v>
      </c>
      <c r="AI101" s="78"/>
      <c r="AJ101" s="78" t="s">
        <v>2112</v>
      </c>
      <c r="AK101" s="78" t="s">
        <v>1744</v>
      </c>
      <c r="AL101" s="78"/>
      <c r="AM101" s="78"/>
      <c r="AN101" s="80">
        <v>39997.19163194444</v>
      </c>
      <c r="AO101" s="82" t="s">
        <v>2507</v>
      </c>
      <c r="AP101" s="78" t="b">
        <v>0</v>
      </c>
      <c r="AQ101" s="78" t="b">
        <v>0</v>
      </c>
      <c r="AR101" s="78" t="b">
        <v>1</v>
      </c>
      <c r="AS101" s="78" t="s">
        <v>1701</v>
      </c>
      <c r="AT101" s="78">
        <v>2</v>
      </c>
      <c r="AU101" s="82" t="s">
        <v>2603</v>
      </c>
      <c r="AV101" s="78" t="b">
        <v>0</v>
      </c>
      <c r="AW101" s="78" t="s">
        <v>2713</v>
      </c>
      <c r="AX101" s="82" t="s">
        <v>2812</v>
      </c>
      <c r="AY101" s="78" t="s">
        <v>66</v>
      </c>
      <c r="AZ101" s="78" t="str">
        <f>REPLACE(INDEX(GroupVertices[Group],MATCH(Vertices[[#This Row],[Vertex]],GroupVertices[Vertex],0)),1,1,"")</f>
        <v>15</v>
      </c>
      <c r="BA101" s="48"/>
      <c r="BB101" s="48"/>
      <c r="BC101" s="48"/>
      <c r="BD101" s="48"/>
      <c r="BE101" s="48"/>
      <c r="BF101" s="48"/>
      <c r="BG101" s="122" t="s">
        <v>3643</v>
      </c>
      <c r="BH101" s="122" t="s">
        <v>3732</v>
      </c>
      <c r="BI101" s="122" t="s">
        <v>3805</v>
      </c>
      <c r="BJ101" s="122" t="s">
        <v>3890</v>
      </c>
      <c r="BK101" s="122">
        <v>6</v>
      </c>
      <c r="BL101" s="125">
        <v>6.976744186046512</v>
      </c>
      <c r="BM101" s="122">
        <v>0</v>
      </c>
      <c r="BN101" s="125">
        <v>0</v>
      </c>
      <c r="BO101" s="122">
        <v>0</v>
      </c>
      <c r="BP101" s="125">
        <v>0</v>
      </c>
      <c r="BQ101" s="122">
        <v>80</v>
      </c>
      <c r="BR101" s="125">
        <v>93.02325581395348</v>
      </c>
      <c r="BS101" s="122">
        <v>86</v>
      </c>
      <c r="BT101" s="2"/>
      <c r="BU101" s="3"/>
      <c r="BV101" s="3"/>
      <c r="BW101" s="3"/>
      <c r="BX101" s="3"/>
    </row>
    <row r="102" spans="1:76" ht="15">
      <c r="A102" s="64" t="s">
        <v>397</v>
      </c>
      <c r="B102" s="65"/>
      <c r="C102" s="65" t="s">
        <v>64</v>
      </c>
      <c r="D102" s="66">
        <v>191.49996127538262</v>
      </c>
      <c r="E102" s="68"/>
      <c r="F102" s="102" t="s">
        <v>2670</v>
      </c>
      <c r="G102" s="65"/>
      <c r="H102" s="69" t="s">
        <v>397</v>
      </c>
      <c r="I102" s="70"/>
      <c r="J102" s="70"/>
      <c r="K102" s="69" t="s">
        <v>3031</v>
      </c>
      <c r="L102" s="73">
        <v>1</v>
      </c>
      <c r="M102" s="74">
        <v>9550.7021484375</v>
      </c>
      <c r="N102" s="74">
        <v>4795.5986328125</v>
      </c>
      <c r="O102" s="75"/>
      <c r="P102" s="76"/>
      <c r="Q102" s="76"/>
      <c r="R102" s="87"/>
      <c r="S102" s="48">
        <v>1</v>
      </c>
      <c r="T102" s="48">
        <v>0</v>
      </c>
      <c r="U102" s="49">
        <v>0</v>
      </c>
      <c r="V102" s="49">
        <v>0.001493</v>
      </c>
      <c r="W102" s="49">
        <v>0.000399</v>
      </c>
      <c r="X102" s="49">
        <v>0.512479</v>
      </c>
      <c r="Y102" s="49">
        <v>0</v>
      </c>
      <c r="Z102" s="49">
        <v>0</v>
      </c>
      <c r="AA102" s="71">
        <v>102</v>
      </c>
      <c r="AB102" s="71"/>
      <c r="AC102" s="72"/>
      <c r="AD102" s="78" t="s">
        <v>1917</v>
      </c>
      <c r="AE102" s="78">
        <v>11088</v>
      </c>
      <c r="AF102" s="78">
        <v>180902</v>
      </c>
      <c r="AG102" s="78">
        <v>10111</v>
      </c>
      <c r="AH102" s="78">
        <v>7482</v>
      </c>
      <c r="AI102" s="78"/>
      <c r="AJ102" s="78" t="s">
        <v>2113</v>
      </c>
      <c r="AK102" s="78" t="s">
        <v>2258</v>
      </c>
      <c r="AL102" s="82" t="s">
        <v>2364</v>
      </c>
      <c r="AM102" s="78"/>
      <c r="AN102" s="80">
        <v>39744.89481481481</v>
      </c>
      <c r="AO102" s="82" t="s">
        <v>2508</v>
      </c>
      <c r="AP102" s="78" t="b">
        <v>0</v>
      </c>
      <c r="AQ102" s="78" t="b">
        <v>0</v>
      </c>
      <c r="AR102" s="78" t="b">
        <v>1</v>
      </c>
      <c r="AS102" s="78" t="s">
        <v>1701</v>
      </c>
      <c r="AT102" s="78">
        <v>805</v>
      </c>
      <c r="AU102" s="82" t="s">
        <v>2603</v>
      </c>
      <c r="AV102" s="78" t="b">
        <v>1</v>
      </c>
      <c r="AW102" s="78" t="s">
        <v>2713</v>
      </c>
      <c r="AX102" s="82" t="s">
        <v>2813</v>
      </c>
      <c r="AY102" s="78" t="s">
        <v>65</v>
      </c>
      <c r="AZ102" s="78" t="str">
        <f>REPLACE(INDEX(GroupVertices[Group],MATCH(Vertices[[#This Row],[Vertex]],GroupVertices[Vertex],0)),1,1,"")</f>
        <v>15</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398</v>
      </c>
      <c r="B103" s="65"/>
      <c r="C103" s="65" t="s">
        <v>64</v>
      </c>
      <c r="D103" s="66">
        <v>169.47894840285278</v>
      </c>
      <c r="E103" s="68"/>
      <c r="F103" s="102" t="s">
        <v>2671</v>
      </c>
      <c r="G103" s="65"/>
      <c r="H103" s="69" t="s">
        <v>398</v>
      </c>
      <c r="I103" s="70"/>
      <c r="J103" s="70"/>
      <c r="K103" s="69" t="s">
        <v>3032</v>
      </c>
      <c r="L103" s="73">
        <v>1</v>
      </c>
      <c r="M103" s="74">
        <v>9550.7021484375</v>
      </c>
      <c r="N103" s="74">
        <v>4293.6884765625</v>
      </c>
      <c r="O103" s="75"/>
      <c r="P103" s="76"/>
      <c r="Q103" s="76"/>
      <c r="R103" s="87"/>
      <c r="S103" s="48">
        <v>1</v>
      </c>
      <c r="T103" s="48">
        <v>0</v>
      </c>
      <c r="U103" s="49">
        <v>0</v>
      </c>
      <c r="V103" s="49">
        <v>0.001493</v>
      </c>
      <c r="W103" s="49">
        <v>0.000399</v>
      </c>
      <c r="X103" s="49">
        <v>0.512479</v>
      </c>
      <c r="Y103" s="49">
        <v>0</v>
      </c>
      <c r="Z103" s="49">
        <v>0</v>
      </c>
      <c r="AA103" s="71">
        <v>103</v>
      </c>
      <c r="AB103" s="71"/>
      <c r="AC103" s="72"/>
      <c r="AD103" s="78" t="s">
        <v>1918</v>
      </c>
      <c r="AE103" s="78">
        <v>89</v>
      </c>
      <c r="AF103" s="78">
        <v>45863</v>
      </c>
      <c r="AG103" s="78">
        <v>9132</v>
      </c>
      <c r="AH103" s="78">
        <v>33925</v>
      </c>
      <c r="AI103" s="78"/>
      <c r="AJ103" s="78" t="s">
        <v>2114</v>
      </c>
      <c r="AK103" s="78"/>
      <c r="AL103" s="82" t="s">
        <v>2365</v>
      </c>
      <c r="AM103" s="78"/>
      <c r="AN103" s="80">
        <v>40746.98207175926</v>
      </c>
      <c r="AO103" s="82" t="s">
        <v>2509</v>
      </c>
      <c r="AP103" s="78" t="b">
        <v>0</v>
      </c>
      <c r="AQ103" s="78" t="b">
        <v>0</v>
      </c>
      <c r="AR103" s="78" t="b">
        <v>1</v>
      </c>
      <c r="AS103" s="78" t="s">
        <v>1701</v>
      </c>
      <c r="AT103" s="78">
        <v>138</v>
      </c>
      <c r="AU103" s="82" t="s">
        <v>2603</v>
      </c>
      <c r="AV103" s="78" t="b">
        <v>1</v>
      </c>
      <c r="AW103" s="78" t="s">
        <v>2713</v>
      </c>
      <c r="AX103" s="82" t="s">
        <v>2814</v>
      </c>
      <c r="AY103" s="78" t="s">
        <v>65</v>
      </c>
      <c r="AZ103" s="78" t="str">
        <f>REPLACE(INDEX(GroupVertices[Group],MATCH(Vertices[[#This Row],[Vertex]],GroupVertices[Vertex],0)),1,1,"")</f>
        <v>15</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271</v>
      </c>
      <c r="B104" s="65"/>
      <c r="C104" s="65" t="s">
        <v>64</v>
      </c>
      <c r="D104" s="66">
        <v>162.0885478268484</v>
      </c>
      <c r="E104" s="68"/>
      <c r="F104" s="102" t="s">
        <v>947</v>
      </c>
      <c r="G104" s="65"/>
      <c r="H104" s="69" t="s">
        <v>271</v>
      </c>
      <c r="I104" s="70"/>
      <c r="J104" s="70"/>
      <c r="K104" s="69" t="s">
        <v>3033</v>
      </c>
      <c r="L104" s="73">
        <v>101.7623073593493</v>
      </c>
      <c r="M104" s="74">
        <v>8673.5966796875</v>
      </c>
      <c r="N104" s="74">
        <v>2649.735107421875</v>
      </c>
      <c r="O104" s="75"/>
      <c r="P104" s="76"/>
      <c r="Q104" s="76"/>
      <c r="R104" s="87"/>
      <c r="S104" s="48">
        <v>0</v>
      </c>
      <c r="T104" s="48">
        <v>2</v>
      </c>
      <c r="U104" s="49">
        <v>408</v>
      </c>
      <c r="V104" s="49">
        <v>0.002137</v>
      </c>
      <c r="W104" s="49">
        <v>0.005339</v>
      </c>
      <c r="X104" s="49">
        <v>0.83855</v>
      </c>
      <c r="Y104" s="49">
        <v>0</v>
      </c>
      <c r="Z104" s="49">
        <v>0</v>
      </c>
      <c r="AA104" s="71">
        <v>104</v>
      </c>
      <c r="AB104" s="71"/>
      <c r="AC104" s="72"/>
      <c r="AD104" s="78" t="s">
        <v>1919</v>
      </c>
      <c r="AE104" s="78">
        <v>315</v>
      </c>
      <c r="AF104" s="78">
        <v>543</v>
      </c>
      <c r="AG104" s="78">
        <v>13212</v>
      </c>
      <c r="AH104" s="78">
        <v>22849</v>
      </c>
      <c r="AI104" s="78"/>
      <c r="AJ104" s="78" t="s">
        <v>2115</v>
      </c>
      <c r="AK104" s="78"/>
      <c r="AL104" s="78"/>
      <c r="AM104" s="78"/>
      <c r="AN104" s="80">
        <v>40901.045636574076</v>
      </c>
      <c r="AO104" s="82" t="s">
        <v>2510</v>
      </c>
      <c r="AP104" s="78" t="b">
        <v>1</v>
      </c>
      <c r="AQ104" s="78" t="b">
        <v>0</v>
      </c>
      <c r="AR104" s="78" t="b">
        <v>1</v>
      </c>
      <c r="AS104" s="78" t="s">
        <v>1701</v>
      </c>
      <c r="AT104" s="78">
        <v>0</v>
      </c>
      <c r="AU104" s="82" t="s">
        <v>2603</v>
      </c>
      <c r="AV104" s="78" t="b">
        <v>0</v>
      </c>
      <c r="AW104" s="78" t="s">
        <v>2713</v>
      </c>
      <c r="AX104" s="82" t="s">
        <v>2815</v>
      </c>
      <c r="AY104" s="78" t="s">
        <v>66</v>
      </c>
      <c r="AZ104" s="78" t="str">
        <f>REPLACE(INDEX(GroupVertices[Group],MATCH(Vertices[[#This Row],[Vertex]],GroupVertices[Vertex],0)),1,1,"")</f>
        <v>19</v>
      </c>
      <c r="BA104" s="48"/>
      <c r="BB104" s="48"/>
      <c r="BC104" s="48"/>
      <c r="BD104" s="48"/>
      <c r="BE104" s="48"/>
      <c r="BF104" s="48"/>
      <c r="BG104" s="122" t="s">
        <v>3644</v>
      </c>
      <c r="BH104" s="122" t="s">
        <v>3733</v>
      </c>
      <c r="BI104" s="122" t="s">
        <v>3806</v>
      </c>
      <c r="BJ104" s="122" t="s">
        <v>3891</v>
      </c>
      <c r="BK104" s="122">
        <v>0</v>
      </c>
      <c r="BL104" s="125">
        <v>0</v>
      </c>
      <c r="BM104" s="122">
        <v>2</v>
      </c>
      <c r="BN104" s="125">
        <v>8.333333333333334</v>
      </c>
      <c r="BO104" s="122">
        <v>0</v>
      </c>
      <c r="BP104" s="125">
        <v>0</v>
      </c>
      <c r="BQ104" s="122">
        <v>22</v>
      </c>
      <c r="BR104" s="125">
        <v>91.66666666666667</v>
      </c>
      <c r="BS104" s="122">
        <v>24</v>
      </c>
      <c r="BT104" s="2"/>
      <c r="BU104" s="3"/>
      <c r="BV104" s="3"/>
      <c r="BW104" s="3"/>
      <c r="BX104" s="3"/>
    </row>
    <row r="105" spans="1:76" ht="15">
      <c r="A105" s="64" t="s">
        <v>399</v>
      </c>
      <c r="B105" s="65"/>
      <c r="C105" s="65" t="s">
        <v>64</v>
      </c>
      <c r="D105" s="66">
        <v>162.04239859112448</v>
      </c>
      <c r="E105" s="68"/>
      <c r="F105" s="102" t="s">
        <v>2672</v>
      </c>
      <c r="G105" s="65"/>
      <c r="H105" s="69" t="s">
        <v>399</v>
      </c>
      <c r="I105" s="70"/>
      <c r="J105" s="70"/>
      <c r="K105" s="69" t="s">
        <v>3034</v>
      </c>
      <c r="L105" s="73">
        <v>1</v>
      </c>
      <c r="M105" s="74">
        <v>8673.5966796875</v>
      </c>
      <c r="N105" s="74">
        <v>3008.522705078125</v>
      </c>
      <c r="O105" s="75"/>
      <c r="P105" s="76"/>
      <c r="Q105" s="76"/>
      <c r="R105" s="87"/>
      <c r="S105" s="48">
        <v>1</v>
      </c>
      <c r="T105" s="48">
        <v>0</v>
      </c>
      <c r="U105" s="49">
        <v>0</v>
      </c>
      <c r="V105" s="49">
        <v>0.001488</v>
      </c>
      <c r="W105" s="49">
        <v>0.000397</v>
      </c>
      <c r="X105" s="49">
        <v>0.506384</v>
      </c>
      <c r="Y105" s="49">
        <v>0</v>
      </c>
      <c r="Z105" s="49">
        <v>0</v>
      </c>
      <c r="AA105" s="71">
        <v>105</v>
      </c>
      <c r="AB105" s="71"/>
      <c r="AC105" s="72"/>
      <c r="AD105" s="78" t="s">
        <v>1920</v>
      </c>
      <c r="AE105" s="78">
        <v>292</v>
      </c>
      <c r="AF105" s="78">
        <v>260</v>
      </c>
      <c r="AG105" s="78">
        <v>6508</v>
      </c>
      <c r="AH105" s="78">
        <v>1555</v>
      </c>
      <c r="AI105" s="78">
        <v>-18000</v>
      </c>
      <c r="AJ105" s="78"/>
      <c r="AK105" s="78"/>
      <c r="AL105" s="78"/>
      <c r="AM105" s="78" t="s">
        <v>2424</v>
      </c>
      <c r="AN105" s="80">
        <v>40650.7278125</v>
      </c>
      <c r="AO105" s="82" t="s">
        <v>2511</v>
      </c>
      <c r="AP105" s="78" t="b">
        <v>0</v>
      </c>
      <c r="AQ105" s="78" t="b">
        <v>0</v>
      </c>
      <c r="AR105" s="78" t="b">
        <v>1</v>
      </c>
      <c r="AS105" s="78" t="s">
        <v>1701</v>
      </c>
      <c r="AT105" s="78">
        <v>1</v>
      </c>
      <c r="AU105" s="82" t="s">
        <v>2615</v>
      </c>
      <c r="AV105" s="78" t="b">
        <v>0</v>
      </c>
      <c r="AW105" s="78" t="s">
        <v>2713</v>
      </c>
      <c r="AX105" s="82" t="s">
        <v>2816</v>
      </c>
      <c r="AY105" s="78" t="s">
        <v>65</v>
      </c>
      <c r="AZ105" s="78" t="str">
        <f>REPLACE(INDEX(GroupVertices[Group],MATCH(Vertices[[#This Row],[Vertex]],GroupVertices[Vertex],0)),1,1,"")</f>
        <v>19</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272</v>
      </c>
      <c r="B106" s="65"/>
      <c r="C106" s="65" t="s">
        <v>64</v>
      </c>
      <c r="D106" s="66">
        <v>162.01271957733735</v>
      </c>
      <c r="E106" s="68"/>
      <c r="F106" s="102" t="s">
        <v>948</v>
      </c>
      <c r="G106" s="65"/>
      <c r="H106" s="69" t="s">
        <v>272</v>
      </c>
      <c r="I106" s="70"/>
      <c r="J106" s="70"/>
      <c r="K106" s="69" t="s">
        <v>3035</v>
      </c>
      <c r="L106" s="73">
        <v>1</v>
      </c>
      <c r="M106" s="74">
        <v>2034.4205322265625</v>
      </c>
      <c r="N106" s="74">
        <v>9392.021484375</v>
      </c>
      <c r="O106" s="75"/>
      <c r="P106" s="76"/>
      <c r="Q106" s="76"/>
      <c r="R106" s="87"/>
      <c r="S106" s="48">
        <v>0</v>
      </c>
      <c r="T106" s="48">
        <v>1</v>
      </c>
      <c r="U106" s="49">
        <v>0</v>
      </c>
      <c r="V106" s="49">
        <v>0.002128</v>
      </c>
      <c r="W106" s="49">
        <v>0.005309</v>
      </c>
      <c r="X106" s="49">
        <v>0.408124</v>
      </c>
      <c r="Y106" s="49">
        <v>0</v>
      </c>
      <c r="Z106" s="49">
        <v>0</v>
      </c>
      <c r="AA106" s="71">
        <v>106</v>
      </c>
      <c r="AB106" s="71"/>
      <c r="AC106" s="72"/>
      <c r="AD106" s="78" t="s">
        <v>272</v>
      </c>
      <c r="AE106" s="78">
        <v>189</v>
      </c>
      <c r="AF106" s="78">
        <v>78</v>
      </c>
      <c r="AG106" s="78">
        <v>3640</v>
      </c>
      <c r="AH106" s="78">
        <v>40</v>
      </c>
      <c r="AI106" s="78"/>
      <c r="AJ106" s="78"/>
      <c r="AK106" s="78" t="s">
        <v>2259</v>
      </c>
      <c r="AL106" s="78"/>
      <c r="AM106" s="78"/>
      <c r="AN106" s="80">
        <v>39429.99077546296</v>
      </c>
      <c r="AO106" s="82" t="s">
        <v>2512</v>
      </c>
      <c r="AP106" s="78" t="b">
        <v>0</v>
      </c>
      <c r="AQ106" s="78" t="b">
        <v>0</v>
      </c>
      <c r="AR106" s="78" t="b">
        <v>0</v>
      </c>
      <c r="AS106" s="78" t="s">
        <v>1701</v>
      </c>
      <c r="AT106" s="78">
        <v>7</v>
      </c>
      <c r="AU106" s="82" t="s">
        <v>2603</v>
      </c>
      <c r="AV106" s="78" t="b">
        <v>0</v>
      </c>
      <c r="AW106" s="78" t="s">
        <v>2713</v>
      </c>
      <c r="AX106" s="82" t="s">
        <v>2817</v>
      </c>
      <c r="AY106" s="78" t="s">
        <v>66</v>
      </c>
      <c r="AZ106" s="78" t="str">
        <f>REPLACE(INDEX(GroupVertices[Group],MATCH(Vertices[[#This Row],[Vertex]],GroupVertices[Vertex],0)),1,1,"")</f>
        <v>1</v>
      </c>
      <c r="BA106" s="48" t="s">
        <v>727</v>
      </c>
      <c r="BB106" s="48" t="s">
        <v>727</v>
      </c>
      <c r="BC106" s="48" t="s">
        <v>797</v>
      </c>
      <c r="BD106" s="48" t="s">
        <v>797</v>
      </c>
      <c r="BE106" s="48"/>
      <c r="BF106" s="48"/>
      <c r="BG106" s="122" t="s">
        <v>3645</v>
      </c>
      <c r="BH106" s="122" t="s">
        <v>3645</v>
      </c>
      <c r="BI106" s="122" t="s">
        <v>3807</v>
      </c>
      <c r="BJ106" s="122" t="s">
        <v>3807</v>
      </c>
      <c r="BK106" s="122">
        <v>0</v>
      </c>
      <c r="BL106" s="125">
        <v>0</v>
      </c>
      <c r="BM106" s="122">
        <v>0</v>
      </c>
      <c r="BN106" s="125">
        <v>0</v>
      </c>
      <c r="BO106" s="122">
        <v>0</v>
      </c>
      <c r="BP106" s="125">
        <v>0</v>
      </c>
      <c r="BQ106" s="122">
        <v>6</v>
      </c>
      <c r="BR106" s="125">
        <v>100</v>
      </c>
      <c r="BS106" s="122">
        <v>6</v>
      </c>
      <c r="BT106" s="2"/>
      <c r="BU106" s="3"/>
      <c r="BV106" s="3"/>
      <c r="BW106" s="3"/>
      <c r="BX106" s="3"/>
    </row>
    <row r="107" spans="1:76" ht="15">
      <c r="A107" s="64" t="s">
        <v>273</v>
      </c>
      <c r="B107" s="65"/>
      <c r="C107" s="65" t="s">
        <v>64</v>
      </c>
      <c r="D107" s="66">
        <v>162.01418722087627</v>
      </c>
      <c r="E107" s="68"/>
      <c r="F107" s="102" t="s">
        <v>949</v>
      </c>
      <c r="G107" s="65"/>
      <c r="H107" s="69" t="s">
        <v>273</v>
      </c>
      <c r="I107" s="70"/>
      <c r="J107" s="70"/>
      <c r="K107" s="69" t="s">
        <v>3036</v>
      </c>
      <c r="L107" s="73">
        <v>1</v>
      </c>
      <c r="M107" s="74">
        <v>2879.423095703125</v>
      </c>
      <c r="N107" s="74">
        <v>1874.20947265625</v>
      </c>
      <c r="O107" s="75"/>
      <c r="P107" s="76"/>
      <c r="Q107" s="76"/>
      <c r="R107" s="87"/>
      <c r="S107" s="48">
        <v>0</v>
      </c>
      <c r="T107" s="48">
        <v>1</v>
      </c>
      <c r="U107" s="49">
        <v>0</v>
      </c>
      <c r="V107" s="49">
        <v>0.002128</v>
      </c>
      <c r="W107" s="49">
        <v>0.005309</v>
      </c>
      <c r="X107" s="49">
        <v>0.408124</v>
      </c>
      <c r="Y107" s="49">
        <v>0</v>
      </c>
      <c r="Z107" s="49">
        <v>0</v>
      </c>
      <c r="AA107" s="71">
        <v>107</v>
      </c>
      <c r="AB107" s="71"/>
      <c r="AC107" s="72"/>
      <c r="AD107" s="78" t="s">
        <v>1921</v>
      </c>
      <c r="AE107" s="78">
        <v>557</v>
      </c>
      <c r="AF107" s="78">
        <v>87</v>
      </c>
      <c r="AG107" s="78">
        <v>3811</v>
      </c>
      <c r="AH107" s="78">
        <v>3124</v>
      </c>
      <c r="AI107" s="78"/>
      <c r="AJ107" s="78"/>
      <c r="AK107" s="78"/>
      <c r="AL107" s="78"/>
      <c r="AM107" s="78"/>
      <c r="AN107" s="80">
        <v>39958.753530092596</v>
      </c>
      <c r="AO107" s="82" t="s">
        <v>2513</v>
      </c>
      <c r="AP107" s="78" t="b">
        <v>0</v>
      </c>
      <c r="AQ107" s="78" t="b">
        <v>0</v>
      </c>
      <c r="AR107" s="78" t="b">
        <v>0</v>
      </c>
      <c r="AS107" s="78" t="s">
        <v>1701</v>
      </c>
      <c r="AT107" s="78">
        <v>10</v>
      </c>
      <c r="AU107" s="82" t="s">
        <v>2603</v>
      </c>
      <c r="AV107" s="78" t="b">
        <v>0</v>
      </c>
      <c r="AW107" s="78" t="s">
        <v>2713</v>
      </c>
      <c r="AX107" s="82" t="s">
        <v>2818</v>
      </c>
      <c r="AY107" s="78" t="s">
        <v>66</v>
      </c>
      <c r="AZ107" s="78" t="str">
        <f>REPLACE(INDEX(GroupVertices[Group],MATCH(Vertices[[#This Row],[Vertex]],GroupVertices[Vertex],0)),1,1,"")</f>
        <v>1</v>
      </c>
      <c r="BA107" s="48" t="s">
        <v>728</v>
      </c>
      <c r="BB107" s="48" t="s">
        <v>728</v>
      </c>
      <c r="BC107" s="48" t="s">
        <v>797</v>
      </c>
      <c r="BD107" s="48" t="s">
        <v>797</v>
      </c>
      <c r="BE107" s="48"/>
      <c r="BF107" s="48"/>
      <c r="BG107" s="122" t="s">
        <v>3646</v>
      </c>
      <c r="BH107" s="122" t="s">
        <v>3646</v>
      </c>
      <c r="BI107" s="122" t="s">
        <v>3808</v>
      </c>
      <c r="BJ107" s="122" t="s">
        <v>3808</v>
      </c>
      <c r="BK107" s="122">
        <v>0</v>
      </c>
      <c r="BL107" s="125">
        <v>0</v>
      </c>
      <c r="BM107" s="122">
        <v>0</v>
      </c>
      <c r="BN107" s="125">
        <v>0</v>
      </c>
      <c r="BO107" s="122">
        <v>0</v>
      </c>
      <c r="BP107" s="125">
        <v>0</v>
      </c>
      <c r="BQ107" s="122">
        <v>13</v>
      </c>
      <c r="BR107" s="125">
        <v>100</v>
      </c>
      <c r="BS107" s="122">
        <v>13</v>
      </c>
      <c r="BT107" s="2"/>
      <c r="BU107" s="3"/>
      <c r="BV107" s="3"/>
      <c r="BW107" s="3"/>
      <c r="BX107" s="3"/>
    </row>
    <row r="108" spans="1:76" ht="15">
      <c r="A108" s="64" t="s">
        <v>274</v>
      </c>
      <c r="B108" s="65"/>
      <c r="C108" s="65" t="s">
        <v>64</v>
      </c>
      <c r="D108" s="66">
        <v>162.02397151113576</v>
      </c>
      <c r="E108" s="68"/>
      <c r="F108" s="102" t="s">
        <v>950</v>
      </c>
      <c r="G108" s="65"/>
      <c r="H108" s="69" t="s">
        <v>274</v>
      </c>
      <c r="I108" s="70"/>
      <c r="J108" s="70"/>
      <c r="K108" s="69" t="s">
        <v>3037</v>
      </c>
      <c r="L108" s="73">
        <v>1</v>
      </c>
      <c r="M108" s="74">
        <v>659.75732421875</v>
      </c>
      <c r="N108" s="74">
        <v>4685.46142578125</v>
      </c>
      <c r="O108" s="75"/>
      <c r="P108" s="76"/>
      <c r="Q108" s="76"/>
      <c r="R108" s="87"/>
      <c r="S108" s="48">
        <v>0</v>
      </c>
      <c r="T108" s="48">
        <v>1</v>
      </c>
      <c r="U108" s="49">
        <v>0</v>
      </c>
      <c r="V108" s="49">
        <v>0.002128</v>
      </c>
      <c r="W108" s="49">
        <v>0.005309</v>
      </c>
      <c r="X108" s="49">
        <v>0.408124</v>
      </c>
      <c r="Y108" s="49">
        <v>0</v>
      </c>
      <c r="Z108" s="49">
        <v>0</v>
      </c>
      <c r="AA108" s="71">
        <v>108</v>
      </c>
      <c r="AB108" s="71"/>
      <c r="AC108" s="72"/>
      <c r="AD108" s="78" t="s">
        <v>1922</v>
      </c>
      <c r="AE108" s="78">
        <v>393</v>
      </c>
      <c r="AF108" s="78">
        <v>147</v>
      </c>
      <c r="AG108" s="78">
        <v>4993</v>
      </c>
      <c r="AH108" s="78">
        <v>10042</v>
      </c>
      <c r="AI108" s="78"/>
      <c r="AJ108" s="78" t="s">
        <v>2116</v>
      </c>
      <c r="AK108" s="78" t="s">
        <v>2260</v>
      </c>
      <c r="AL108" s="78"/>
      <c r="AM108" s="78"/>
      <c r="AN108" s="80">
        <v>40020.645891203705</v>
      </c>
      <c r="AO108" s="78"/>
      <c r="AP108" s="78" t="b">
        <v>0</v>
      </c>
      <c r="AQ108" s="78" t="b">
        <v>0</v>
      </c>
      <c r="AR108" s="78" t="b">
        <v>1</v>
      </c>
      <c r="AS108" s="78" t="s">
        <v>1701</v>
      </c>
      <c r="AT108" s="78">
        <v>3</v>
      </c>
      <c r="AU108" s="82" t="s">
        <v>2616</v>
      </c>
      <c r="AV108" s="78" t="b">
        <v>0</v>
      </c>
      <c r="AW108" s="78" t="s">
        <v>2713</v>
      </c>
      <c r="AX108" s="82" t="s">
        <v>2819</v>
      </c>
      <c r="AY108" s="78" t="s">
        <v>66</v>
      </c>
      <c r="AZ108" s="78" t="str">
        <f>REPLACE(INDEX(GroupVertices[Group],MATCH(Vertices[[#This Row],[Vertex]],GroupVertices[Vertex],0)),1,1,"")</f>
        <v>1</v>
      </c>
      <c r="BA108" s="48"/>
      <c r="BB108" s="48"/>
      <c r="BC108" s="48"/>
      <c r="BD108" s="48"/>
      <c r="BE108" s="48"/>
      <c r="BF108" s="48"/>
      <c r="BG108" s="122" t="s">
        <v>3647</v>
      </c>
      <c r="BH108" s="122" t="s">
        <v>3647</v>
      </c>
      <c r="BI108" s="122" t="s">
        <v>3809</v>
      </c>
      <c r="BJ108" s="122" t="s">
        <v>3809</v>
      </c>
      <c r="BK108" s="122">
        <v>0</v>
      </c>
      <c r="BL108" s="125">
        <v>0</v>
      </c>
      <c r="BM108" s="122">
        <v>0</v>
      </c>
      <c r="BN108" s="125">
        <v>0</v>
      </c>
      <c r="BO108" s="122">
        <v>0</v>
      </c>
      <c r="BP108" s="125">
        <v>0</v>
      </c>
      <c r="BQ108" s="122">
        <v>11</v>
      </c>
      <c r="BR108" s="125">
        <v>100</v>
      </c>
      <c r="BS108" s="122">
        <v>11</v>
      </c>
      <c r="BT108" s="2"/>
      <c r="BU108" s="3"/>
      <c r="BV108" s="3"/>
      <c r="BW108" s="3"/>
      <c r="BX108" s="3"/>
    </row>
    <row r="109" spans="1:76" ht="15">
      <c r="A109" s="64" t="s">
        <v>275</v>
      </c>
      <c r="B109" s="65"/>
      <c r="C109" s="65" t="s">
        <v>64</v>
      </c>
      <c r="D109" s="66">
        <v>162.2155805287175</v>
      </c>
      <c r="E109" s="68"/>
      <c r="F109" s="102" t="s">
        <v>951</v>
      </c>
      <c r="G109" s="65"/>
      <c r="H109" s="69" t="s">
        <v>275</v>
      </c>
      <c r="I109" s="70"/>
      <c r="J109" s="70"/>
      <c r="K109" s="69" t="s">
        <v>3038</v>
      </c>
      <c r="L109" s="73">
        <v>1</v>
      </c>
      <c r="M109" s="74">
        <v>3161.96630859375</v>
      </c>
      <c r="N109" s="74">
        <v>3558.851806640625</v>
      </c>
      <c r="O109" s="75"/>
      <c r="P109" s="76"/>
      <c r="Q109" s="76"/>
      <c r="R109" s="87"/>
      <c r="S109" s="48">
        <v>0</v>
      </c>
      <c r="T109" s="48">
        <v>1</v>
      </c>
      <c r="U109" s="49">
        <v>0</v>
      </c>
      <c r="V109" s="49">
        <v>0.002128</v>
      </c>
      <c r="W109" s="49">
        <v>0.005309</v>
      </c>
      <c r="X109" s="49">
        <v>0.408124</v>
      </c>
      <c r="Y109" s="49">
        <v>0</v>
      </c>
      <c r="Z109" s="49">
        <v>0</v>
      </c>
      <c r="AA109" s="71">
        <v>109</v>
      </c>
      <c r="AB109" s="71"/>
      <c r="AC109" s="72"/>
      <c r="AD109" s="78" t="s">
        <v>1923</v>
      </c>
      <c r="AE109" s="78">
        <v>4059</v>
      </c>
      <c r="AF109" s="78">
        <v>1322</v>
      </c>
      <c r="AG109" s="78">
        <v>3409</v>
      </c>
      <c r="AH109" s="78">
        <v>3306</v>
      </c>
      <c r="AI109" s="78"/>
      <c r="AJ109" s="78" t="s">
        <v>2117</v>
      </c>
      <c r="AK109" s="78" t="s">
        <v>2261</v>
      </c>
      <c r="AL109" s="78"/>
      <c r="AM109" s="78"/>
      <c r="AN109" s="80">
        <v>39910.79975694444</v>
      </c>
      <c r="AO109" s="82" t="s">
        <v>2514</v>
      </c>
      <c r="AP109" s="78" t="b">
        <v>0</v>
      </c>
      <c r="AQ109" s="78" t="b">
        <v>0</v>
      </c>
      <c r="AR109" s="78" t="b">
        <v>1</v>
      </c>
      <c r="AS109" s="78" t="s">
        <v>1701</v>
      </c>
      <c r="AT109" s="78">
        <v>37</v>
      </c>
      <c r="AU109" s="82" t="s">
        <v>2610</v>
      </c>
      <c r="AV109" s="78" t="b">
        <v>0</v>
      </c>
      <c r="AW109" s="78" t="s">
        <v>2713</v>
      </c>
      <c r="AX109" s="82" t="s">
        <v>2820</v>
      </c>
      <c r="AY109" s="78" t="s">
        <v>66</v>
      </c>
      <c r="AZ109" s="78" t="str">
        <f>REPLACE(INDEX(GroupVertices[Group],MATCH(Vertices[[#This Row],[Vertex]],GroupVertices[Vertex],0)),1,1,"")</f>
        <v>1</v>
      </c>
      <c r="BA109" s="48" t="s">
        <v>729</v>
      </c>
      <c r="BB109" s="48" t="s">
        <v>729</v>
      </c>
      <c r="BC109" s="48" t="s">
        <v>797</v>
      </c>
      <c r="BD109" s="48" t="s">
        <v>797</v>
      </c>
      <c r="BE109" s="48"/>
      <c r="BF109" s="48"/>
      <c r="BG109" s="122" t="s">
        <v>3648</v>
      </c>
      <c r="BH109" s="122" t="s">
        <v>3648</v>
      </c>
      <c r="BI109" s="122" t="s">
        <v>3810</v>
      </c>
      <c r="BJ109" s="122" t="s">
        <v>3810</v>
      </c>
      <c r="BK109" s="122">
        <v>0</v>
      </c>
      <c r="BL109" s="125">
        <v>0</v>
      </c>
      <c r="BM109" s="122">
        <v>0</v>
      </c>
      <c r="BN109" s="125">
        <v>0</v>
      </c>
      <c r="BO109" s="122">
        <v>0</v>
      </c>
      <c r="BP109" s="125">
        <v>0</v>
      </c>
      <c r="BQ109" s="122">
        <v>7</v>
      </c>
      <c r="BR109" s="125">
        <v>100</v>
      </c>
      <c r="BS109" s="122">
        <v>7</v>
      </c>
      <c r="BT109" s="2"/>
      <c r="BU109" s="3"/>
      <c r="BV109" s="3"/>
      <c r="BW109" s="3"/>
      <c r="BX109" s="3"/>
    </row>
    <row r="110" spans="1:76" ht="15">
      <c r="A110" s="64" t="s">
        <v>276</v>
      </c>
      <c r="B110" s="65"/>
      <c r="C110" s="65" t="s">
        <v>64</v>
      </c>
      <c r="D110" s="66">
        <v>162.02315615361414</v>
      </c>
      <c r="E110" s="68"/>
      <c r="F110" s="102" t="s">
        <v>952</v>
      </c>
      <c r="G110" s="65"/>
      <c r="H110" s="69" t="s">
        <v>276</v>
      </c>
      <c r="I110" s="70"/>
      <c r="J110" s="70"/>
      <c r="K110" s="69" t="s">
        <v>3039</v>
      </c>
      <c r="L110" s="73">
        <v>1</v>
      </c>
      <c r="M110" s="74">
        <v>6670.87255859375</v>
      </c>
      <c r="N110" s="74">
        <v>3233.009765625</v>
      </c>
      <c r="O110" s="75"/>
      <c r="P110" s="76"/>
      <c r="Q110" s="76"/>
      <c r="R110" s="87"/>
      <c r="S110" s="48">
        <v>1</v>
      </c>
      <c r="T110" s="48">
        <v>1</v>
      </c>
      <c r="U110" s="49">
        <v>0</v>
      </c>
      <c r="V110" s="49">
        <v>0</v>
      </c>
      <c r="W110" s="49">
        <v>0</v>
      </c>
      <c r="X110" s="49">
        <v>0.999998</v>
      </c>
      <c r="Y110" s="49">
        <v>0</v>
      </c>
      <c r="Z110" s="49" t="s">
        <v>4262</v>
      </c>
      <c r="AA110" s="71">
        <v>110</v>
      </c>
      <c r="AB110" s="71"/>
      <c r="AC110" s="72"/>
      <c r="AD110" s="78" t="s">
        <v>1924</v>
      </c>
      <c r="AE110" s="78">
        <v>173</v>
      </c>
      <c r="AF110" s="78">
        <v>142</v>
      </c>
      <c r="AG110" s="78">
        <v>15180</v>
      </c>
      <c r="AH110" s="78">
        <v>13686</v>
      </c>
      <c r="AI110" s="78"/>
      <c r="AJ110" s="78"/>
      <c r="AK110" s="78"/>
      <c r="AL110" s="78"/>
      <c r="AM110" s="78"/>
      <c r="AN110" s="80">
        <v>40054.68131944445</v>
      </c>
      <c r="AO110" s="82" t="s">
        <v>2515</v>
      </c>
      <c r="AP110" s="78" t="b">
        <v>0</v>
      </c>
      <c r="AQ110" s="78" t="b">
        <v>0</v>
      </c>
      <c r="AR110" s="78" t="b">
        <v>1</v>
      </c>
      <c r="AS110" s="78" t="s">
        <v>1701</v>
      </c>
      <c r="AT110" s="78">
        <v>0</v>
      </c>
      <c r="AU110" s="82" t="s">
        <v>2611</v>
      </c>
      <c r="AV110" s="78" t="b">
        <v>0</v>
      </c>
      <c r="AW110" s="78" t="s">
        <v>2713</v>
      </c>
      <c r="AX110" s="82" t="s">
        <v>2821</v>
      </c>
      <c r="AY110" s="78" t="s">
        <v>66</v>
      </c>
      <c r="AZ110" s="78" t="str">
        <f>REPLACE(INDEX(GroupVertices[Group],MATCH(Vertices[[#This Row],[Vertex]],GroupVertices[Vertex],0)),1,1,"")</f>
        <v>10</v>
      </c>
      <c r="BA110" s="48" t="s">
        <v>730</v>
      </c>
      <c r="BB110" s="48" t="s">
        <v>730</v>
      </c>
      <c r="BC110" s="48" t="s">
        <v>798</v>
      </c>
      <c r="BD110" s="48" t="s">
        <v>798</v>
      </c>
      <c r="BE110" s="48"/>
      <c r="BF110" s="48"/>
      <c r="BG110" s="122" t="s">
        <v>3649</v>
      </c>
      <c r="BH110" s="122" t="s">
        <v>3649</v>
      </c>
      <c r="BI110" s="122" t="s">
        <v>1632</v>
      </c>
      <c r="BJ110" s="122" t="s">
        <v>1632</v>
      </c>
      <c r="BK110" s="122">
        <v>0</v>
      </c>
      <c r="BL110" s="125">
        <v>0</v>
      </c>
      <c r="BM110" s="122">
        <v>0</v>
      </c>
      <c r="BN110" s="125">
        <v>0</v>
      </c>
      <c r="BO110" s="122">
        <v>0</v>
      </c>
      <c r="BP110" s="125">
        <v>0</v>
      </c>
      <c r="BQ110" s="122">
        <v>1</v>
      </c>
      <c r="BR110" s="125">
        <v>100</v>
      </c>
      <c r="BS110" s="122">
        <v>1</v>
      </c>
      <c r="BT110" s="2"/>
      <c r="BU110" s="3"/>
      <c r="BV110" s="3"/>
      <c r="BW110" s="3"/>
      <c r="BX110" s="3"/>
    </row>
    <row r="111" spans="1:76" ht="15">
      <c r="A111" s="64" t="s">
        <v>277</v>
      </c>
      <c r="B111" s="65"/>
      <c r="C111" s="65" t="s">
        <v>64</v>
      </c>
      <c r="D111" s="66">
        <v>162.9386395788941</v>
      </c>
      <c r="E111" s="68"/>
      <c r="F111" s="102" t="s">
        <v>953</v>
      </c>
      <c r="G111" s="65"/>
      <c r="H111" s="69" t="s">
        <v>277</v>
      </c>
      <c r="I111" s="70"/>
      <c r="J111" s="70"/>
      <c r="K111" s="69" t="s">
        <v>3040</v>
      </c>
      <c r="L111" s="73">
        <v>1</v>
      </c>
      <c r="M111" s="74">
        <v>1642.769775390625</v>
      </c>
      <c r="N111" s="74">
        <v>8350.6650390625</v>
      </c>
      <c r="O111" s="75"/>
      <c r="P111" s="76"/>
      <c r="Q111" s="76"/>
      <c r="R111" s="87"/>
      <c r="S111" s="48">
        <v>0</v>
      </c>
      <c r="T111" s="48">
        <v>2</v>
      </c>
      <c r="U111" s="49">
        <v>0</v>
      </c>
      <c r="V111" s="49">
        <v>0.002132</v>
      </c>
      <c r="W111" s="49">
        <v>0.0058</v>
      </c>
      <c r="X111" s="49">
        <v>0.678749</v>
      </c>
      <c r="Y111" s="49">
        <v>0.5</v>
      </c>
      <c r="Z111" s="49">
        <v>0</v>
      </c>
      <c r="AA111" s="71">
        <v>111</v>
      </c>
      <c r="AB111" s="71"/>
      <c r="AC111" s="72"/>
      <c r="AD111" s="78" t="s">
        <v>1925</v>
      </c>
      <c r="AE111" s="78">
        <v>4791</v>
      </c>
      <c r="AF111" s="78">
        <v>5756</v>
      </c>
      <c r="AG111" s="78">
        <v>69059</v>
      </c>
      <c r="AH111" s="78">
        <v>97245</v>
      </c>
      <c r="AI111" s="78"/>
      <c r="AJ111" s="78" t="s">
        <v>2118</v>
      </c>
      <c r="AK111" s="78" t="s">
        <v>2262</v>
      </c>
      <c r="AL111" s="78"/>
      <c r="AM111" s="78"/>
      <c r="AN111" s="80">
        <v>39883.06959490741</v>
      </c>
      <c r="AO111" s="82" t="s">
        <v>2516</v>
      </c>
      <c r="AP111" s="78" t="b">
        <v>0</v>
      </c>
      <c r="AQ111" s="78" t="b">
        <v>0</v>
      </c>
      <c r="AR111" s="78" t="b">
        <v>0</v>
      </c>
      <c r="AS111" s="78" t="s">
        <v>1701</v>
      </c>
      <c r="AT111" s="78">
        <v>46</v>
      </c>
      <c r="AU111" s="82" t="s">
        <v>2617</v>
      </c>
      <c r="AV111" s="78" t="b">
        <v>0</v>
      </c>
      <c r="AW111" s="78" t="s">
        <v>2713</v>
      </c>
      <c r="AX111" s="82" t="s">
        <v>2822</v>
      </c>
      <c r="AY111" s="78" t="s">
        <v>66</v>
      </c>
      <c r="AZ111" s="78" t="str">
        <f>REPLACE(INDEX(GroupVertices[Group],MATCH(Vertices[[#This Row],[Vertex]],GroupVertices[Vertex],0)),1,1,"")</f>
        <v>1</v>
      </c>
      <c r="BA111" s="48"/>
      <c r="BB111" s="48"/>
      <c r="BC111" s="48"/>
      <c r="BD111" s="48"/>
      <c r="BE111" s="48" t="s">
        <v>811</v>
      </c>
      <c r="BF111" s="48" t="s">
        <v>811</v>
      </c>
      <c r="BG111" s="122" t="s">
        <v>3650</v>
      </c>
      <c r="BH111" s="122" t="s">
        <v>3650</v>
      </c>
      <c r="BI111" s="122" t="s">
        <v>3811</v>
      </c>
      <c r="BJ111" s="122" t="s">
        <v>3811</v>
      </c>
      <c r="BK111" s="122">
        <v>1</v>
      </c>
      <c r="BL111" s="125">
        <v>5.882352941176471</v>
      </c>
      <c r="BM111" s="122">
        <v>0</v>
      </c>
      <c r="BN111" s="125">
        <v>0</v>
      </c>
      <c r="BO111" s="122">
        <v>0</v>
      </c>
      <c r="BP111" s="125">
        <v>0</v>
      </c>
      <c r="BQ111" s="122">
        <v>16</v>
      </c>
      <c r="BR111" s="125">
        <v>94.11764705882354</v>
      </c>
      <c r="BS111" s="122">
        <v>17</v>
      </c>
      <c r="BT111" s="2"/>
      <c r="BU111" s="3"/>
      <c r="BV111" s="3"/>
      <c r="BW111" s="3"/>
      <c r="BX111" s="3"/>
    </row>
    <row r="112" spans="1:76" ht="15">
      <c r="A112" s="64" t="s">
        <v>279</v>
      </c>
      <c r="B112" s="65"/>
      <c r="C112" s="65" t="s">
        <v>64</v>
      </c>
      <c r="D112" s="66">
        <v>162.6917493213462</v>
      </c>
      <c r="E112" s="68"/>
      <c r="F112" s="102" t="s">
        <v>955</v>
      </c>
      <c r="G112" s="65"/>
      <c r="H112" s="69" t="s">
        <v>279</v>
      </c>
      <c r="I112" s="70"/>
      <c r="J112" s="70"/>
      <c r="K112" s="69" t="s">
        <v>3041</v>
      </c>
      <c r="L112" s="73">
        <v>1.740899318818745</v>
      </c>
      <c r="M112" s="74">
        <v>2329.54931640625</v>
      </c>
      <c r="N112" s="74">
        <v>5021.91650390625</v>
      </c>
      <c r="O112" s="75"/>
      <c r="P112" s="76"/>
      <c r="Q112" s="76"/>
      <c r="R112" s="87"/>
      <c r="S112" s="48">
        <v>3</v>
      </c>
      <c r="T112" s="48">
        <v>1</v>
      </c>
      <c r="U112" s="49">
        <v>3</v>
      </c>
      <c r="V112" s="49">
        <v>0.002141</v>
      </c>
      <c r="W112" s="49">
        <v>0.006604</v>
      </c>
      <c r="X112" s="49">
        <v>1.273528</v>
      </c>
      <c r="Y112" s="49">
        <v>0.25</v>
      </c>
      <c r="Z112" s="49">
        <v>0</v>
      </c>
      <c r="AA112" s="71">
        <v>112</v>
      </c>
      <c r="AB112" s="71"/>
      <c r="AC112" s="72"/>
      <c r="AD112" s="78" t="s">
        <v>1926</v>
      </c>
      <c r="AE112" s="78">
        <v>3906</v>
      </c>
      <c r="AF112" s="78">
        <v>4242</v>
      </c>
      <c r="AG112" s="78">
        <v>58603</v>
      </c>
      <c r="AH112" s="78">
        <v>93566</v>
      </c>
      <c r="AI112" s="78"/>
      <c r="AJ112" s="78" t="s">
        <v>2119</v>
      </c>
      <c r="AK112" s="78" t="s">
        <v>2263</v>
      </c>
      <c r="AL112" s="78"/>
      <c r="AM112" s="78"/>
      <c r="AN112" s="80">
        <v>42218.677141203705</v>
      </c>
      <c r="AO112" s="82" t="s">
        <v>2517</v>
      </c>
      <c r="AP112" s="78" t="b">
        <v>1</v>
      </c>
      <c r="AQ112" s="78" t="b">
        <v>0</v>
      </c>
      <c r="AR112" s="78" t="b">
        <v>1</v>
      </c>
      <c r="AS112" s="78" t="s">
        <v>1701</v>
      </c>
      <c r="AT112" s="78">
        <v>118</v>
      </c>
      <c r="AU112" s="82" t="s">
        <v>2603</v>
      </c>
      <c r="AV112" s="78" t="b">
        <v>0</v>
      </c>
      <c r="AW112" s="78" t="s">
        <v>2713</v>
      </c>
      <c r="AX112" s="82" t="s">
        <v>2823</v>
      </c>
      <c r="AY112" s="78" t="s">
        <v>66</v>
      </c>
      <c r="AZ112" s="78" t="str">
        <f>REPLACE(INDEX(GroupVertices[Group],MATCH(Vertices[[#This Row],[Vertex]],GroupVertices[Vertex],0)),1,1,"")</f>
        <v>1</v>
      </c>
      <c r="BA112" s="48" t="s">
        <v>731</v>
      </c>
      <c r="BB112" s="48" t="s">
        <v>731</v>
      </c>
      <c r="BC112" s="48" t="s">
        <v>799</v>
      </c>
      <c r="BD112" s="48" t="s">
        <v>799</v>
      </c>
      <c r="BE112" s="48" t="s">
        <v>811</v>
      </c>
      <c r="BF112" s="48" t="s">
        <v>811</v>
      </c>
      <c r="BG112" s="122" t="s">
        <v>3651</v>
      </c>
      <c r="BH112" s="122" t="s">
        <v>3651</v>
      </c>
      <c r="BI112" s="122" t="s">
        <v>3812</v>
      </c>
      <c r="BJ112" s="122" t="s">
        <v>3812</v>
      </c>
      <c r="BK112" s="122">
        <v>1</v>
      </c>
      <c r="BL112" s="125">
        <v>6.666666666666667</v>
      </c>
      <c r="BM112" s="122">
        <v>0</v>
      </c>
      <c r="BN112" s="125">
        <v>0</v>
      </c>
      <c r="BO112" s="122">
        <v>0</v>
      </c>
      <c r="BP112" s="125">
        <v>0</v>
      </c>
      <c r="BQ112" s="122">
        <v>14</v>
      </c>
      <c r="BR112" s="125">
        <v>93.33333333333333</v>
      </c>
      <c r="BS112" s="122">
        <v>15</v>
      </c>
      <c r="BT112" s="2"/>
      <c r="BU112" s="3"/>
      <c r="BV112" s="3"/>
      <c r="BW112" s="3"/>
      <c r="BX112" s="3"/>
    </row>
    <row r="113" spans="1:76" ht="15">
      <c r="A113" s="64" t="s">
        <v>278</v>
      </c>
      <c r="B113" s="65"/>
      <c r="C113" s="65" t="s">
        <v>64</v>
      </c>
      <c r="D113" s="66">
        <v>162.19226130359905</v>
      </c>
      <c r="E113" s="68"/>
      <c r="F113" s="102" t="s">
        <v>954</v>
      </c>
      <c r="G113" s="65"/>
      <c r="H113" s="69" t="s">
        <v>278</v>
      </c>
      <c r="I113" s="70"/>
      <c r="J113" s="70"/>
      <c r="K113" s="69" t="s">
        <v>3042</v>
      </c>
      <c r="L113" s="73">
        <v>1</v>
      </c>
      <c r="M113" s="74">
        <v>2254.3056640625</v>
      </c>
      <c r="N113" s="74">
        <v>6611.453125</v>
      </c>
      <c r="O113" s="75"/>
      <c r="P113" s="76"/>
      <c r="Q113" s="76"/>
      <c r="R113" s="87"/>
      <c r="S113" s="48">
        <v>0</v>
      </c>
      <c r="T113" s="48">
        <v>2</v>
      </c>
      <c r="U113" s="49">
        <v>0</v>
      </c>
      <c r="V113" s="49">
        <v>0.002132</v>
      </c>
      <c r="W113" s="49">
        <v>0.0058</v>
      </c>
      <c r="X113" s="49">
        <v>0.678749</v>
      </c>
      <c r="Y113" s="49">
        <v>0.5</v>
      </c>
      <c r="Z113" s="49">
        <v>0</v>
      </c>
      <c r="AA113" s="71">
        <v>113</v>
      </c>
      <c r="AB113" s="71"/>
      <c r="AC113" s="72"/>
      <c r="AD113" s="78" t="s">
        <v>1927</v>
      </c>
      <c r="AE113" s="78">
        <v>1512</v>
      </c>
      <c r="AF113" s="78">
        <v>1179</v>
      </c>
      <c r="AG113" s="78">
        <v>6159</v>
      </c>
      <c r="AH113" s="78">
        <v>6885</v>
      </c>
      <c r="AI113" s="78"/>
      <c r="AJ113" s="78" t="s">
        <v>2120</v>
      </c>
      <c r="AK113" s="78" t="s">
        <v>1740</v>
      </c>
      <c r="AL113" s="78"/>
      <c r="AM113" s="78"/>
      <c r="AN113" s="80">
        <v>43277.9224537037</v>
      </c>
      <c r="AO113" s="82" t="s">
        <v>2518</v>
      </c>
      <c r="AP113" s="78" t="b">
        <v>1</v>
      </c>
      <c r="AQ113" s="78" t="b">
        <v>0</v>
      </c>
      <c r="AR113" s="78" t="b">
        <v>0</v>
      </c>
      <c r="AS113" s="78" t="s">
        <v>1701</v>
      </c>
      <c r="AT113" s="78">
        <v>5</v>
      </c>
      <c r="AU113" s="78"/>
      <c r="AV113" s="78" t="b">
        <v>0</v>
      </c>
      <c r="AW113" s="78" t="s">
        <v>2713</v>
      </c>
      <c r="AX113" s="82" t="s">
        <v>2824</v>
      </c>
      <c r="AY113" s="78" t="s">
        <v>66</v>
      </c>
      <c r="AZ113" s="78" t="str">
        <f>REPLACE(INDEX(GroupVertices[Group],MATCH(Vertices[[#This Row],[Vertex]],GroupVertices[Vertex],0)),1,1,"")</f>
        <v>1</v>
      </c>
      <c r="BA113" s="48"/>
      <c r="BB113" s="48"/>
      <c r="BC113" s="48"/>
      <c r="BD113" s="48"/>
      <c r="BE113" s="48" t="s">
        <v>811</v>
      </c>
      <c r="BF113" s="48" t="s">
        <v>811</v>
      </c>
      <c r="BG113" s="122" t="s">
        <v>3650</v>
      </c>
      <c r="BH113" s="122" t="s">
        <v>3650</v>
      </c>
      <c r="BI113" s="122" t="s">
        <v>3811</v>
      </c>
      <c r="BJ113" s="122" t="s">
        <v>3811</v>
      </c>
      <c r="BK113" s="122">
        <v>1</v>
      </c>
      <c r="BL113" s="125">
        <v>5.882352941176471</v>
      </c>
      <c r="BM113" s="122">
        <v>0</v>
      </c>
      <c r="BN113" s="125">
        <v>0</v>
      </c>
      <c r="BO113" s="122">
        <v>0</v>
      </c>
      <c r="BP113" s="125">
        <v>0</v>
      </c>
      <c r="BQ113" s="122">
        <v>16</v>
      </c>
      <c r="BR113" s="125">
        <v>94.11764705882354</v>
      </c>
      <c r="BS113" s="122">
        <v>17</v>
      </c>
      <c r="BT113" s="2"/>
      <c r="BU113" s="3"/>
      <c r="BV113" s="3"/>
      <c r="BW113" s="3"/>
      <c r="BX113" s="3"/>
    </row>
    <row r="114" spans="1:76" ht="15">
      <c r="A114" s="64" t="s">
        <v>280</v>
      </c>
      <c r="B114" s="65"/>
      <c r="C114" s="65" t="s">
        <v>64</v>
      </c>
      <c r="D114" s="66">
        <v>162.82579409790128</v>
      </c>
      <c r="E114" s="68"/>
      <c r="F114" s="102" t="s">
        <v>956</v>
      </c>
      <c r="G114" s="65"/>
      <c r="H114" s="69" t="s">
        <v>280</v>
      </c>
      <c r="I114" s="70"/>
      <c r="J114" s="70"/>
      <c r="K114" s="69" t="s">
        <v>3043</v>
      </c>
      <c r="L114" s="73">
        <v>1</v>
      </c>
      <c r="M114" s="74">
        <v>2064.922119140625</v>
      </c>
      <c r="N114" s="74">
        <v>4767.59814453125</v>
      </c>
      <c r="O114" s="75"/>
      <c r="P114" s="76"/>
      <c r="Q114" s="76"/>
      <c r="R114" s="87"/>
      <c r="S114" s="48">
        <v>0</v>
      </c>
      <c r="T114" s="48">
        <v>2</v>
      </c>
      <c r="U114" s="49">
        <v>0</v>
      </c>
      <c r="V114" s="49">
        <v>0.002132</v>
      </c>
      <c r="W114" s="49">
        <v>0.0058</v>
      </c>
      <c r="X114" s="49">
        <v>0.678749</v>
      </c>
      <c r="Y114" s="49">
        <v>0.5</v>
      </c>
      <c r="Z114" s="49">
        <v>0</v>
      </c>
      <c r="AA114" s="71">
        <v>114</v>
      </c>
      <c r="AB114" s="71"/>
      <c r="AC114" s="72"/>
      <c r="AD114" s="78" t="s">
        <v>1928</v>
      </c>
      <c r="AE114" s="78">
        <v>5269</v>
      </c>
      <c r="AF114" s="78">
        <v>5064</v>
      </c>
      <c r="AG114" s="78">
        <v>81810</v>
      </c>
      <c r="AH114" s="78">
        <v>125236</v>
      </c>
      <c r="AI114" s="78"/>
      <c r="AJ114" s="78" t="s">
        <v>2121</v>
      </c>
      <c r="AK114" s="78" t="s">
        <v>2264</v>
      </c>
      <c r="AL114" s="82" t="s">
        <v>2366</v>
      </c>
      <c r="AM114" s="78"/>
      <c r="AN114" s="80">
        <v>41641.837800925925</v>
      </c>
      <c r="AO114" s="82" t="s">
        <v>2519</v>
      </c>
      <c r="AP114" s="78" t="b">
        <v>1</v>
      </c>
      <c r="AQ114" s="78" t="b">
        <v>0</v>
      </c>
      <c r="AR114" s="78" t="b">
        <v>1</v>
      </c>
      <c r="AS114" s="78" t="s">
        <v>1701</v>
      </c>
      <c r="AT114" s="78">
        <v>76</v>
      </c>
      <c r="AU114" s="82" t="s">
        <v>2603</v>
      </c>
      <c r="AV114" s="78" t="b">
        <v>0</v>
      </c>
      <c r="AW114" s="78" t="s">
        <v>2713</v>
      </c>
      <c r="AX114" s="82" t="s">
        <v>2825</v>
      </c>
      <c r="AY114" s="78" t="s">
        <v>66</v>
      </c>
      <c r="AZ114" s="78" t="str">
        <f>REPLACE(INDEX(GroupVertices[Group],MATCH(Vertices[[#This Row],[Vertex]],GroupVertices[Vertex],0)),1,1,"")</f>
        <v>1</v>
      </c>
      <c r="BA114" s="48"/>
      <c r="BB114" s="48"/>
      <c r="BC114" s="48"/>
      <c r="BD114" s="48"/>
      <c r="BE114" s="48" t="s">
        <v>811</v>
      </c>
      <c r="BF114" s="48" t="s">
        <v>811</v>
      </c>
      <c r="BG114" s="122" t="s">
        <v>3650</v>
      </c>
      <c r="BH114" s="122" t="s">
        <v>3650</v>
      </c>
      <c r="BI114" s="122" t="s">
        <v>3811</v>
      </c>
      <c r="BJ114" s="122" t="s">
        <v>3811</v>
      </c>
      <c r="BK114" s="122">
        <v>1</v>
      </c>
      <c r="BL114" s="125">
        <v>5.882352941176471</v>
      </c>
      <c r="BM114" s="122">
        <v>0</v>
      </c>
      <c r="BN114" s="125">
        <v>0</v>
      </c>
      <c r="BO114" s="122">
        <v>0</v>
      </c>
      <c r="BP114" s="125">
        <v>0</v>
      </c>
      <c r="BQ114" s="122">
        <v>16</v>
      </c>
      <c r="BR114" s="125">
        <v>94.11764705882354</v>
      </c>
      <c r="BS114" s="122">
        <v>17</v>
      </c>
      <c r="BT114" s="2"/>
      <c r="BU114" s="3"/>
      <c r="BV114" s="3"/>
      <c r="BW114" s="3"/>
      <c r="BX114" s="3"/>
    </row>
    <row r="115" spans="1:76" ht="15">
      <c r="A115" s="64" t="s">
        <v>281</v>
      </c>
      <c r="B115" s="65"/>
      <c r="C115" s="65" t="s">
        <v>64</v>
      </c>
      <c r="D115" s="66">
        <v>162.00228300106056</v>
      </c>
      <c r="E115" s="68"/>
      <c r="F115" s="102" t="s">
        <v>957</v>
      </c>
      <c r="G115" s="65"/>
      <c r="H115" s="69" t="s">
        <v>281</v>
      </c>
      <c r="I115" s="70"/>
      <c r="J115" s="70"/>
      <c r="K115" s="69" t="s">
        <v>3044</v>
      </c>
      <c r="L115" s="73">
        <v>1</v>
      </c>
      <c r="M115" s="74">
        <v>3080.69189453125</v>
      </c>
      <c r="N115" s="74">
        <v>2400.091064453125</v>
      </c>
      <c r="O115" s="75"/>
      <c r="P115" s="76"/>
      <c r="Q115" s="76"/>
      <c r="R115" s="87"/>
      <c r="S115" s="48">
        <v>1</v>
      </c>
      <c r="T115" s="48">
        <v>2</v>
      </c>
      <c r="U115" s="49">
        <v>0</v>
      </c>
      <c r="V115" s="49">
        <v>0.002132</v>
      </c>
      <c r="W115" s="49">
        <v>0.005736</v>
      </c>
      <c r="X115" s="49">
        <v>0.709781</v>
      </c>
      <c r="Y115" s="49">
        <v>1</v>
      </c>
      <c r="Z115" s="49">
        <v>0.5</v>
      </c>
      <c r="AA115" s="71">
        <v>115</v>
      </c>
      <c r="AB115" s="71"/>
      <c r="AC115" s="72"/>
      <c r="AD115" s="78" t="s">
        <v>1929</v>
      </c>
      <c r="AE115" s="78">
        <v>118</v>
      </c>
      <c r="AF115" s="78">
        <v>14</v>
      </c>
      <c r="AG115" s="78">
        <v>61</v>
      </c>
      <c r="AH115" s="78">
        <v>68</v>
      </c>
      <c r="AI115" s="78"/>
      <c r="AJ115" s="78"/>
      <c r="AK115" s="78"/>
      <c r="AL115" s="78"/>
      <c r="AM115" s="78"/>
      <c r="AN115" s="80">
        <v>43291.11158564815</v>
      </c>
      <c r="AO115" s="82" t="s">
        <v>2520</v>
      </c>
      <c r="AP115" s="78" t="b">
        <v>1</v>
      </c>
      <c r="AQ115" s="78" t="b">
        <v>0</v>
      </c>
      <c r="AR115" s="78" t="b">
        <v>0</v>
      </c>
      <c r="AS115" s="78" t="s">
        <v>1701</v>
      </c>
      <c r="AT115" s="78">
        <v>0</v>
      </c>
      <c r="AU115" s="78"/>
      <c r="AV115" s="78" t="b">
        <v>0</v>
      </c>
      <c r="AW115" s="78" t="s">
        <v>2713</v>
      </c>
      <c r="AX115" s="82" t="s">
        <v>2826</v>
      </c>
      <c r="AY115" s="78" t="s">
        <v>66</v>
      </c>
      <c r="AZ115" s="78" t="str">
        <f>REPLACE(INDEX(GroupVertices[Group],MATCH(Vertices[[#This Row],[Vertex]],GroupVertices[Vertex],0)),1,1,"")</f>
        <v>1</v>
      </c>
      <c r="BA115" s="48"/>
      <c r="BB115" s="48"/>
      <c r="BC115" s="48"/>
      <c r="BD115" s="48"/>
      <c r="BE115" s="48"/>
      <c r="BF115" s="48"/>
      <c r="BG115" s="122" t="s">
        <v>3652</v>
      </c>
      <c r="BH115" s="122" t="s">
        <v>3652</v>
      </c>
      <c r="BI115" s="122" t="s">
        <v>3813</v>
      </c>
      <c r="BJ115" s="122" t="s">
        <v>3813</v>
      </c>
      <c r="BK115" s="122">
        <v>0</v>
      </c>
      <c r="BL115" s="125">
        <v>0</v>
      </c>
      <c r="BM115" s="122">
        <v>0</v>
      </c>
      <c r="BN115" s="125">
        <v>0</v>
      </c>
      <c r="BO115" s="122">
        <v>0</v>
      </c>
      <c r="BP115" s="125">
        <v>0</v>
      </c>
      <c r="BQ115" s="122">
        <v>8</v>
      </c>
      <c r="BR115" s="125">
        <v>100</v>
      </c>
      <c r="BS115" s="122">
        <v>8</v>
      </c>
      <c r="BT115" s="2"/>
      <c r="BU115" s="3"/>
      <c r="BV115" s="3"/>
      <c r="BW115" s="3"/>
      <c r="BX115" s="3"/>
    </row>
    <row r="116" spans="1:76" ht="15">
      <c r="A116" s="64" t="s">
        <v>282</v>
      </c>
      <c r="B116" s="65"/>
      <c r="C116" s="65" t="s">
        <v>64</v>
      </c>
      <c r="D116" s="66">
        <v>162.00701207468597</v>
      </c>
      <c r="E116" s="68"/>
      <c r="F116" s="102" t="s">
        <v>958</v>
      </c>
      <c r="G116" s="65"/>
      <c r="H116" s="69" t="s">
        <v>282</v>
      </c>
      <c r="I116" s="70"/>
      <c r="J116" s="70"/>
      <c r="K116" s="69" t="s">
        <v>3045</v>
      </c>
      <c r="L116" s="73">
        <v>1</v>
      </c>
      <c r="M116" s="74">
        <v>1202.3375244140625</v>
      </c>
      <c r="N116" s="74">
        <v>5335.22509765625</v>
      </c>
      <c r="O116" s="75"/>
      <c r="P116" s="76"/>
      <c r="Q116" s="76"/>
      <c r="R116" s="87"/>
      <c r="S116" s="48">
        <v>2</v>
      </c>
      <c r="T116" s="48">
        <v>2</v>
      </c>
      <c r="U116" s="49">
        <v>0</v>
      </c>
      <c r="V116" s="49">
        <v>0.002132</v>
      </c>
      <c r="W116" s="49">
        <v>0.005736</v>
      </c>
      <c r="X116" s="49">
        <v>0.709781</v>
      </c>
      <c r="Y116" s="49">
        <v>0.5</v>
      </c>
      <c r="Z116" s="49">
        <v>1</v>
      </c>
      <c r="AA116" s="71">
        <v>116</v>
      </c>
      <c r="AB116" s="71"/>
      <c r="AC116" s="72"/>
      <c r="AD116" s="78" t="s">
        <v>1930</v>
      </c>
      <c r="AE116" s="78">
        <v>223</v>
      </c>
      <c r="AF116" s="78">
        <v>43</v>
      </c>
      <c r="AG116" s="78">
        <v>172</v>
      </c>
      <c r="AH116" s="78">
        <v>162</v>
      </c>
      <c r="AI116" s="78"/>
      <c r="AJ116" s="78"/>
      <c r="AK116" s="78" t="s">
        <v>1772</v>
      </c>
      <c r="AL116" s="78"/>
      <c r="AM116" s="78"/>
      <c r="AN116" s="80">
        <v>41452.746712962966</v>
      </c>
      <c r="AO116" s="78"/>
      <c r="AP116" s="78" t="b">
        <v>1</v>
      </c>
      <c r="AQ116" s="78" t="b">
        <v>0</v>
      </c>
      <c r="AR116" s="78" t="b">
        <v>0</v>
      </c>
      <c r="AS116" s="78" t="s">
        <v>1701</v>
      </c>
      <c r="AT116" s="78">
        <v>0</v>
      </c>
      <c r="AU116" s="82" t="s">
        <v>2603</v>
      </c>
      <c r="AV116" s="78" t="b">
        <v>0</v>
      </c>
      <c r="AW116" s="78" t="s">
        <v>2713</v>
      </c>
      <c r="AX116" s="82" t="s">
        <v>2827</v>
      </c>
      <c r="AY116" s="78" t="s">
        <v>66</v>
      </c>
      <c r="AZ116" s="78" t="str">
        <f>REPLACE(INDEX(GroupVertices[Group],MATCH(Vertices[[#This Row],[Vertex]],GroupVertices[Vertex],0)),1,1,"")</f>
        <v>1</v>
      </c>
      <c r="BA116" s="48"/>
      <c r="BB116" s="48"/>
      <c r="BC116" s="48"/>
      <c r="BD116" s="48"/>
      <c r="BE116" s="48"/>
      <c r="BF116" s="48"/>
      <c r="BG116" s="122" t="s">
        <v>3653</v>
      </c>
      <c r="BH116" s="122" t="s">
        <v>3653</v>
      </c>
      <c r="BI116" s="122" t="s">
        <v>3814</v>
      </c>
      <c r="BJ116" s="122" t="s">
        <v>3814</v>
      </c>
      <c r="BK116" s="122">
        <v>1</v>
      </c>
      <c r="BL116" s="125">
        <v>1.6129032258064515</v>
      </c>
      <c r="BM116" s="122">
        <v>0</v>
      </c>
      <c r="BN116" s="125">
        <v>0</v>
      </c>
      <c r="BO116" s="122">
        <v>0</v>
      </c>
      <c r="BP116" s="125">
        <v>0</v>
      </c>
      <c r="BQ116" s="122">
        <v>61</v>
      </c>
      <c r="BR116" s="125">
        <v>98.38709677419355</v>
      </c>
      <c r="BS116" s="122">
        <v>62</v>
      </c>
      <c r="BT116" s="2"/>
      <c r="BU116" s="3"/>
      <c r="BV116" s="3"/>
      <c r="BW116" s="3"/>
      <c r="BX116" s="3"/>
    </row>
    <row r="117" spans="1:76" ht="15">
      <c r="A117" s="64" t="s">
        <v>283</v>
      </c>
      <c r="B117" s="65"/>
      <c r="C117" s="65" t="s">
        <v>64</v>
      </c>
      <c r="D117" s="66">
        <v>163.01300018486626</v>
      </c>
      <c r="E117" s="68"/>
      <c r="F117" s="102" t="s">
        <v>959</v>
      </c>
      <c r="G117" s="65"/>
      <c r="H117" s="69" t="s">
        <v>283</v>
      </c>
      <c r="I117" s="70"/>
      <c r="J117" s="70"/>
      <c r="K117" s="69" t="s">
        <v>3046</v>
      </c>
      <c r="L117" s="73">
        <v>102.50320667816803</v>
      </c>
      <c r="M117" s="74">
        <v>7621.0703125</v>
      </c>
      <c r="N117" s="74">
        <v>2699.72998046875</v>
      </c>
      <c r="O117" s="75"/>
      <c r="P117" s="76"/>
      <c r="Q117" s="76"/>
      <c r="R117" s="87"/>
      <c r="S117" s="48">
        <v>3</v>
      </c>
      <c r="T117" s="48">
        <v>2</v>
      </c>
      <c r="U117" s="49">
        <v>411</v>
      </c>
      <c r="V117" s="49">
        <v>0.002151</v>
      </c>
      <c r="W117" s="49">
        <v>0.006641</v>
      </c>
      <c r="X117" s="49">
        <v>1.6532</v>
      </c>
      <c r="Y117" s="49">
        <v>0.15</v>
      </c>
      <c r="Z117" s="49">
        <v>0</v>
      </c>
      <c r="AA117" s="71">
        <v>117</v>
      </c>
      <c r="AB117" s="71"/>
      <c r="AC117" s="72"/>
      <c r="AD117" s="78" t="s">
        <v>1931</v>
      </c>
      <c r="AE117" s="78">
        <v>4505</v>
      </c>
      <c r="AF117" s="78">
        <v>6212</v>
      </c>
      <c r="AG117" s="78">
        <v>11630</v>
      </c>
      <c r="AH117" s="78">
        <v>580</v>
      </c>
      <c r="AI117" s="78"/>
      <c r="AJ117" s="78" t="s">
        <v>2122</v>
      </c>
      <c r="AK117" s="78" t="s">
        <v>2265</v>
      </c>
      <c r="AL117" s="82" t="s">
        <v>2367</v>
      </c>
      <c r="AM117" s="78"/>
      <c r="AN117" s="80">
        <v>39789.64256944445</v>
      </c>
      <c r="AO117" s="82" t="s">
        <v>2521</v>
      </c>
      <c r="AP117" s="78" t="b">
        <v>0</v>
      </c>
      <c r="AQ117" s="78" t="b">
        <v>0</v>
      </c>
      <c r="AR117" s="78" t="b">
        <v>1</v>
      </c>
      <c r="AS117" s="78" t="s">
        <v>1701</v>
      </c>
      <c r="AT117" s="78">
        <v>184</v>
      </c>
      <c r="AU117" s="82" t="s">
        <v>2603</v>
      </c>
      <c r="AV117" s="78" t="b">
        <v>0</v>
      </c>
      <c r="AW117" s="78" t="s">
        <v>2713</v>
      </c>
      <c r="AX117" s="82" t="s">
        <v>2828</v>
      </c>
      <c r="AY117" s="78" t="s">
        <v>66</v>
      </c>
      <c r="AZ117" s="78" t="str">
        <f>REPLACE(INDEX(GroupVertices[Group],MATCH(Vertices[[#This Row],[Vertex]],GroupVertices[Vertex],0)),1,1,"")</f>
        <v>12</v>
      </c>
      <c r="BA117" s="48" t="s">
        <v>3263</v>
      </c>
      <c r="BB117" s="48" t="s">
        <v>3263</v>
      </c>
      <c r="BC117" s="48" t="s">
        <v>3280</v>
      </c>
      <c r="BD117" s="48" t="s">
        <v>3280</v>
      </c>
      <c r="BE117" s="48"/>
      <c r="BF117" s="48"/>
      <c r="BG117" s="122" t="s">
        <v>3654</v>
      </c>
      <c r="BH117" s="122" t="s">
        <v>3734</v>
      </c>
      <c r="BI117" s="122" t="s">
        <v>3463</v>
      </c>
      <c r="BJ117" s="122" t="s">
        <v>3892</v>
      </c>
      <c r="BK117" s="122">
        <v>1</v>
      </c>
      <c r="BL117" s="125">
        <v>1.9607843137254901</v>
      </c>
      <c r="BM117" s="122">
        <v>3</v>
      </c>
      <c r="BN117" s="125">
        <v>5.882352941176471</v>
      </c>
      <c r="BO117" s="122">
        <v>0</v>
      </c>
      <c r="BP117" s="125">
        <v>0</v>
      </c>
      <c r="BQ117" s="122">
        <v>47</v>
      </c>
      <c r="BR117" s="125">
        <v>92.15686274509804</v>
      </c>
      <c r="BS117" s="122">
        <v>51</v>
      </c>
      <c r="BT117" s="2"/>
      <c r="BU117" s="3"/>
      <c r="BV117" s="3"/>
      <c r="BW117" s="3"/>
      <c r="BX117" s="3"/>
    </row>
    <row r="118" spans="1:76" ht="15">
      <c r="A118" s="64" t="s">
        <v>400</v>
      </c>
      <c r="B118" s="65"/>
      <c r="C118" s="65" t="s">
        <v>64</v>
      </c>
      <c r="D118" s="66">
        <v>162.3326658688228</v>
      </c>
      <c r="E118" s="68"/>
      <c r="F118" s="102" t="s">
        <v>2673</v>
      </c>
      <c r="G118" s="65"/>
      <c r="H118" s="69" t="s">
        <v>400</v>
      </c>
      <c r="I118" s="70"/>
      <c r="J118" s="70"/>
      <c r="K118" s="69" t="s">
        <v>3047</v>
      </c>
      <c r="L118" s="73">
        <v>1</v>
      </c>
      <c r="M118" s="74">
        <v>8166.82470703125</v>
      </c>
      <c r="N118" s="74">
        <v>2866.291259765625</v>
      </c>
      <c r="O118" s="75"/>
      <c r="P118" s="76"/>
      <c r="Q118" s="76"/>
      <c r="R118" s="87"/>
      <c r="S118" s="48">
        <v>1</v>
      </c>
      <c r="T118" s="48">
        <v>0</v>
      </c>
      <c r="U118" s="49">
        <v>0</v>
      </c>
      <c r="V118" s="49">
        <v>0.001495</v>
      </c>
      <c r="W118" s="49">
        <v>0.000494</v>
      </c>
      <c r="X118" s="49">
        <v>0.431044</v>
      </c>
      <c r="Y118" s="49">
        <v>0</v>
      </c>
      <c r="Z118" s="49">
        <v>0</v>
      </c>
      <c r="AA118" s="71">
        <v>118</v>
      </c>
      <c r="AB118" s="71"/>
      <c r="AC118" s="72"/>
      <c r="AD118" s="78" t="s">
        <v>1932</v>
      </c>
      <c r="AE118" s="78">
        <v>264</v>
      </c>
      <c r="AF118" s="78">
        <v>2040</v>
      </c>
      <c r="AG118" s="78">
        <v>3292</v>
      </c>
      <c r="AH118" s="78">
        <v>1045</v>
      </c>
      <c r="AI118" s="78"/>
      <c r="AJ118" s="78" t="s">
        <v>2123</v>
      </c>
      <c r="AK118" s="78" t="s">
        <v>2266</v>
      </c>
      <c r="AL118" s="82" t="s">
        <v>2368</v>
      </c>
      <c r="AM118" s="78"/>
      <c r="AN118" s="80">
        <v>39844.46671296296</v>
      </c>
      <c r="AO118" s="82" t="s">
        <v>2522</v>
      </c>
      <c r="AP118" s="78" t="b">
        <v>0</v>
      </c>
      <c r="AQ118" s="78" t="b">
        <v>0</v>
      </c>
      <c r="AR118" s="78" t="b">
        <v>0</v>
      </c>
      <c r="AS118" s="78" t="s">
        <v>1701</v>
      </c>
      <c r="AT118" s="78">
        <v>86</v>
      </c>
      <c r="AU118" s="82" t="s">
        <v>2618</v>
      </c>
      <c r="AV118" s="78" t="b">
        <v>0</v>
      </c>
      <c r="AW118" s="78" t="s">
        <v>2713</v>
      </c>
      <c r="AX118" s="82" t="s">
        <v>2829</v>
      </c>
      <c r="AY118" s="78" t="s">
        <v>65</v>
      </c>
      <c r="AZ118" s="78" t="str">
        <f>REPLACE(INDEX(GroupVertices[Group],MATCH(Vertices[[#This Row],[Vertex]],GroupVertices[Vertex],0)),1,1,"")</f>
        <v>12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284</v>
      </c>
      <c r="B119" s="65"/>
      <c r="C119" s="65" t="s">
        <v>64</v>
      </c>
      <c r="D119" s="66">
        <v>162.14839506893566</v>
      </c>
      <c r="E119" s="68"/>
      <c r="F119" s="102" t="s">
        <v>2674</v>
      </c>
      <c r="G119" s="65"/>
      <c r="H119" s="69" t="s">
        <v>284</v>
      </c>
      <c r="I119" s="70"/>
      <c r="J119" s="70"/>
      <c r="K119" s="69" t="s">
        <v>3048</v>
      </c>
      <c r="L119" s="73">
        <v>1</v>
      </c>
      <c r="M119" s="74">
        <v>1250.3321533203125</v>
      </c>
      <c r="N119" s="74">
        <v>9490.634765625</v>
      </c>
      <c r="O119" s="75"/>
      <c r="P119" s="76"/>
      <c r="Q119" s="76"/>
      <c r="R119" s="87"/>
      <c r="S119" s="48">
        <v>0</v>
      </c>
      <c r="T119" s="48">
        <v>1</v>
      </c>
      <c r="U119" s="49">
        <v>0</v>
      </c>
      <c r="V119" s="49">
        <v>0.002128</v>
      </c>
      <c r="W119" s="49">
        <v>0.005309</v>
      </c>
      <c r="X119" s="49">
        <v>0.408124</v>
      </c>
      <c r="Y119" s="49">
        <v>0</v>
      </c>
      <c r="Z119" s="49">
        <v>0</v>
      </c>
      <c r="AA119" s="71">
        <v>119</v>
      </c>
      <c r="AB119" s="71"/>
      <c r="AC119" s="72"/>
      <c r="AD119" s="78" t="s">
        <v>1933</v>
      </c>
      <c r="AE119" s="78">
        <v>822</v>
      </c>
      <c r="AF119" s="78">
        <v>910</v>
      </c>
      <c r="AG119" s="78">
        <v>25281</v>
      </c>
      <c r="AH119" s="78">
        <v>67</v>
      </c>
      <c r="AI119" s="78"/>
      <c r="AJ119" s="78" t="s">
        <v>2124</v>
      </c>
      <c r="AK119" s="78" t="s">
        <v>2217</v>
      </c>
      <c r="AL119" s="78"/>
      <c r="AM119" s="78"/>
      <c r="AN119" s="80">
        <v>40137.922418981485</v>
      </c>
      <c r="AO119" s="82" t="s">
        <v>2523</v>
      </c>
      <c r="AP119" s="78" t="b">
        <v>0</v>
      </c>
      <c r="AQ119" s="78" t="b">
        <v>0</v>
      </c>
      <c r="AR119" s="78" t="b">
        <v>1</v>
      </c>
      <c r="AS119" s="78" t="s">
        <v>1701</v>
      </c>
      <c r="AT119" s="78">
        <v>26</v>
      </c>
      <c r="AU119" s="82" t="s">
        <v>2603</v>
      </c>
      <c r="AV119" s="78" t="b">
        <v>0</v>
      </c>
      <c r="AW119" s="78" t="s">
        <v>2713</v>
      </c>
      <c r="AX119" s="82" t="s">
        <v>2830</v>
      </c>
      <c r="AY119" s="78" t="s">
        <v>66</v>
      </c>
      <c r="AZ119" s="78" t="str">
        <f>REPLACE(INDEX(GroupVertices[Group],MATCH(Vertices[[#This Row],[Vertex]],GroupVertices[Vertex],0)),1,1,"")</f>
        <v>1</v>
      </c>
      <c r="BA119" s="48" t="s">
        <v>733</v>
      </c>
      <c r="BB119" s="48" t="s">
        <v>733</v>
      </c>
      <c r="BC119" s="48" t="s">
        <v>797</v>
      </c>
      <c r="BD119" s="48" t="s">
        <v>797</v>
      </c>
      <c r="BE119" s="48"/>
      <c r="BF119" s="48"/>
      <c r="BG119" s="122" t="s">
        <v>3655</v>
      </c>
      <c r="BH119" s="122" t="s">
        <v>3655</v>
      </c>
      <c r="BI119" s="122" t="s">
        <v>3815</v>
      </c>
      <c r="BJ119" s="122" t="s">
        <v>3815</v>
      </c>
      <c r="BK119" s="122">
        <v>0</v>
      </c>
      <c r="BL119" s="125">
        <v>0</v>
      </c>
      <c r="BM119" s="122">
        <v>0</v>
      </c>
      <c r="BN119" s="125">
        <v>0</v>
      </c>
      <c r="BO119" s="122">
        <v>0</v>
      </c>
      <c r="BP119" s="125">
        <v>0</v>
      </c>
      <c r="BQ119" s="122">
        <v>7</v>
      </c>
      <c r="BR119" s="125">
        <v>100</v>
      </c>
      <c r="BS119" s="122">
        <v>7</v>
      </c>
      <c r="BT119" s="2"/>
      <c r="BU119" s="3"/>
      <c r="BV119" s="3"/>
      <c r="BW119" s="3"/>
      <c r="BX119" s="3"/>
    </row>
    <row r="120" spans="1:76" ht="15">
      <c r="A120" s="64" t="s">
        <v>285</v>
      </c>
      <c r="B120" s="65"/>
      <c r="C120" s="65" t="s">
        <v>64</v>
      </c>
      <c r="D120" s="66">
        <v>162.21525438570887</v>
      </c>
      <c r="E120" s="68"/>
      <c r="F120" s="102" t="s">
        <v>960</v>
      </c>
      <c r="G120" s="65"/>
      <c r="H120" s="69" t="s">
        <v>285</v>
      </c>
      <c r="I120" s="70"/>
      <c r="J120" s="70"/>
      <c r="K120" s="69" t="s">
        <v>3049</v>
      </c>
      <c r="L120" s="73">
        <v>1</v>
      </c>
      <c r="M120" s="74">
        <v>7757.8388671875</v>
      </c>
      <c r="N120" s="74">
        <v>2035.090576171875</v>
      </c>
      <c r="O120" s="75"/>
      <c r="P120" s="76"/>
      <c r="Q120" s="76"/>
      <c r="R120" s="87"/>
      <c r="S120" s="48">
        <v>0</v>
      </c>
      <c r="T120" s="48">
        <v>2</v>
      </c>
      <c r="U120" s="49">
        <v>0</v>
      </c>
      <c r="V120" s="49">
        <v>0.002137</v>
      </c>
      <c r="W120" s="49">
        <v>0.005803</v>
      </c>
      <c r="X120" s="49">
        <v>0.689168</v>
      </c>
      <c r="Y120" s="49">
        <v>0.5</v>
      </c>
      <c r="Z120" s="49">
        <v>0</v>
      </c>
      <c r="AA120" s="71">
        <v>120</v>
      </c>
      <c r="AB120" s="71"/>
      <c r="AC120" s="72"/>
      <c r="AD120" s="78" t="s">
        <v>1934</v>
      </c>
      <c r="AE120" s="78">
        <v>2017</v>
      </c>
      <c r="AF120" s="78">
        <v>1320</v>
      </c>
      <c r="AG120" s="78">
        <v>3796</v>
      </c>
      <c r="AH120" s="78">
        <v>55</v>
      </c>
      <c r="AI120" s="78"/>
      <c r="AJ120" s="78" t="s">
        <v>2125</v>
      </c>
      <c r="AK120" s="78" t="s">
        <v>2267</v>
      </c>
      <c r="AL120" s="82" t="s">
        <v>2369</v>
      </c>
      <c r="AM120" s="78"/>
      <c r="AN120" s="80">
        <v>39891.533321759256</v>
      </c>
      <c r="AO120" s="82" t="s">
        <v>2524</v>
      </c>
      <c r="AP120" s="78" t="b">
        <v>0</v>
      </c>
      <c r="AQ120" s="78" t="b">
        <v>0</v>
      </c>
      <c r="AR120" s="78" t="b">
        <v>0</v>
      </c>
      <c r="AS120" s="78" t="s">
        <v>1701</v>
      </c>
      <c r="AT120" s="78">
        <v>59</v>
      </c>
      <c r="AU120" s="82" t="s">
        <v>2603</v>
      </c>
      <c r="AV120" s="78" t="b">
        <v>0</v>
      </c>
      <c r="AW120" s="78" t="s">
        <v>2713</v>
      </c>
      <c r="AX120" s="82" t="s">
        <v>2831</v>
      </c>
      <c r="AY120" s="78" t="s">
        <v>66</v>
      </c>
      <c r="AZ120" s="78" t="str">
        <f>REPLACE(INDEX(GroupVertices[Group],MATCH(Vertices[[#This Row],[Vertex]],GroupVertices[Vertex],0)),1,1,"")</f>
        <v>12</v>
      </c>
      <c r="BA120" s="48"/>
      <c r="BB120" s="48"/>
      <c r="BC120" s="48"/>
      <c r="BD120" s="48"/>
      <c r="BE120" s="48"/>
      <c r="BF120" s="48"/>
      <c r="BG120" s="122" t="s">
        <v>3656</v>
      </c>
      <c r="BH120" s="122" t="s">
        <v>3656</v>
      </c>
      <c r="BI120" s="122" t="s">
        <v>3816</v>
      </c>
      <c r="BJ120" s="122" t="s">
        <v>3816</v>
      </c>
      <c r="BK120" s="122">
        <v>0</v>
      </c>
      <c r="BL120" s="125">
        <v>0</v>
      </c>
      <c r="BM120" s="122">
        <v>2</v>
      </c>
      <c r="BN120" s="125">
        <v>8.695652173913043</v>
      </c>
      <c r="BO120" s="122">
        <v>0</v>
      </c>
      <c r="BP120" s="125">
        <v>0</v>
      </c>
      <c r="BQ120" s="122">
        <v>21</v>
      </c>
      <c r="BR120" s="125">
        <v>91.30434782608695</v>
      </c>
      <c r="BS120" s="122">
        <v>23</v>
      </c>
      <c r="BT120" s="2"/>
      <c r="BU120" s="3"/>
      <c r="BV120" s="3"/>
      <c r="BW120" s="3"/>
      <c r="BX120" s="3"/>
    </row>
    <row r="121" spans="1:76" ht="15">
      <c r="A121" s="64" t="s">
        <v>286</v>
      </c>
      <c r="B121" s="65"/>
      <c r="C121" s="65" t="s">
        <v>64</v>
      </c>
      <c r="D121" s="66">
        <v>162.23335532268894</v>
      </c>
      <c r="E121" s="68"/>
      <c r="F121" s="102" t="s">
        <v>961</v>
      </c>
      <c r="G121" s="65"/>
      <c r="H121" s="69" t="s">
        <v>286</v>
      </c>
      <c r="I121" s="70"/>
      <c r="J121" s="70"/>
      <c r="K121" s="69" t="s">
        <v>3050</v>
      </c>
      <c r="L121" s="73">
        <v>1</v>
      </c>
      <c r="M121" s="74">
        <v>7484.30126953125</v>
      </c>
      <c r="N121" s="74">
        <v>3364.369384765625</v>
      </c>
      <c r="O121" s="75"/>
      <c r="P121" s="76"/>
      <c r="Q121" s="76"/>
      <c r="R121" s="87"/>
      <c r="S121" s="48">
        <v>0</v>
      </c>
      <c r="T121" s="48">
        <v>2</v>
      </c>
      <c r="U121" s="49">
        <v>0</v>
      </c>
      <c r="V121" s="49">
        <v>0.002137</v>
      </c>
      <c r="W121" s="49">
        <v>0.005803</v>
      </c>
      <c r="X121" s="49">
        <v>0.689168</v>
      </c>
      <c r="Y121" s="49">
        <v>0.5</v>
      </c>
      <c r="Z121" s="49">
        <v>0</v>
      </c>
      <c r="AA121" s="71">
        <v>121</v>
      </c>
      <c r="AB121" s="71"/>
      <c r="AC121" s="72"/>
      <c r="AD121" s="78" t="s">
        <v>1935</v>
      </c>
      <c r="AE121" s="78">
        <v>1980</v>
      </c>
      <c r="AF121" s="78">
        <v>1431</v>
      </c>
      <c r="AG121" s="78">
        <v>4332</v>
      </c>
      <c r="AH121" s="78">
        <v>30</v>
      </c>
      <c r="AI121" s="78"/>
      <c r="AJ121" s="78" t="s">
        <v>2126</v>
      </c>
      <c r="AK121" s="78" t="s">
        <v>2267</v>
      </c>
      <c r="AL121" s="82" t="s">
        <v>2370</v>
      </c>
      <c r="AM121" s="78"/>
      <c r="AN121" s="80">
        <v>39926.797268518516</v>
      </c>
      <c r="AO121" s="82" t="s">
        <v>2525</v>
      </c>
      <c r="AP121" s="78" t="b">
        <v>0</v>
      </c>
      <c r="AQ121" s="78" t="b">
        <v>0</v>
      </c>
      <c r="AR121" s="78" t="b">
        <v>1</v>
      </c>
      <c r="AS121" s="78" t="s">
        <v>1701</v>
      </c>
      <c r="AT121" s="78">
        <v>52</v>
      </c>
      <c r="AU121" s="82" t="s">
        <v>2603</v>
      </c>
      <c r="AV121" s="78" t="b">
        <v>0</v>
      </c>
      <c r="AW121" s="78" t="s">
        <v>2713</v>
      </c>
      <c r="AX121" s="82" t="s">
        <v>2832</v>
      </c>
      <c r="AY121" s="78" t="s">
        <v>66</v>
      </c>
      <c r="AZ121" s="78" t="str">
        <f>REPLACE(INDEX(GroupVertices[Group],MATCH(Vertices[[#This Row],[Vertex]],GroupVertices[Vertex],0)),1,1,"")</f>
        <v>12</v>
      </c>
      <c r="BA121" s="48"/>
      <c r="BB121" s="48"/>
      <c r="BC121" s="48"/>
      <c r="BD121" s="48"/>
      <c r="BE121" s="48"/>
      <c r="BF121" s="48"/>
      <c r="BG121" s="122" t="s">
        <v>3656</v>
      </c>
      <c r="BH121" s="122" t="s">
        <v>3656</v>
      </c>
      <c r="BI121" s="122" t="s">
        <v>3816</v>
      </c>
      <c r="BJ121" s="122" t="s">
        <v>3816</v>
      </c>
      <c r="BK121" s="122">
        <v>0</v>
      </c>
      <c r="BL121" s="125">
        <v>0</v>
      </c>
      <c r="BM121" s="122">
        <v>2</v>
      </c>
      <c r="BN121" s="125">
        <v>8.695652173913043</v>
      </c>
      <c r="BO121" s="122">
        <v>0</v>
      </c>
      <c r="BP121" s="125">
        <v>0</v>
      </c>
      <c r="BQ121" s="122">
        <v>21</v>
      </c>
      <c r="BR121" s="125">
        <v>91.30434782608695</v>
      </c>
      <c r="BS121" s="122">
        <v>23</v>
      </c>
      <c r="BT121" s="2"/>
      <c r="BU121" s="3"/>
      <c r="BV121" s="3"/>
      <c r="BW121" s="3"/>
      <c r="BX121" s="3"/>
    </row>
    <row r="122" spans="1:76" ht="15">
      <c r="A122" s="64" t="s">
        <v>287</v>
      </c>
      <c r="B122" s="65"/>
      <c r="C122" s="65" t="s">
        <v>64</v>
      </c>
      <c r="D122" s="66">
        <v>162.33886258598713</v>
      </c>
      <c r="E122" s="68"/>
      <c r="F122" s="102" t="s">
        <v>962</v>
      </c>
      <c r="G122" s="65"/>
      <c r="H122" s="69" t="s">
        <v>287</v>
      </c>
      <c r="I122" s="70"/>
      <c r="J122" s="70"/>
      <c r="K122" s="69" t="s">
        <v>3051</v>
      </c>
      <c r="L122" s="73">
        <v>1</v>
      </c>
      <c r="M122" s="74">
        <v>5021.95166015625</v>
      </c>
      <c r="N122" s="74">
        <v>5594.83349609375</v>
      </c>
      <c r="O122" s="75"/>
      <c r="P122" s="76"/>
      <c r="Q122" s="76"/>
      <c r="R122" s="87"/>
      <c r="S122" s="48">
        <v>0</v>
      </c>
      <c r="T122" s="48">
        <v>3</v>
      </c>
      <c r="U122" s="49">
        <v>0</v>
      </c>
      <c r="V122" s="49">
        <v>0.002137</v>
      </c>
      <c r="W122" s="49">
        <v>0.007802</v>
      </c>
      <c r="X122" s="49">
        <v>0.826783</v>
      </c>
      <c r="Y122" s="49">
        <v>0.6666666666666666</v>
      </c>
      <c r="Z122" s="49">
        <v>0</v>
      </c>
      <c r="AA122" s="71">
        <v>122</v>
      </c>
      <c r="AB122" s="71"/>
      <c r="AC122" s="72"/>
      <c r="AD122" s="78" t="s">
        <v>1936</v>
      </c>
      <c r="AE122" s="78">
        <v>3891</v>
      </c>
      <c r="AF122" s="78">
        <v>2078</v>
      </c>
      <c r="AG122" s="78">
        <v>24206</v>
      </c>
      <c r="AH122" s="78">
        <v>33852</v>
      </c>
      <c r="AI122" s="78"/>
      <c r="AJ122" s="78" t="s">
        <v>2127</v>
      </c>
      <c r="AK122" s="78" t="s">
        <v>2225</v>
      </c>
      <c r="AL122" s="78"/>
      <c r="AM122" s="78"/>
      <c r="AN122" s="80">
        <v>41777.61047453704</v>
      </c>
      <c r="AO122" s="82" t="s">
        <v>2526</v>
      </c>
      <c r="AP122" s="78" t="b">
        <v>1</v>
      </c>
      <c r="AQ122" s="78" t="b">
        <v>0</v>
      </c>
      <c r="AR122" s="78" t="b">
        <v>0</v>
      </c>
      <c r="AS122" s="78" t="s">
        <v>1701</v>
      </c>
      <c r="AT122" s="78">
        <v>10</v>
      </c>
      <c r="AU122" s="82" t="s">
        <v>2603</v>
      </c>
      <c r="AV122" s="78" t="b">
        <v>0</v>
      </c>
      <c r="AW122" s="78" t="s">
        <v>2713</v>
      </c>
      <c r="AX122" s="82" t="s">
        <v>2833</v>
      </c>
      <c r="AY122" s="78" t="s">
        <v>66</v>
      </c>
      <c r="AZ122" s="78" t="str">
        <f>REPLACE(INDEX(GroupVertices[Group],MATCH(Vertices[[#This Row],[Vertex]],GroupVertices[Vertex],0)),1,1,"")</f>
        <v>2</v>
      </c>
      <c r="BA122" s="48"/>
      <c r="BB122" s="48"/>
      <c r="BC122" s="48"/>
      <c r="BD122" s="48"/>
      <c r="BE122" s="48"/>
      <c r="BF122" s="48"/>
      <c r="BG122" s="122" t="s">
        <v>3657</v>
      </c>
      <c r="BH122" s="122" t="s">
        <v>3657</v>
      </c>
      <c r="BI122" s="122" t="s">
        <v>3817</v>
      </c>
      <c r="BJ122" s="122" t="s">
        <v>3817</v>
      </c>
      <c r="BK122" s="122">
        <v>0</v>
      </c>
      <c r="BL122" s="125">
        <v>0</v>
      </c>
      <c r="BM122" s="122">
        <v>0</v>
      </c>
      <c r="BN122" s="125">
        <v>0</v>
      </c>
      <c r="BO122" s="122">
        <v>0</v>
      </c>
      <c r="BP122" s="125">
        <v>0</v>
      </c>
      <c r="BQ122" s="122">
        <v>10</v>
      </c>
      <c r="BR122" s="125">
        <v>100</v>
      </c>
      <c r="BS122" s="122">
        <v>10</v>
      </c>
      <c r="BT122" s="2"/>
      <c r="BU122" s="3"/>
      <c r="BV122" s="3"/>
      <c r="BW122" s="3"/>
      <c r="BX122" s="3"/>
    </row>
    <row r="123" spans="1:76" ht="15">
      <c r="A123" s="64" t="s">
        <v>401</v>
      </c>
      <c r="B123" s="65"/>
      <c r="C123" s="65" t="s">
        <v>64</v>
      </c>
      <c r="D123" s="66">
        <v>167.52176420794535</v>
      </c>
      <c r="E123" s="68"/>
      <c r="F123" s="102" t="s">
        <v>2675</v>
      </c>
      <c r="G123" s="65"/>
      <c r="H123" s="69" t="s">
        <v>401</v>
      </c>
      <c r="I123" s="70"/>
      <c r="J123" s="70"/>
      <c r="K123" s="69" t="s">
        <v>3052</v>
      </c>
      <c r="L123" s="73">
        <v>5.445395912912469</v>
      </c>
      <c r="M123" s="74">
        <v>4676.81396484375</v>
      </c>
      <c r="N123" s="74">
        <v>5253.03662109375</v>
      </c>
      <c r="O123" s="75"/>
      <c r="P123" s="76"/>
      <c r="Q123" s="76"/>
      <c r="R123" s="87"/>
      <c r="S123" s="48">
        <v>10</v>
      </c>
      <c r="T123" s="48">
        <v>0</v>
      </c>
      <c r="U123" s="49">
        <v>18</v>
      </c>
      <c r="V123" s="49">
        <v>0.002169</v>
      </c>
      <c r="W123" s="49">
        <v>0.011806</v>
      </c>
      <c r="X123" s="49">
        <v>2.453928</v>
      </c>
      <c r="Y123" s="49">
        <v>0.2111111111111111</v>
      </c>
      <c r="Z123" s="49">
        <v>0</v>
      </c>
      <c r="AA123" s="71">
        <v>123</v>
      </c>
      <c r="AB123" s="71"/>
      <c r="AC123" s="72"/>
      <c r="AD123" s="78" t="s">
        <v>1937</v>
      </c>
      <c r="AE123" s="78">
        <v>736</v>
      </c>
      <c r="AF123" s="78">
        <v>33861</v>
      </c>
      <c r="AG123" s="78">
        <v>26336</v>
      </c>
      <c r="AH123" s="78">
        <v>4204</v>
      </c>
      <c r="AI123" s="78"/>
      <c r="AJ123" s="78" t="s">
        <v>2128</v>
      </c>
      <c r="AK123" s="78" t="s">
        <v>1772</v>
      </c>
      <c r="AL123" s="82" t="s">
        <v>2371</v>
      </c>
      <c r="AM123" s="78"/>
      <c r="AN123" s="80">
        <v>40793.86913194445</v>
      </c>
      <c r="AO123" s="82" t="s">
        <v>2527</v>
      </c>
      <c r="AP123" s="78" t="b">
        <v>0</v>
      </c>
      <c r="AQ123" s="78" t="b">
        <v>0</v>
      </c>
      <c r="AR123" s="78" t="b">
        <v>1</v>
      </c>
      <c r="AS123" s="78" t="s">
        <v>1701</v>
      </c>
      <c r="AT123" s="78">
        <v>1163</v>
      </c>
      <c r="AU123" s="82" t="s">
        <v>2603</v>
      </c>
      <c r="AV123" s="78" t="b">
        <v>1</v>
      </c>
      <c r="AW123" s="78" t="s">
        <v>2713</v>
      </c>
      <c r="AX123" s="82" t="s">
        <v>2834</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288</v>
      </c>
      <c r="B124" s="65"/>
      <c r="C124" s="65" t="s">
        <v>64</v>
      </c>
      <c r="D124" s="66">
        <v>162.07175146190295</v>
      </c>
      <c r="E124" s="68"/>
      <c r="F124" s="102" t="s">
        <v>963</v>
      </c>
      <c r="G124" s="65"/>
      <c r="H124" s="69" t="s">
        <v>288</v>
      </c>
      <c r="I124" s="70"/>
      <c r="J124" s="70"/>
      <c r="K124" s="69" t="s">
        <v>3053</v>
      </c>
      <c r="L124" s="73">
        <v>1</v>
      </c>
      <c r="M124" s="74">
        <v>4396.416015625</v>
      </c>
      <c r="N124" s="74">
        <v>4545.9267578125</v>
      </c>
      <c r="O124" s="75"/>
      <c r="P124" s="76"/>
      <c r="Q124" s="76"/>
      <c r="R124" s="87"/>
      <c r="S124" s="48">
        <v>0</v>
      </c>
      <c r="T124" s="48">
        <v>3</v>
      </c>
      <c r="U124" s="49">
        <v>0</v>
      </c>
      <c r="V124" s="49">
        <v>0.002137</v>
      </c>
      <c r="W124" s="49">
        <v>0.007802</v>
      </c>
      <c r="X124" s="49">
        <v>0.826783</v>
      </c>
      <c r="Y124" s="49">
        <v>0.6666666666666666</v>
      </c>
      <c r="Z124" s="49">
        <v>0</v>
      </c>
      <c r="AA124" s="71">
        <v>124</v>
      </c>
      <c r="AB124" s="71"/>
      <c r="AC124" s="72"/>
      <c r="AD124" s="78" t="s">
        <v>1938</v>
      </c>
      <c r="AE124" s="78">
        <v>279</v>
      </c>
      <c r="AF124" s="78">
        <v>440</v>
      </c>
      <c r="AG124" s="78">
        <v>27444</v>
      </c>
      <c r="AH124" s="78">
        <v>43</v>
      </c>
      <c r="AI124" s="78"/>
      <c r="AJ124" s="78" t="s">
        <v>2129</v>
      </c>
      <c r="AK124" s="78" t="s">
        <v>2260</v>
      </c>
      <c r="AL124" s="78"/>
      <c r="AM124" s="78"/>
      <c r="AN124" s="80">
        <v>40440.56175925926</v>
      </c>
      <c r="AO124" s="82" t="s">
        <v>2528</v>
      </c>
      <c r="AP124" s="78" t="b">
        <v>0</v>
      </c>
      <c r="AQ124" s="78" t="b">
        <v>0</v>
      </c>
      <c r="AR124" s="78" t="b">
        <v>1</v>
      </c>
      <c r="AS124" s="78" t="s">
        <v>1701</v>
      </c>
      <c r="AT124" s="78">
        <v>39</v>
      </c>
      <c r="AU124" s="82" t="s">
        <v>2604</v>
      </c>
      <c r="AV124" s="78" t="b">
        <v>0</v>
      </c>
      <c r="AW124" s="78" t="s">
        <v>2713</v>
      </c>
      <c r="AX124" s="82" t="s">
        <v>2835</v>
      </c>
      <c r="AY124" s="78" t="s">
        <v>66</v>
      </c>
      <c r="AZ124" s="78" t="str">
        <f>REPLACE(INDEX(GroupVertices[Group],MATCH(Vertices[[#This Row],[Vertex]],GroupVertices[Vertex],0)),1,1,"")</f>
        <v>2</v>
      </c>
      <c r="BA124" s="48" t="s">
        <v>734</v>
      </c>
      <c r="BB124" s="48" t="s">
        <v>734</v>
      </c>
      <c r="BC124" s="48" t="s">
        <v>796</v>
      </c>
      <c r="BD124" s="48" t="s">
        <v>796</v>
      </c>
      <c r="BE124" s="48"/>
      <c r="BF124" s="48"/>
      <c r="BG124" s="122" t="s">
        <v>3658</v>
      </c>
      <c r="BH124" s="122" t="s">
        <v>3658</v>
      </c>
      <c r="BI124" s="122" t="s">
        <v>3818</v>
      </c>
      <c r="BJ124" s="122" t="s">
        <v>3818</v>
      </c>
      <c r="BK124" s="122">
        <v>0</v>
      </c>
      <c r="BL124" s="125">
        <v>0</v>
      </c>
      <c r="BM124" s="122">
        <v>1</v>
      </c>
      <c r="BN124" s="125">
        <v>6.666666666666667</v>
      </c>
      <c r="BO124" s="122">
        <v>0</v>
      </c>
      <c r="BP124" s="125">
        <v>0</v>
      </c>
      <c r="BQ124" s="122">
        <v>14</v>
      </c>
      <c r="BR124" s="125">
        <v>93.33333333333333</v>
      </c>
      <c r="BS124" s="122">
        <v>15</v>
      </c>
      <c r="BT124" s="2"/>
      <c r="BU124" s="3"/>
      <c r="BV124" s="3"/>
      <c r="BW124" s="3"/>
      <c r="BX124" s="3"/>
    </row>
    <row r="125" spans="1:76" ht="15">
      <c r="A125" s="64" t="s">
        <v>289</v>
      </c>
      <c r="B125" s="65"/>
      <c r="C125" s="65" t="s">
        <v>64</v>
      </c>
      <c r="D125" s="66">
        <v>162.47731029315898</v>
      </c>
      <c r="E125" s="68"/>
      <c r="F125" s="102" t="s">
        <v>964</v>
      </c>
      <c r="G125" s="65"/>
      <c r="H125" s="69" t="s">
        <v>289</v>
      </c>
      <c r="I125" s="70"/>
      <c r="J125" s="70"/>
      <c r="K125" s="69" t="s">
        <v>3054</v>
      </c>
      <c r="L125" s="73">
        <v>1</v>
      </c>
      <c r="M125" s="74">
        <v>4208.82666015625</v>
      </c>
      <c r="N125" s="74">
        <v>4833.828125</v>
      </c>
      <c r="O125" s="75"/>
      <c r="P125" s="76"/>
      <c r="Q125" s="76"/>
      <c r="R125" s="87"/>
      <c r="S125" s="48">
        <v>0</v>
      </c>
      <c r="T125" s="48">
        <v>3</v>
      </c>
      <c r="U125" s="49">
        <v>0</v>
      </c>
      <c r="V125" s="49">
        <v>0.002137</v>
      </c>
      <c r="W125" s="49">
        <v>0.007802</v>
      </c>
      <c r="X125" s="49">
        <v>0.826783</v>
      </c>
      <c r="Y125" s="49">
        <v>0.6666666666666666</v>
      </c>
      <c r="Z125" s="49">
        <v>0</v>
      </c>
      <c r="AA125" s="71">
        <v>125</v>
      </c>
      <c r="AB125" s="71"/>
      <c r="AC125" s="72"/>
      <c r="AD125" s="78" t="s">
        <v>1939</v>
      </c>
      <c r="AE125" s="78">
        <v>4843</v>
      </c>
      <c r="AF125" s="78">
        <v>2927</v>
      </c>
      <c r="AG125" s="78">
        <v>214805</v>
      </c>
      <c r="AH125" s="78">
        <v>136870</v>
      </c>
      <c r="AI125" s="78"/>
      <c r="AJ125" s="78" t="s">
        <v>2130</v>
      </c>
      <c r="AK125" s="78" t="s">
        <v>1740</v>
      </c>
      <c r="AL125" s="82" t="s">
        <v>2372</v>
      </c>
      <c r="AM125" s="78"/>
      <c r="AN125" s="80">
        <v>42763.763715277775</v>
      </c>
      <c r="AO125" s="78"/>
      <c r="AP125" s="78" t="b">
        <v>0</v>
      </c>
      <c r="AQ125" s="78" t="b">
        <v>0</v>
      </c>
      <c r="AR125" s="78" t="b">
        <v>0</v>
      </c>
      <c r="AS125" s="78" t="s">
        <v>1701</v>
      </c>
      <c r="AT125" s="78">
        <v>169</v>
      </c>
      <c r="AU125" s="82" t="s">
        <v>2603</v>
      </c>
      <c r="AV125" s="78" t="b">
        <v>0</v>
      </c>
      <c r="AW125" s="78" t="s">
        <v>2713</v>
      </c>
      <c r="AX125" s="82" t="s">
        <v>2836</v>
      </c>
      <c r="AY125" s="78" t="s">
        <v>66</v>
      </c>
      <c r="AZ125" s="78" t="str">
        <f>REPLACE(INDEX(GroupVertices[Group],MATCH(Vertices[[#This Row],[Vertex]],GroupVertices[Vertex],0)),1,1,"")</f>
        <v>2</v>
      </c>
      <c r="BA125" s="48"/>
      <c r="BB125" s="48"/>
      <c r="BC125" s="48"/>
      <c r="BD125" s="48"/>
      <c r="BE125" s="48"/>
      <c r="BF125" s="48"/>
      <c r="BG125" s="122" t="s">
        <v>3659</v>
      </c>
      <c r="BH125" s="122" t="s">
        <v>3659</v>
      </c>
      <c r="BI125" s="122" t="s">
        <v>3819</v>
      </c>
      <c r="BJ125" s="122" t="s">
        <v>3819</v>
      </c>
      <c r="BK125" s="122">
        <v>0</v>
      </c>
      <c r="BL125" s="125">
        <v>0</v>
      </c>
      <c r="BM125" s="122">
        <v>1</v>
      </c>
      <c r="BN125" s="125">
        <v>5.555555555555555</v>
      </c>
      <c r="BO125" s="122">
        <v>0</v>
      </c>
      <c r="BP125" s="125">
        <v>0</v>
      </c>
      <c r="BQ125" s="122">
        <v>17</v>
      </c>
      <c r="BR125" s="125">
        <v>94.44444444444444</v>
      </c>
      <c r="BS125" s="122">
        <v>18</v>
      </c>
      <c r="BT125" s="2"/>
      <c r="BU125" s="3"/>
      <c r="BV125" s="3"/>
      <c r="BW125" s="3"/>
      <c r="BX125" s="3"/>
    </row>
    <row r="126" spans="1:76" ht="15">
      <c r="A126" s="64" t="s">
        <v>290</v>
      </c>
      <c r="B126" s="65"/>
      <c r="C126" s="65" t="s">
        <v>64</v>
      </c>
      <c r="D126" s="66">
        <v>162.0097842902595</v>
      </c>
      <c r="E126" s="68"/>
      <c r="F126" s="102" t="s">
        <v>2676</v>
      </c>
      <c r="G126" s="65"/>
      <c r="H126" s="69" t="s">
        <v>290</v>
      </c>
      <c r="I126" s="70"/>
      <c r="J126" s="70"/>
      <c r="K126" s="69" t="s">
        <v>3055</v>
      </c>
      <c r="L126" s="73">
        <v>1</v>
      </c>
      <c r="M126" s="74">
        <v>5277.27685546875</v>
      </c>
      <c r="N126" s="74">
        <v>7454.63720703125</v>
      </c>
      <c r="O126" s="75"/>
      <c r="P126" s="76"/>
      <c r="Q126" s="76"/>
      <c r="R126" s="87"/>
      <c r="S126" s="48">
        <v>0</v>
      </c>
      <c r="T126" s="48">
        <v>2</v>
      </c>
      <c r="U126" s="49">
        <v>0</v>
      </c>
      <c r="V126" s="49">
        <v>0.002132</v>
      </c>
      <c r="W126" s="49">
        <v>0.006924</v>
      </c>
      <c r="X126" s="49">
        <v>0.618199</v>
      </c>
      <c r="Y126" s="49">
        <v>1</v>
      </c>
      <c r="Z126" s="49">
        <v>0</v>
      </c>
      <c r="AA126" s="71">
        <v>126</v>
      </c>
      <c r="AB126" s="71"/>
      <c r="AC126" s="72"/>
      <c r="AD126" s="78" t="s">
        <v>1940</v>
      </c>
      <c r="AE126" s="78">
        <v>301</v>
      </c>
      <c r="AF126" s="78">
        <v>60</v>
      </c>
      <c r="AG126" s="78">
        <v>343</v>
      </c>
      <c r="AH126" s="78">
        <v>40</v>
      </c>
      <c r="AI126" s="78"/>
      <c r="AJ126" s="78" t="s">
        <v>2131</v>
      </c>
      <c r="AK126" s="78" t="s">
        <v>1744</v>
      </c>
      <c r="AL126" s="78"/>
      <c r="AM126" s="78"/>
      <c r="AN126" s="80">
        <v>41453.16326388889</v>
      </c>
      <c r="AO126" s="82" t="s">
        <v>2529</v>
      </c>
      <c r="AP126" s="78" t="b">
        <v>1</v>
      </c>
      <c r="AQ126" s="78" t="b">
        <v>0</v>
      </c>
      <c r="AR126" s="78" t="b">
        <v>0</v>
      </c>
      <c r="AS126" s="78" t="s">
        <v>1701</v>
      </c>
      <c r="AT126" s="78">
        <v>1</v>
      </c>
      <c r="AU126" s="82" t="s">
        <v>2603</v>
      </c>
      <c r="AV126" s="78" t="b">
        <v>0</v>
      </c>
      <c r="AW126" s="78" t="s">
        <v>2713</v>
      </c>
      <c r="AX126" s="82" t="s">
        <v>2837</v>
      </c>
      <c r="AY126" s="78" t="s">
        <v>66</v>
      </c>
      <c r="AZ126" s="78" t="str">
        <f>REPLACE(INDEX(GroupVertices[Group],MATCH(Vertices[[#This Row],[Vertex]],GroupVertices[Vertex],0)),1,1,"")</f>
        <v>2</v>
      </c>
      <c r="BA126" s="48"/>
      <c r="BB126" s="48"/>
      <c r="BC126" s="48"/>
      <c r="BD126" s="48"/>
      <c r="BE126" s="48"/>
      <c r="BF126" s="48"/>
      <c r="BG126" s="122" t="s">
        <v>3660</v>
      </c>
      <c r="BH126" s="122" t="s">
        <v>3660</v>
      </c>
      <c r="BI126" s="122" t="s">
        <v>3820</v>
      </c>
      <c r="BJ126" s="122" t="s">
        <v>3820</v>
      </c>
      <c r="BK126" s="122">
        <v>0</v>
      </c>
      <c r="BL126" s="125">
        <v>0</v>
      </c>
      <c r="BM126" s="122">
        <v>0</v>
      </c>
      <c r="BN126" s="125">
        <v>0</v>
      </c>
      <c r="BO126" s="122">
        <v>0</v>
      </c>
      <c r="BP126" s="125">
        <v>0</v>
      </c>
      <c r="BQ126" s="122">
        <v>6</v>
      </c>
      <c r="BR126" s="125">
        <v>100</v>
      </c>
      <c r="BS126" s="122">
        <v>6</v>
      </c>
      <c r="BT126" s="2"/>
      <c r="BU126" s="3"/>
      <c r="BV126" s="3"/>
      <c r="BW126" s="3"/>
      <c r="BX126" s="3"/>
    </row>
    <row r="127" spans="1:76" ht="15">
      <c r="A127" s="64" t="s">
        <v>291</v>
      </c>
      <c r="B127" s="65"/>
      <c r="C127" s="65" t="s">
        <v>64</v>
      </c>
      <c r="D127" s="66">
        <v>162.00211992955622</v>
      </c>
      <c r="E127" s="68"/>
      <c r="F127" s="102" t="s">
        <v>965</v>
      </c>
      <c r="G127" s="65"/>
      <c r="H127" s="69" t="s">
        <v>291</v>
      </c>
      <c r="I127" s="70"/>
      <c r="J127" s="70"/>
      <c r="K127" s="69" t="s">
        <v>3056</v>
      </c>
      <c r="L127" s="73">
        <v>1</v>
      </c>
      <c r="M127" s="74">
        <v>4657.9599609375</v>
      </c>
      <c r="N127" s="74">
        <v>9143.697265625</v>
      </c>
      <c r="O127" s="75"/>
      <c r="P127" s="76"/>
      <c r="Q127" s="76"/>
      <c r="R127" s="87"/>
      <c r="S127" s="48">
        <v>0</v>
      </c>
      <c r="T127" s="48">
        <v>2</v>
      </c>
      <c r="U127" s="49">
        <v>0</v>
      </c>
      <c r="V127" s="49">
        <v>0.002132</v>
      </c>
      <c r="W127" s="49">
        <v>0.006924</v>
      </c>
      <c r="X127" s="49">
        <v>0.618199</v>
      </c>
      <c r="Y127" s="49">
        <v>1</v>
      </c>
      <c r="Z127" s="49">
        <v>0</v>
      </c>
      <c r="AA127" s="71">
        <v>127</v>
      </c>
      <c r="AB127" s="71"/>
      <c r="AC127" s="72"/>
      <c r="AD127" s="78" t="s">
        <v>1941</v>
      </c>
      <c r="AE127" s="78">
        <v>128</v>
      </c>
      <c r="AF127" s="78">
        <v>13</v>
      </c>
      <c r="AG127" s="78">
        <v>108</v>
      </c>
      <c r="AH127" s="78">
        <v>70</v>
      </c>
      <c r="AI127" s="78"/>
      <c r="AJ127" s="78"/>
      <c r="AK127" s="78"/>
      <c r="AL127" s="78"/>
      <c r="AM127" s="78"/>
      <c r="AN127" s="80">
        <v>40756.87451388889</v>
      </c>
      <c r="AO127" s="78"/>
      <c r="AP127" s="78" t="b">
        <v>0</v>
      </c>
      <c r="AQ127" s="78" t="b">
        <v>0</v>
      </c>
      <c r="AR127" s="78" t="b">
        <v>0</v>
      </c>
      <c r="AS127" s="78" t="s">
        <v>1701</v>
      </c>
      <c r="AT127" s="78">
        <v>0</v>
      </c>
      <c r="AU127" s="82" t="s">
        <v>2605</v>
      </c>
      <c r="AV127" s="78" t="b">
        <v>0</v>
      </c>
      <c r="AW127" s="78" t="s">
        <v>2713</v>
      </c>
      <c r="AX127" s="82" t="s">
        <v>2838</v>
      </c>
      <c r="AY127" s="78" t="s">
        <v>66</v>
      </c>
      <c r="AZ127" s="78" t="str">
        <f>REPLACE(INDEX(GroupVertices[Group],MATCH(Vertices[[#This Row],[Vertex]],GroupVertices[Vertex],0)),1,1,"")</f>
        <v>2</v>
      </c>
      <c r="BA127" s="48"/>
      <c r="BB127" s="48"/>
      <c r="BC127" s="48"/>
      <c r="BD127" s="48"/>
      <c r="BE127" s="48"/>
      <c r="BF127" s="48"/>
      <c r="BG127" s="122" t="s">
        <v>3661</v>
      </c>
      <c r="BH127" s="122" t="s">
        <v>3661</v>
      </c>
      <c r="BI127" s="122" t="s">
        <v>3821</v>
      </c>
      <c r="BJ127" s="122" t="s">
        <v>3821</v>
      </c>
      <c r="BK127" s="122">
        <v>1</v>
      </c>
      <c r="BL127" s="125">
        <v>7.142857142857143</v>
      </c>
      <c r="BM127" s="122">
        <v>0</v>
      </c>
      <c r="BN127" s="125">
        <v>0</v>
      </c>
      <c r="BO127" s="122">
        <v>0</v>
      </c>
      <c r="BP127" s="125">
        <v>0</v>
      </c>
      <c r="BQ127" s="122">
        <v>13</v>
      </c>
      <c r="BR127" s="125">
        <v>92.85714285714286</v>
      </c>
      <c r="BS127" s="122">
        <v>14</v>
      </c>
      <c r="BT127" s="2"/>
      <c r="BU127" s="3"/>
      <c r="BV127" s="3"/>
      <c r="BW127" s="3"/>
      <c r="BX127" s="3"/>
    </row>
    <row r="128" spans="1:76" ht="15">
      <c r="A128" s="64" t="s">
        <v>292</v>
      </c>
      <c r="B128" s="65"/>
      <c r="C128" s="65" t="s">
        <v>64</v>
      </c>
      <c r="D128" s="66">
        <v>162.01565486441518</v>
      </c>
      <c r="E128" s="68"/>
      <c r="F128" s="102" t="s">
        <v>966</v>
      </c>
      <c r="G128" s="65"/>
      <c r="H128" s="69" t="s">
        <v>292</v>
      </c>
      <c r="I128" s="70"/>
      <c r="J128" s="70"/>
      <c r="K128" s="69" t="s">
        <v>3057</v>
      </c>
      <c r="L128" s="73">
        <v>1</v>
      </c>
      <c r="M128" s="74">
        <v>5055.076171875</v>
      </c>
      <c r="N128" s="74">
        <v>7476.27587890625</v>
      </c>
      <c r="O128" s="75"/>
      <c r="P128" s="76"/>
      <c r="Q128" s="76"/>
      <c r="R128" s="87"/>
      <c r="S128" s="48">
        <v>0</v>
      </c>
      <c r="T128" s="48">
        <v>2</v>
      </c>
      <c r="U128" s="49">
        <v>0</v>
      </c>
      <c r="V128" s="49">
        <v>0.002132</v>
      </c>
      <c r="W128" s="49">
        <v>0.006924</v>
      </c>
      <c r="X128" s="49">
        <v>0.618199</v>
      </c>
      <c r="Y128" s="49">
        <v>1</v>
      </c>
      <c r="Z128" s="49">
        <v>0</v>
      </c>
      <c r="AA128" s="71">
        <v>128</v>
      </c>
      <c r="AB128" s="71"/>
      <c r="AC128" s="72"/>
      <c r="AD128" s="78" t="s">
        <v>1942</v>
      </c>
      <c r="AE128" s="78">
        <v>554</v>
      </c>
      <c r="AF128" s="78">
        <v>96</v>
      </c>
      <c r="AG128" s="78">
        <v>1515</v>
      </c>
      <c r="AH128" s="78">
        <v>2143</v>
      </c>
      <c r="AI128" s="78"/>
      <c r="AJ128" s="78" t="s">
        <v>2132</v>
      </c>
      <c r="AK128" s="78" t="s">
        <v>2268</v>
      </c>
      <c r="AL128" s="78"/>
      <c r="AM128" s="78"/>
      <c r="AN128" s="80">
        <v>42729.690150462964</v>
      </c>
      <c r="AO128" s="82" t="s">
        <v>2530</v>
      </c>
      <c r="AP128" s="78" t="b">
        <v>1</v>
      </c>
      <c r="AQ128" s="78" t="b">
        <v>0</v>
      </c>
      <c r="AR128" s="78" t="b">
        <v>0</v>
      </c>
      <c r="AS128" s="78" t="s">
        <v>1701</v>
      </c>
      <c r="AT128" s="78">
        <v>0</v>
      </c>
      <c r="AU128" s="78"/>
      <c r="AV128" s="78" t="b">
        <v>0</v>
      </c>
      <c r="AW128" s="78" t="s">
        <v>2713</v>
      </c>
      <c r="AX128" s="82" t="s">
        <v>2839</v>
      </c>
      <c r="AY128" s="78" t="s">
        <v>66</v>
      </c>
      <c r="AZ128" s="78" t="str">
        <f>REPLACE(INDEX(GroupVertices[Group],MATCH(Vertices[[#This Row],[Vertex]],GroupVertices[Vertex],0)),1,1,"")</f>
        <v>2</v>
      </c>
      <c r="BA128" s="48"/>
      <c r="BB128" s="48"/>
      <c r="BC128" s="48"/>
      <c r="BD128" s="48"/>
      <c r="BE128" s="48"/>
      <c r="BF128" s="48"/>
      <c r="BG128" s="122" t="s">
        <v>3662</v>
      </c>
      <c r="BH128" s="122" t="s">
        <v>3662</v>
      </c>
      <c r="BI128" s="122" t="s">
        <v>3822</v>
      </c>
      <c r="BJ128" s="122" t="s">
        <v>3822</v>
      </c>
      <c r="BK128" s="122">
        <v>0</v>
      </c>
      <c r="BL128" s="125">
        <v>0</v>
      </c>
      <c r="BM128" s="122">
        <v>0</v>
      </c>
      <c r="BN128" s="125">
        <v>0</v>
      </c>
      <c r="BO128" s="122">
        <v>0</v>
      </c>
      <c r="BP128" s="125">
        <v>0</v>
      </c>
      <c r="BQ128" s="122">
        <v>3</v>
      </c>
      <c r="BR128" s="125">
        <v>100</v>
      </c>
      <c r="BS128" s="122">
        <v>3</v>
      </c>
      <c r="BT128" s="2"/>
      <c r="BU128" s="3"/>
      <c r="BV128" s="3"/>
      <c r="BW128" s="3"/>
      <c r="BX128" s="3"/>
    </row>
    <row r="129" spans="1:76" ht="15">
      <c r="A129" s="64" t="s">
        <v>293</v>
      </c>
      <c r="B129" s="65"/>
      <c r="C129" s="65" t="s">
        <v>64</v>
      </c>
      <c r="D129" s="66">
        <v>162.012556505833</v>
      </c>
      <c r="E129" s="68"/>
      <c r="F129" s="102" t="s">
        <v>967</v>
      </c>
      <c r="G129" s="65"/>
      <c r="H129" s="69" t="s">
        <v>293</v>
      </c>
      <c r="I129" s="70"/>
      <c r="J129" s="70"/>
      <c r="K129" s="69" t="s">
        <v>3058</v>
      </c>
      <c r="L129" s="73">
        <v>1</v>
      </c>
      <c r="M129" s="74">
        <v>4557.3525390625</v>
      </c>
      <c r="N129" s="74">
        <v>4458.37744140625</v>
      </c>
      <c r="O129" s="75"/>
      <c r="P129" s="76"/>
      <c r="Q129" s="76"/>
      <c r="R129" s="87"/>
      <c r="S129" s="48">
        <v>0</v>
      </c>
      <c r="T129" s="48">
        <v>3</v>
      </c>
      <c r="U129" s="49">
        <v>0</v>
      </c>
      <c r="V129" s="49">
        <v>0.002137</v>
      </c>
      <c r="W129" s="49">
        <v>0.007686</v>
      </c>
      <c r="X129" s="49">
        <v>0.828102</v>
      </c>
      <c r="Y129" s="49">
        <v>0.6666666666666666</v>
      </c>
      <c r="Z129" s="49">
        <v>0</v>
      </c>
      <c r="AA129" s="71">
        <v>129</v>
      </c>
      <c r="AB129" s="71"/>
      <c r="AC129" s="72"/>
      <c r="AD129" s="78" t="s">
        <v>1943</v>
      </c>
      <c r="AE129" s="78">
        <v>266</v>
      </c>
      <c r="AF129" s="78">
        <v>77</v>
      </c>
      <c r="AG129" s="78">
        <v>6058</v>
      </c>
      <c r="AH129" s="78">
        <v>5589</v>
      </c>
      <c r="AI129" s="78"/>
      <c r="AJ129" s="78"/>
      <c r="AK129" s="78" t="s">
        <v>2269</v>
      </c>
      <c r="AL129" s="78"/>
      <c r="AM129" s="78"/>
      <c r="AN129" s="80">
        <v>41752.14634259259</v>
      </c>
      <c r="AO129" s="82" t="s">
        <v>2531</v>
      </c>
      <c r="AP129" s="78" t="b">
        <v>1</v>
      </c>
      <c r="AQ129" s="78" t="b">
        <v>0</v>
      </c>
      <c r="AR129" s="78" t="b">
        <v>0</v>
      </c>
      <c r="AS129" s="78" t="s">
        <v>1701</v>
      </c>
      <c r="AT129" s="78">
        <v>5</v>
      </c>
      <c r="AU129" s="82" t="s">
        <v>2603</v>
      </c>
      <c r="AV129" s="78" t="b">
        <v>0</v>
      </c>
      <c r="AW129" s="78" t="s">
        <v>2713</v>
      </c>
      <c r="AX129" s="82" t="s">
        <v>2840</v>
      </c>
      <c r="AY129" s="78" t="s">
        <v>66</v>
      </c>
      <c r="AZ129" s="78" t="str">
        <f>REPLACE(INDEX(GroupVertices[Group],MATCH(Vertices[[#This Row],[Vertex]],GroupVertices[Vertex],0)),1,1,"")</f>
        <v>2</v>
      </c>
      <c r="BA129" s="48"/>
      <c r="BB129" s="48"/>
      <c r="BC129" s="48"/>
      <c r="BD129" s="48"/>
      <c r="BE129" s="48"/>
      <c r="BF129" s="48"/>
      <c r="BG129" s="122" t="s">
        <v>3663</v>
      </c>
      <c r="BH129" s="122" t="s">
        <v>3663</v>
      </c>
      <c r="BI129" s="122" t="s">
        <v>3823</v>
      </c>
      <c r="BJ129" s="122" t="s">
        <v>3823</v>
      </c>
      <c r="BK129" s="122">
        <v>0</v>
      </c>
      <c r="BL129" s="125">
        <v>0</v>
      </c>
      <c r="BM129" s="122">
        <v>0</v>
      </c>
      <c r="BN129" s="125">
        <v>0</v>
      </c>
      <c r="BO129" s="122">
        <v>0</v>
      </c>
      <c r="BP129" s="125">
        <v>0</v>
      </c>
      <c r="BQ129" s="122">
        <v>20</v>
      </c>
      <c r="BR129" s="125">
        <v>100</v>
      </c>
      <c r="BS129" s="122">
        <v>20</v>
      </c>
      <c r="BT129" s="2"/>
      <c r="BU129" s="3"/>
      <c r="BV129" s="3"/>
      <c r="BW129" s="3"/>
      <c r="BX129" s="3"/>
    </row>
    <row r="130" spans="1:76" ht="15">
      <c r="A130" s="64" t="s">
        <v>299</v>
      </c>
      <c r="B130" s="65"/>
      <c r="C130" s="65" t="s">
        <v>64</v>
      </c>
      <c r="D130" s="66">
        <v>175.63408233359604</v>
      </c>
      <c r="E130" s="68"/>
      <c r="F130" s="102" t="s">
        <v>972</v>
      </c>
      <c r="G130" s="65"/>
      <c r="H130" s="69" t="s">
        <v>299</v>
      </c>
      <c r="I130" s="70"/>
      <c r="J130" s="70"/>
      <c r="K130" s="69" t="s">
        <v>3059</v>
      </c>
      <c r="L130" s="73">
        <v>2.317154262244511</v>
      </c>
      <c r="M130" s="74">
        <v>4275.2626953125</v>
      </c>
      <c r="N130" s="74">
        <v>5622.0908203125</v>
      </c>
      <c r="O130" s="75"/>
      <c r="P130" s="76"/>
      <c r="Q130" s="76"/>
      <c r="R130" s="87"/>
      <c r="S130" s="48">
        <v>4</v>
      </c>
      <c r="T130" s="48">
        <v>3</v>
      </c>
      <c r="U130" s="49">
        <v>5.333333</v>
      </c>
      <c r="V130" s="49">
        <v>0.002155</v>
      </c>
      <c r="W130" s="49">
        <v>0.010247</v>
      </c>
      <c r="X130" s="49">
        <v>1.728619</v>
      </c>
      <c r="Y130" s="49">
        <v>0.3333333333333333</v>
      </c>
      <c r="Z130" s="49">
        <v>0</v>
      </c>
      <c r="AA130" s="71">
        <v>130</v>
      </c>
      <c r="AB130" s="71"/>
      <c r="AC130" s="72"/>
      <c r="AD130" s="78" t="s">
        <v>1944</v>
      </c>
      <c r="AE130" s="78">
        <v>240</v>
      </c>
      <c r="AF130" s="78">
        <v>83608</v>
      </c>
      <c r="AG130" s="78">
        <v>162860</v>
      </c>
      <c r="AH130" s="78">
        <v>3184</v>
      </c>
      <c r="AI130" s="78"/>
      <c r="AJ130" s="78" t="s">
        <v>2133</v>
      </c>
      <c r="AK130" s="78" t="s">
        <v>1744</v>
      </c>
      <c r="AL130" s="82" t="s">
        <v>2373</v>
      </c>
      <c r="AM130" s="78"/>
      <c r="AN130" s="80">
        <v>39848.06653935185</v>
      </c>
      <c r="AO130" s="82" t="s">
        <v>2532</v>
      </c>
      <c r="AP130" s="78" t="b">
        <v>0</v>
      </c>
      <c r="AQ130" s="78" t="b">
        <v>0</v>
      </c>
      <c r="AR130" s="78" t="b">
        <v>1</v>
      </c>
      <c r="AS130" s="78" t="s">
        <v>1701</v>
      </c>
      <c r="AT130" s="78">
        <v>1196</v>
      </c>
      <c r="AU130" s="82" t="s">
        <v>2603</v>
      </c>
      <c r="AV130" s="78" t="b">
        <v>1</v>
      </c>
      <c r="AW130" s="78" t="s">
        <v>2713</v>
      </c>
      <c r="AX130" s="82" t="s">
        <v>2841</v>
      </c>
      <c r="AY130" s="78" t="s">
        <v>66</v>
      </c>
      <c r="AZ130" s="78" t="str">
        <f>REPLACE(INDEX(GroupVertices[Group],MATCH(Vertices[[#This Row],[Vertex]],GroupVertices[Vertex],0)),1,1,"")</f>
        <v>2</v>
      </c>
      <c r="BA130" s="48"/>
      <c r="BB130" s="48"/>
      <c r="BC130" s="48"/>
      <c r="BD130" s="48"/>
      <c r="BE130" s="48"/>
      <c r="BF130" s="48"/>
      <c r="BG130" s="122" t="s">
        <v>3664</v>
      </c>
      <c r="BH130" s="122" t="s">
        <v>3735</v>
      </c>
      <c r="BI130" s="122" t="s">
        <v>3824</v>
      </c>
      <c r="BJ130" s="122" t="s">
        <v>3893</v>
      </c>
      <c r="BK130" s="122">
        <v>0</v>
      </c>
      <c r="BL130" s="125">
        <v>0</v>
      </c>
      <c r="BM130" s="122">
        <v>1</v>
      </c>
      <c r="BN130" s="125">
        <v>2.7027027027027026</v>
      </c>
      <c r="BO130" s="122">
        <v>0</v>
      </c>
      <c r="BP130" s="125">
        <v>0</v>
      </c>
      <c r="BQ130" s="122">
        <v>36</v>
      </c>
      <c r="BR130" s="125">
        <v>97.29729729729729</v>
      </c>
      <c r="BS130" s="122">
        <v>37</v>
      </c>
      <c r="BT130" s="2"/>
      <c r="BU130" s="3"/>
      <c r="BV130" s="3"/>
      <c r="BW130" s="3"/>
      <c r="BX130" s="3"/>
    </row>
    <row r="131" spans="1:76" ht="15">
      <c r="A131" s="64" t="s">
        <v>294</v>
      </c>
      <c r="B131" s="65"/>
      <c r="C131" s="65" t="s">
        <v>64</v>
      </c>
      <c r="D131" s="66">
        <v>162.0040767876081</v>
      </c>
      <c r="E131" s="68"/>
      <c r="F131" s="102" t="s">
        <v>915</v>
      </c>
      <c r="G131" s="65"/>
      <c r="H131" s="69" t="s">
        <v>294</v>
      </c>
      <c r="I131" s="70"/>
      <c r="J131" s="70"/>
      <c r="K131" s="69" t="s">
        <v>3060</v>
      </c>
      <c r="L131" s="73">
        <v>1</v>
      </c>
      <c r="M131" s="74">
        <v>4496.904296875</v>
      </c>
      <c r="N131" s="74">
        <v>5790.05810546875</v>
      </c>
      <c r="O131" s="75"/>
      <c r="P131" s="76"/>
      <c r="Q131" s="76"/>
      <c r="R131" s="87"/>
      <c r="S131" s="48">
        <v>0</v>
      </c>
      <c r="T131" s="48">
        <v>4</v>
      </c>
      <c r="U131" s="49">
        <v>0</v>
      </c>
      <c r="V131" s="49">
        <v>0.002141</v>
      </c>
      <c r="W131" s="49">
        <v>0.008565</v>
      </c>
      <c r="X131" s="49">
        <v>1.036686</v>
      </c>
      <c r="Y131" s="49">
        <v>0.5833333333333334</v>
      </c>
      <c r="Z131" s="49">
        <v>0</v>
      </c>
      <c r="AA131" s="71">
        <v>131</v>
      </c>
      <c r="AB131" s="71"/>
      <c r="AC131" s="72"/>
      <c r="AD131" s="78" t="s">
        <v>1945</v>
      </c>
      <c r="AE131" s="78">
        <v>397</v>
      </c>
      <c r="AF131" s="78">
        <v>25</v>
      </c>
      <c r="AG131" s="78">
        <v>598</v>
      </c>
      <c r="AH131" s="78">
        <v>688</v>
      </c>
      <c r="AI131" s="78"/>
      <c r="AJ131" s="78"/>
      <c r="AK131" s="78"/>
      <c r="AL131" s="78"/>
      <c r="AM131" s="78"/>
      <c r="AN131" s="80">
        <v>43480.98070601852</v>
      </c>
      <c r="AO131" s="78"/>
      <c r="AP131" s="78" t="b">
        <v>1</v>
      </c>
      <c r="AQ131" s="78" t="b">
        <v>1</v>
      </c>
      <c r="AR131" s="78" t="b">
        <v>0</v>
      </c>
      <c r="AS131" s="78" t="s">
        <v>1701</v>
      </c>
      <c r="AT131" s="78">
        <v>0</v>
      </c>
      <c r="AU131" s="78"/>
      <c r="AV131" s="78" t="b">
        <v>0</v>
      </c>
      <c r="AW131" s="78" t="s">
        <v>2713</v>
      </c>
      <c r="AX131" s="82" t="s">
        <v>2842</v>
      </c>
      <c r="AY131" s="78" t="s">
        <v>66</v>
      </c>
      <c r="AZ131" s="78" t="str">
        <f>REPLACE(INDEX(GroupVertices[Group],MATCH(Vertices[[#This Row],[Vertex]],GroupVertices[Vertex],0)),1,1,"")</f>
        <v>2</v>
      </c>
      <c r="BA131" s="48" t="s">
        <v>3560</v>
      </c>
      <c r="BB131" s="48" t="s">
        <v>3560</v>
      </c>
      <c r="BC131" s="48" t="s">
        <v>796</v>
      </c>
      <c r="BD131" s="48" t="s">
        <v>796</v>
      </c>
      <c r="BE131" s="48"/>
      <c r="BF131" s="48"/>
      <c r="BG131" s="122" t="s">
        <v>3665</v>
      </c>
      <c r="BH131" s="122" t="s">
        <v>3736</v>
      </c>
      <c r="BI131" s="122" t="s">
        <v>3825</v>
      </c>
      <c r="BJ131" s="122" t="s">
        <v>3825</v>
      </c>
      <c r="BK131" s="122">
        <v>0</v>
      </c>
      <c r="BL131" s="125">
        <v>0</v>
      </c>
      <c r="BM131" s="122">
        <v>0</v>
      </c>
      <c r="BN131" s="125">
        <v>0</v>
      </c>
      <c r="BO131" s="122">
        <v>0</v>
      </c>
      <c r="BP131" s="125">
        <v>0</v>
      </c>
      <c r="BQ131" s="122">
        <v>32</v>
      </c>
      <c r="BR131" s="125">
        <v>100</v>
      </c>
      <c r="BS131" s="122">
        <v>32</v>
      </c>
      <c r="BT131" s="2"/>
      <c r="BU131" s="3"/>
      <c r="BV131" s="3"/>
      <c r="BW131" s="3"/>
      <c r="BX131" s="3"/>
    </row>
    <row r="132" spans="1:76" ht="15">
      <c r="A132" s="64" t="s">
        <v>295</v>
      </c>
      <c r="B132" s="65"/>
      <c r="C132" s="65" t="s">
        <v>64</v>
      </c>
      <c r="D132" s="66">
        <v>162.00163071504326</v>
      </c>
      <c r="E132" s="68"/>
      <c r="F132" s="102" t="s">
        <v>968</v>
      </c>
      <c r="G132" s="65"/>
      <c r="H132" s="69" t="s">
        <v>295</v>
      </c>
      <c r="I132" s="70"/>
      <c r="J132" s="70"/>
      <c r="K132" s="69" t="s">
        <v>3061</v>
      </c>
      <c r="L132" s="73">
        <v>1</v>
      </c>
      <c r="M132" s="74">
        <v>4980.201171875</v>
      </c>
      <c r="N132" s="74">
        <v>8750.685546875</v>
      </c>
      <c r="O132" s="75"/>
      <c r="P132" s="76"/>
      <c r="Q132" s="76"/>
      <c r="R132" s="87"/>
      <c r="S132" s="48">
        <v>0</v>
      </c>
      <c r="T132" s="48">
        <v>2</v>
      </c>
      <c r="U132" s="49">
        <v>0</v>
      </c>
      <c r="V132" s="49">
        <v>0.002132</v>
      </c>
      <c r="W132" s="49">
        <v>0.006924</v>
      </c>
      <c r="X132" s="49">
        <v>0.618199</v>
      </c>
      <c r="Y132" s="49">
        <v>1</v>
      </c>
      <c r="Z132" s="49">
        <v>0</v>
      </c>
      <c r="AA132" s="71">
        <v>132</v>
      </c>
      <c r="AB132" s="71"/>
      <c r="AC132" s="72"/>
      <c r="AD132" s="78" t="s">
        <v>1946</v>
      </c>
      <c r="AE132" s="78">
        <v>213</v>
      </c>
      <c r="AF132" s="78">
        <v>10</v>
      </c>
      <c r="AG132" s="78">
        <v>190</v>
      </c>
      <c r="AH132" s="78">
        <v>3300</v>
      </c>
      <c r="AI132" s="78"/>
      <c r="AJ132" s="78" t="s">
        <v>2134</v>
      </c>
      <c r="AK132" s="78"/>
      <c r="AL132" s="78"/>
      <c r="AM132" s="78"/>
      <c r="AN132" s="80">
        <v>41721.109131944446</v>
      </c>
      <c r="AO132" s="82" t="s">
        <v>2533</v>
      </c>
      <c r="AP132" s="78" t="b">
        <v>1</v>
      </c>
      <c r="AQ132" s="78" t="b">
        <v>0</v>
      </c>
      <c r="AR132" s="78" t="b">
        <v>0</v>
      </c>
      <c r="AS132" s="78" t="s">
        <v>1701</v>
      </c>
      <c r="AT132" s="78">
        <v>1</v>
      </c>
      <c r="AU132" s="82" t="s">
        <v>2603</v>
      </c>
      <c r="AV132" s="78" t="b">
        <v>0</v>
      </c>
      <c r="AW132" s="78" t="s">
        <v>2713</v>
      </c>
      <c r="AX132" s="82" t="s">
        <v>2843</v>
      </c>
      <c r="AY132" s="78" t="s">
        <v>66</v>
      </c>
      <c r="AZ132" s="78" t="str">
        <f>REPLACE(INDEX(GroupVertices[Group],MATCH(Vertices[[#This Row],[Vertex]],GroupVertices[Vertex],0)),1,1,"")</f>
        <v>2</v>
      </c>
      <c r="BA132" s="48"/>
      <c r="BB132" s="48"/>
      <c r="BC132" s="48"/>
      <c r="BD132" s="48"/>
      <c r="BE132" s="48"/>
      <c r="BF132" s="48"/>
      <c r="BG132" s="122" t="s">
        <v>3666</v>
      </c>
      <c r="BH132" s="122" t="s">
        <v>3666</v>
      </c>
      <c r="BI132" s="122" t="s">
        <v>3826</v>
      </c>
      <c r="BJ132" s="122" t="s">
        <v>3826</v>
      </c>
      <c r="BK132" s="122">
        <v>0</v>
      </c>
      <c r="BL132" s="125">
        <v>0</v>
      </c>
      <c r="BM132" s="122">
        <v>0</v>
      </c>
      <c r="BN132" s="125">
        <v>0</v>
      </c>
      <c r="BO132" s="122">
        <v>0</v>
      </c>
      <c r="BP132" s="125">
        <v>0</v>
      </c>
      <c r="BQ132" s="122">
        <v>3</v>
      </c>
      <c r="BR132" s="125">
        <v>100</v>
      </c>
      <c r="BS132" s="122">
        <v>3</v>
      </c>
      <c r="BT132" s="2"/>
      <c r="BU132" s="3"/>
      <c r="BV132" s="3"/>
      <c r="BW132" s="3"/>
      <c r="BX132" s="3"/>
    </row>
    <row r="133" spans="1:76" ht="15">
      <c r="A133" s="64" t="s">
        <v>296</v>
      </c>
      <c r="B133" s="65"/>
      <c r="C133" s="65" t="s">
        <v>64</v>
      </c>
      <c r="D133" s="66">
        <v>162.00489214512976</v>
      </c>
      <c r="E133" s="68"/>
      <c r="F133" s="102" t="s">
        <v>969</v>
      </c>
      <c r="G133" s="65"/>
      <c r="H133" s="69" t="s">
        <v>296</v>
      </c>
      <c r="I133" s="70"/>
      <c r="J133" s="70"/>
      <c r="K133" s="69" t="s">
        <v>3062</v>
      </c>
      <c r="L133" s="73">
        <v>1</v>
      </c>
      <c r="M133" s="74">
        <v>4817.7255859375</v>
      </c>
      <c r="N133" s="74">
        <v>4530.337890625</v>
      </c>
      <c r="O133" s="75"/>
      <c r="P133" s="76"/>
      <c r="Q133" s="76"/>
      <c r="R133" s="87"/>
      <c r="S133" s="48">
        <v>0</v>
      </c>
      <c r="T133" s="48">
        <v>3</v>
      </c>
      <c r="U133" s="49">
        <v>0</v>
      </c>
      <c r="V133" s="49">
        <v>0.002137</v>
      </c>
      <c r="W133" s="49">
        <v>0.007802</v>
      </c>
      <c r="X133" s="49">
        <v>0.826783</v>
      </c>
      <c r="Y133" s="49">
        <v>0.6666666666666666</v>
      </c>
      <c r="Z133" s="49">
        <v>0</v>
      </c>
      <c r="AA133" s="71">
        <v>133</v>
      </c>
      <c r="AB133" s="71"/>
      <c r="AC133" s="72"/>
      <c r="AD133" s="78" t="s">
        <v>1947</v>
      </c>
      <c r="AE133" s="78">
        <v>175</v>
      </c>
      <c r="AF133" s="78">
        <v>30</v>
      </c>
      <c r="AG133" s="78">
        <v>793</v>
      </c>
      <c r="AH133" s="78">
        <v>50</v>
      </c>
      <c r="AI133" s="78"/>
      <c r="AJ133" s="78" t="s">
        <v>2135</v>
      </c>
      <c r="AK133" s="78" t="s">
        <v>2270</v>
      </c>
      <c r="AL133" s="78"/>
      <c r="AM133" s="78"/>
      <c r="AN133" s="80">
        <v>40959.83513888889</v>
      </c>
      <c r="AO133" s="78"/>
      <c r="AP133" s="78" t="b">
        <v>1</v>
      </c>
      <c r="AQ133" s="78" t="b">
        <v>0</v>
      </c>
      <c r="AR133" s="78" t="b">
        <v>0</v>
      </c>
      <c r="AS133" s="78" t="s">
        <v>1701</v>
      </c>
      <c r="AT133" s="78">
        <v>1</v>
      </c>
      <c r="AU133" s="82" t="s">
        <v>2603</v>
      </c>
      <c r="AV133" s="78" t="b">
        <v>0</v>
      </c>
      <c r="AW133" s="78" t="s">
        <v>2713</v>
      </c>
      <c r="AX133" s="82" t="s">
        <v>2844</v>
      </c>
      <c r="AY133" s="78" t="s">
        <v>66</v>
      </c>
      <c r="AZ133" s="78" t="str">
        <f>REPLACE(INDEX(GroupVertices[Group],MATCH(Vertices[[#This Row],[Vertex]],GroupVertices[Vertex],0)),1,1,"")</f>
        <v>2</v>
      </c>
      <c r="BA133" s="48"/>
      <c r="BB133" s="48"/>
      <c r="BC133" s="48"/>
      <c r="BD133" s="48"/>
      <c r="BE133" s="48"/>
      <c r="BF133" s="48"/>
      <c r="BG133" s="122" t="s">
        <v>3667</v>
      </c>
      <c r="BH133" s="122" t="s">
        <v>3667</v>
      </c>
      <c r="BI133" s="122" t="s">
        <v>3827</v>
      </c>
      <c r="BJ133" s="122" t="s">
        <v>3827</v>
      </c>
      <c r="BK133" s="122">
        <v>1</v>
      </c>
      <c r="BL133" s="125">
        <v>3.225806451612903</v>
      </c>
      <c r="BM133" s="122">
        <v>0</v>
      </c>
      <c r="BN133" s="125">
        <v>0</v>
      </c>
      <c r="BO133" s="122">
        <v>0</v>
      </c>
      <c r="BP133" s="125">
        <v>0</v>
      </c>
      <c r="BQ133" s="122">
        <v>30</v>
      </c>
      <c r="BR133" s="125">
        <v>96.7741935483871</v>
      </c>
      <c r="BS133" s="122">
        <v>31</v>
      </c>
      <c r="BT133" s="2"/>
      <c r="BU133" s="3"/>
      <c r="BV133" s="3"/>
      <c r="BW133" s="3"/>
      <c r="BX133" s="3"/>
    </row>
    <row r="134" spans="1:76" ht="15">
      <c r="A134" s="64" t="s">
        <v>297</v>
      </c>
      <c r="B134" s="65"/>
      <c r="C134" s="65" t="s">
        <v>64</v>
      </c>
      <c r="D134" s="66">
        <v>162.0784373935803</v>
      </c>
      <c r="E134" s="68"/>
      <c r="F134" s="102" t="s">
        <v>970</v>
      </c>
      <c r="G134" s="65"/>
      <c r="H134" s="69" t="s">
        <v>297</v>
      </c>
      <c r="I134" s="70"/>
      <c r="J134" s="70"/>
      <c r="K134" s="69" t="s">
        <v>3063</v>
      </c>
      <c r="L134" s="73">
        <v>1</v>
      </c>
      <c r="M134" s="74">
        <v>5230.462890625</v>
      </c>
      <c r="N134" s="74">
        <v>6701.8525390625</v>
      </c>
      <c r="O134" s="75"/>
      <c r="P134" s="76"/>
      <c r="Q134" s="76"/>
      <c r="R134" s="87"/>
      <c r="S134" s="48">
        <v>0</v>
      </c>
      <c r="T134" s="48">
        <v>2</v>
      </c>
      <c r="U134" s="49">
        <v>0</v>
      </c>
      <c r="V134" s="49">
        <v>0.002132</v>
      </c>
      <c r="W134" s="49">
        <v>0.006924</v>
      </c>
      <c r="X134" s="49">
        <v>0.618199</v>
      </c>
      <c r="Y134" s="49">
        <v>1</v>
      </c>
      <c r="Z134" s="49">
        <v>0</v>
      </c>
      <c r="AA134" s="71">
        <v>134</v>
      </c>
      <c r="AB134" s="71"/>
      <c r="AC134" s="72"/>
      <c r="AD134" s="78" t="s">
        <v>1948</v>
      </c>
      <c r="AE134" s="78">
        <v>2571</v>
      </c>
      <c r="AF134" s="78">
        <v>481</v>
      </c>
      <c r="AG134" s="78">
        <v>10322</v>
      </c>
      <c r="AH134" s="78">
        <v>13547</v>
      </c>
      <c r="AI134" s="78"/>
      <c r="AJ134" s="78" t="s">
        <v>2136</v>
      </c>
      <c r="AK134" s="78"/>
      <c r="AL134" s="78"/>
      <c r="AM134" s="78"/>
      <c r="AN134" s="80">
        <v>41916.764965277776</v>
      </c>
      <c r="AO134" s="82" t="s">
        <v>2534</v>
      </c>
      <c r="AP134" s="78" t="b">
        <v>1</v>
      </c>
      <c r="AQ134" s="78" t="b">
        <v>0</v>
      </c>
      <c r="AR134" s="78" t="b">
        <v>0</v>
      </c>
      <c r="AS134" s="78" t="s">
        <v>1701</v>
      </c>
      <c r="AT134" s="78">
        <v>1</v>
      </c>
      <c r="AU134" s="82" t="s">
        <v>2603</v>
      </c>
      <c r="AV134" s="78" t="b">
        <v>0</v>
      </c>
      <c r="AW134" s="78" t="s">
        <v>2713</v>
      </c>
      <c r="AX134" s="82" t="s">
        <v>2845</v>
      </c>
      <c r="AY134" s="78" t="s">
        <v>66</v>
      </c>
      <c r="AZ134" s="78" t="str">
        <f>REPLACE(INDEX(GroupVertices[Group],MATCH(Vertices[[#This Row],[Vertex]],GroupVertices[Vertex],0)),1,1,"")</f>
        <v>2</v>
      </c>
      <c r="BA134" s="48"/>
      <c r="BB134" s="48"/>
      <c r="BC134" s="48"/>
      <c r="BD134" s="48"/>
      <c r="BE134" s="48"/>
      <c r="BF134" s="48"/>
      <c r="BG134" s="122" t="s">
        <v>3668</v>
      </c>
      <c r="BH134" s="122" t="s">
        <v>3668</v>
      </c>
      <c r="BI134" s="122" t="s">
        <v>3828</v>
      </c>
      <c r="BJ134" s="122" t="s">
        <v>3828</v>
      </c>
      <c r="BK134" s="122">
        <v>0</v>
      </c>
      <c r="BL134" s="125">
        <v>0</v>
      </c>
      <c r="BM134" s="122">
        <v>0</v>
      </c>
      <c r="BN134" s="125">
        <v>0</v>
      </c>
      <c r="BO134" s="122">
        <v>0</v>
      </c>
      <c r="BP134" s="125">
        <v>0</v>
      </c>
      <c r="BQ134" s="122">
        <v>19</v>
      </c>
      <c r="BR134" s="125">
        <v>100</v>
      </c>
      <c r="BS134" s="122">
        <v>19</v>
      </c>
      <c r="BT134" s="2"/>
      <c r="BU134" s="3"/>
      <c r="BV134" s="3"/>
      <c r="BW134" s="3"/>
      <c r="BX134" s="3"/>
    </row>
    <row r="135" spans="1:76" ht="15">
      <c r="A135" s="64" t="s">
        <v>298</v>
      </c>
      <c r="B135" s="65"/>
      <c r="C135" s="65" t="s">
        <v>64</v>
      </c>
      <c r="D135" s="66">
        <v>162.00016307150432</v>
      </c>
      <c r="E135" s="68"/>
      <c r="F135" s="102" t="s">
        <v>971</v>
      </c>
      <c r="G135" s="65"/>
      <c r="H135" s="69" t="s">
        <v>298</v>
      </c>
      <c r="I135" s="70"/>
      <c r="J135" s="70"/>
      <c r="K135" s="69" t="s">
        <v>3064</v>
      </c>
      <c r="L135" s="73">
        <v>1</v>
      </c>
      <c r="M135" s="74">
        <v>3261.3466796875</v>
      </c>
      <c r="N135" s="74">
        <v>4115.509765625</v>
      </c>
      <c r="O135" s="75"/>
      <c r="P135" s="76"/>
      <c r="Q135" s="76"/>
      <c r="R135" s="87"/>
      <c r="S135" s="48">
        <v>0</v>
      </c>
      <c r="T135" s="48">
        <v>1</v>
      </c>
      <c r="U135" s="49">
        <v>0</v>
      </c>
      <c r="V135" s="49">
        <v>0.002128</v>
      </c>
      <c r="W135" s="49">
        <v>0.005309</v>
      </c>
      <c r="X135" s="49">
        <v>0.408124</v>
      </c>
      <c r="Y135" s="49">
        <v>0</v>
      </c>
      <c r="Z135" s="49">
        <v>0</v>
      </c>
      <c r="AA135" s="71">
        <v>135</v>
      </c>
      <c r="AB135" s="71"/>
      <c r="AC135" s="72"/>
      <c r="AD135" s="78" t="s">
        <v>1949</v>
      </c>
      <c r="AE135" s="78">
        <v>25</v>
      </c>
      <c r="AF135" s="78">
        <v>1</v>
      </c>
      <c r="AG135" s="78">
        <v>1</v>
      </c>
      <c r="AH135" s="78">
        <v>0</v>
      </c>
      <c r="AI135" s="78"/>
      <c r="AJ135" s="78" t="s">
        <v>2137</v>
      </c>
      <c r="AK135" s="78"/>
      <c r="AL135" s="78"/>
      <c r="AM135" s="78"/>
      <c r="AN135" s="80">
        <v>43508.4855787037</v>
      </c>
      <c r="AO135" s="78"/>
      <c r="AP135" s="78" t="b">
        <v>1</v>
      </c>
      <c r="AQ135" s="78" t="b">
        <v>0</v>
      </c>
      <c r="AR135" s="78" t="b">
        <v>0</v>
      </c>
      <c r="AS135" s="78" t="s">
        <v>1701</v>
      </c>
      <c r="AT135" s="78">
        <v>0</v>
      </c>
      <c r="AU135" s="78"/>
      <c r="AV135" s="78" t="b">
        <v>0</v>
      </c>
      <c r="AW135" s="78" t="s">
        <v>2713</v>
      </c>
      <c r="AX135" s="82" t="s">
        <v>2846</v>
      </c>
      <c r="AY135" s="78" t="s">
        <v>66</v>
      </c>
      <c r="AZ135" s="78" t="str">
        <f>REPLACE(INDEX(GroupVertices[Group],MATCH(Vertices[[#This Row],[Vertex]],GroupVertices[Vertex],0)),1,1,"")</f>
        <v>1</v>
      </c>
      <c r="BA135" s="48" t="s">
        <v>737</v>
      </c>
      <c r="BB135" s="48" t="s">
        <v>737</v>
      </c>
      <c r="BC135" s="48" t="s">
        <v>796</v>
      </c>
      <c r="BD135" s="48" t="s">
        <v>796</v>
      </c>
      <c r="BE135" s="48"/>
      <c r="BF135" s="48"/>
      <c r="BG135" s="122" t="s">
        <v>3669</v>
      </c>
      <c r="BH135" s="122" t="s">
        <v>3669</v>
      </c>
      <c r="BI135" s="122" t="s">
        <v>3829</v>
      </c>
      <c r="BJ135" s="122" t="s">
        <v>3829</v>
      </c>
      <c r="BK135" s="122">
        <v>0</v>
      </c>
      <c r="BL135" s="125">
        <v>0</v>
      </c>
      <c r="BM135" s="122">
        <v>0</v>
      </c>
      <c r="BN135" s="125">
        <v>0</v>
      </c>
      <c r="BO135" s="122">
        <v>0</v>
      </c>
      <c r="BP135" s="125">
        <v>0</v>
      </c>
      <c r="BQ135" s="122">
        <v>19</v>
      </c>
      <c r="BR135" s="125">
        <v>100</v>
      </c>
      <c r="BS135" s="122">
        <v>19</v>
      </c>
      <c r="BT135" s="2"/>
      <c r="BU135" s="3"/>
      <c r="BV135" s="3"/>
      <c r="BW135" s="3"/>
      <c r="BX135" s="3"/>
    </row>
    <row r="136" spans="1:76" ht="15">
      <c r="A136" s="64" t="s">
        <v>300</v>
      </c>
      <c r="B136" s="65"/>
      <c r="C136" s="65" t="s">
        <v>64</v>
      </c>
      <c r="D136" s="66">
        <v>162.0097842902595</v>
      </c>
      <c r="E136" s="68"/>
      <c r="F136" s="102" t="s">
        <v>973</v>
      </c>
      <c r="G136" s="65"/>
      <c r="H136" s="69" t="s">
        <v>300</v>
      </c>
      <c r="I136" s="70"/>
      <c r="J136" s="70"/>
      <c r="K136" s="69" t="s">
        <v>3065</v>
      </c>
      <c r="L136" s="73">
        <v>1</v>
      </c>
      <c r="M136" s="74">
        <v>4099.41357421875</v>
      </c>
      <c r="N136" s="74">
        <v>6388.4609375</v>
      </c>
      <c r="O136" s="75"/>
      <c r="P136" s="76"/>
      <c r="Q136" s="76"/>
      <c r="R136" s="87"/>
      <c r="S136" s="48">
        <v>1</v>
      </c>
      <c r="T136" s="48">
        <v>3</v>
      </c>
      <c r="U136" s="49">
        <v>0</v>
      </c>
      <c r="V136" s="49">
        <v>0.002141</v>
      </c>
      <c r="W136" s="49">
        <v>0.008304</v>
      </c>
      <c r="X136" s="49">
        <v>1.051559</v>
      </c>
      <c r="Y136" s="49">
        <v>0.5833333333333334</v>
      </c>
      <c r="Z136" s="49">
        <v>0</v>
      </c>
      <c r="AA136" s="71">
        <v>136</v>
      </c>
      <c r="AB136" s="71"/>
      <c r="AC136" s="72"/>
      <c r="AD136" s="78" t="s">
        <v>1950</v>
      </c>
      <c r="AE136" s="78">
        <v>248</v>
      </c>
      <c r="AF136" s="78">
        <v>60</v>
      </c>
      <c r="AG136" s="78">
        <v>464</v>
      </c>
      <c r="AH136" s="78">
        <v>372</v>
      </c>
      <c r="AI136" s="78"/>
      <c r="AJ136" s="78" t="s">
        <v>2138</v>
      </c>
      <c r="AK136" s="78" t="s">
        <v>1744</v>
      </c>
      <c r="AL136" s="82" t="s">
        <v>2374</v>
      </c>
      <c r="AM136" s="78"/>
      <c r="AN136" s="80">
        <v>39972.29100694445</v>
      </c>
      <c r="AO136" s="82" t="s">
        <v>2535</v>
      </c>
      <c r="AP136" s="78" t="b">
        <v>0</v>
      </c>
      <c r="AQ136" s="78" t="b">
        <v>0</v>
      </c>
      <c r="AR136" s="78" t="b">
        <v>0</v>
      </c>
      <c r="AS136" s="78" t="s">
        <v>1701</v>
      </c>
      <c r="AT136" s="78">
        <v>0</v>
      </c>
      <c r="AU136" s="82" t="s">
        <v>2605</v>
      </c>
      <c r="AV136" s="78" t="b">
        <v>0</v>
      </c>
      <c r="AW136" s="78" t="s">
        <v>2713</v>
      </c>
      <c r="AX136" s="82" t="s">
        <v>2847</v>
      </c>
      <c r="AY136" s="78" t="s">
        <v>66</v>
      </c>
      <c r="AZ136" s="78" t="str">
        <f>REPLACE(INDEX(GroupVertices[Group],MATCH(Vertices[[#This Row],[Vertex]],GroupVertices[Vertex],0)),1,1,"")</f>
        <v>2</v>
      </c>
      <c r="BA136" s="48"/>
      <c r="BB136" s="48"/>
      <c r="BC136" s="48"/>
      <c r="BD136" s="48"/>
      <c r="BE136" s="48" t="s">
        <v>812</v>
      </c>
      <c r="BF136" s="48" t="s">
        <v>812</v>
      </c>
      <c r="BG136" s="122" t="s">
        <v>3670</v>
      </c>
      <c r="BH136" s="122" t="s">
        <v>3670</v>
      </c>
      <c r="BI136" s="122" t="s">
        <v>3830</v>
      </c>
      <c r="BJ136" s="122" t="s">
        <v>3830</v>
      </c>
      <c r="BK136" s="122">
        <v>1</v>
      </c>
      <c r="BL136" s="125">
        <v>5</v>
      </c>
      <c r="BM136" s="122">
        <v>1</v>
      </c>
      <c r="BN136" s="125">
        <v>5</v>
      </c>
      <c r="BO136" s="122">
        <v>0</v>
      </c>
      <c r="BP136" s="125">
        <v>0</v>
      </c>
      <c r="BQ136" s="122">
        <v>18</v>
      </c>
      <c r="BR136" s="125">
        <v>90</v>
      </c>
      <c r="BS136" s="122">
        <v>20</v>
      </c>
      <c r="BT136" s="2"/>
      <c r="BU136" s="3"/>
      <c r="BV136" s="3"/>
      <c r="BW136" s="3"/>
      <c r="BX136" s="3"/>
    </row>
    <row r="137" spans="1:76" ht="15">
      <c r="A137" s="64" t="s">
        <v>301</v>
      </c>
      <c r="B137" s="65"/>
      <c r="C137" s="65" t="s">
        <v>64</v>
      </c>
      <c r="D137" s="66">
        <v>162.00097842902596</v>
      </c>
      <c r="E137" s="68"/>
      <c r="F137" s="102" t="s">
        <v>974</v>
      </c>
      <c r="G137" s="65"/>
      <c r="H137" s="69" t="s">
        <v>301</v>
      </c>
      <c r="I137" s="70"/>
      <c r="J137" s="70"/>
      <c r="K137" s="69" t="s">
        <v>3066</v>
      </c>
      <c r="L137" s="73">
        <v>1</v>
      </c>
      <c r="M137" s="74">
        <v>3944.4677734375</v>
      </c>
      <c r="N137" s="74">
        <v>6142.048828125</v>
      </c>
      <c r="O137" s="75"/>
      <c r="P137" s="76"/>
      <c r="Q137" s="76"/>
      <c r="R137" s="87"/>
      <c r="S137" s="48">
        <v>0</v>
      </c>
      <c r="T137" s="48">
        <v>4</v>
      </c>
      <c r="U137" s="49">
        <v>0</v>
      </c>
      <c r="V137" s="49">
        <v>0.002141</v>
      </c>
      <c r="W137" s="49">
        <v>0.008304</v>
      </c>
      <c r="X137" s="49">
        <v>1.051559</v>
      </c>
      <c r="Y137" s="49">
        <v>0.5833333333333334</v>
      </c>
      <c r="Z137" s="49">
        <v>0</v>
      </c>
      <c r="AA137" s="71">
        <v>137</v>
      </c>
      <c r="AB137" s="71"/>
      <c r="AC137" s="72"/>
      <c r="AD137" s="78" t="s">
        <v>1951</v>
      </c>
      <c r="AE137" s="78">
        <v>29</v>
      </c>
      <c r="AF137" s="78">
        <v>6</v>
      </c>
      <c r="AG137" s="78">
        <v>32</v>
      </c>
      <c r="AH137" s="78">
        <v>2</v>
      </c>
      <c r="AI137" s="78"/>
      <c r="AJ137" s="78"/>
      <c r="AK137" s="78"/>
      <c r="AL137" s="78"/>
      <c r="AM137" s="78"/>
      <c r="AN137" s="80">
        <v>43135.584027777775</v>
      </c>
      <c r="AO137" s="78"/>
      <c r="AP137" s="78" t="b">
        <v>1</v>
      </c>
      <c r="AQ137" s="78" t="b">
        <v>0</v>
      </c>
      <c r="AR137" s="78" t="b">
        <v>0</v>
      </c>
      <c r="AS137" s="78" t="s">
        <v>1701</v>
      </c>
      <c r="AT137" s="78">
        <v>0</v>
      </c>
      <c r="AU137" s="78"/>
      <c r="AV137" s="78" t="b">
        <v>0</v>
      </c>
      <c r="AW137" s="78" t="s">
        <v>2713</v>
      </c>
      <c r="AX137" s="82" t="s">
        <v>2848</v>
      </c>
      <c r="AY137" s="78" t="s">
        <v>66</v>
      </c>
      <c r="AZ137" s="78" t="str">
        <f>REPLACE(INDEX(GroupVertices[Group],MATCH(Vertices[[#This Row],[Vertex]],GroupVertices[Vertex],0)),1,1,"")</f>
        <v>2</v>
      </c>
      <c r="BA137" s="48"/>
      <c r="BB137" s="48"/>
      <c r="BC137" s="48"/>
      <c r="BD137" s="48"/>
      <c r="BE137" s="48"/>
      <c r="BF137" s="48"/>
      <c r="BG137" s="122" t="s">
        <v>3671</v>
      </c>
      <c r="BH137" s="122" t="s">
        <v>3671</v>
      </c>
      <c r="BI137" s="122" t="s">
        <v>3831</v>
      </c>
      <c r="BJ137" s="122" t="s">
        <v>3831</v>
      </c>
      <c r="BK137" s="122">
        <v>0</v>
      </c>
      <c r="BL137" s="125">
        <v>0</v>
      </c>
      <c r="BM137" s="122">
        <v>1</v>
      </c>
      <c r="BN137" s="125">
        <v>14.285714285714286</v>
      </c>
      <c r="BO137" s="122">
        <v>0</v>
      </c>
      <c r="BP137" s="125">
        <v>0</v>
      </c>
      <c r="BQ137" s="122">
        <v>6</v>
      </c>
      <c r="BR137" s="125">
        <v>85.71428571428571</v>
      </c>
      <c r="BS137" s="122">
        <v>7</v>
      </c>
      <c r="BT137" s="2"/>
      <c r="BU137" s="3"/>
      <c r="BV137" s="3"/>
      <c r="BW137" s="3"/>
      <c r="BX137" s="3"/>
    </row>
    <row r="138" spans="1:76" ht="15">
      <c r="A138" s="64" t="s">
        <v>302</v>
      </c>
      <c r="B138" s="65"/>
      <c r="C138" s="65" t="s">
        <v>64</v>
      </c>
      <c r="D138" s="66">
        <v>162.038647946525</v>
      </c>
      <c r="E138" s="68"/>
      <c r="F138" s="102" t="s">
        <v>975</v>
      </c>
      <c r="G138" s="65"/>
      <c r="H138" s="69" t="s">
        <v>302</v>
      </c>
      <c r="I138" s="70"/>
      <c r="J138" s="70"/>
      <c r="K138" s="69" t="s">
        <v>3067</v>
      </c>
      <c r="L138" s="73">
        <v>1</v>
      </c>
      <c r="M138" s="74">
        <v>1926.1807861328125</v>
      </c>
      <c r="N138" s="74">
        <v>352.9058837890625</v>
      </c>
      <c r="O138" s="75"/>
      <c r="P138" s="76"/>
      <c r="Q138" s="76"/>
      <c r="R138" s="87"/>
      <c r="S138" s="48">
        <v>0</v>
      </c>
      <c r="T138" s="48">
        <v>1</v>
      </c>
      <c r="U138" s="49">
        <v>0</v>
      </c>
      <c r="V138" s="49">
        <v>0.002128</v>
      </c>
      <c r="W138" s="49">
        <v>0.005309</v>
      </c>
      <c r="X138" s="49">
        <v>0.408124</v>
      </c>
      <c r="Y138" s="49">
        <v>0</v>
      </c>
      <c r="Z138" s="49">
        <v>0</v>
      </c>
      <c r="AA138" s="71">
        <v>138</v>
      </c>
      <c r="AB138" s="71"/>
      <c r="AC138" s="72"/>
      <c r="AD138" s="78" t="s">
        <v>1952</v>
      </c>
      <c r="AE138" s="78">
        <v>894</v>
      </c>
      <c r="AF138" s="78">
        <v>237</v>
      </c>
      <c r="AG138" s="78">
        <v>9091</v>
      </c>
      <c r="AH138" s="78">
        <v>918</v>
      </c>
      <c r="AI138" s="78"/>
      <c r="AJ138" s="78" t="s">
        <v>2139</v>
      </c>
      <c r="AK138" s="78" t="s">
        <v>2271</v>
      </c>
      <c r="AL138" s="82" t="s">
        <v>2375</v>
      </c>
      <c r="AM138" s="78"/>
      <c r="AN138" s="80">
        <v>39891.51634259259</v>
      </c>
      <c r="AO138" s="78"/>
      <c r="AP138" s="78" t="b">
        <v>0</v>
      </c>
      <c r="AQ138" s="78" t="b">
        <v>0</v>
      </c>
      <c r="AR138" s="78" t="b">
        <v>1</v>
      </c>
      <c r="AS138" s="78" t="s">
        <v>1701</v>
      </c>
      <c r="AT138" s="78">
        <v>11</v>
      </c>
      <c r="AU138" s="82" t="s">
        <v>2610</v>
      </c>
      <c r="AV138" s="78" t="b">
        <v>0</v>
      </c>
      <c r="AW138" s="78" t="s">
        <v>2713</v>
      </c>
      <c r="AX138" s="82" t="s">
        <v>2849</v>
      </c>
      <c r="AY138" s="78" t="s">
        <v>66</v>
      </c>
      <c r="AZ138" s="78" t="str">
        <f>REPLACE(INDEX(GroupVertices[Group],MATCH(Vertices[[#This Row],[Vertex]],GroupVertices[Vertex],0)),1,1,"")</f>
        <v>1</v>
      </c>
      <c r="BA138" s="48" t="s">
        <v>738</v>
      </c>
      <c r="BB138" s="48" t="s">
        <v>738</v>
      </c>
      <c r="BC138" s="48" t="s">
        <v>797</v>
      </c>
      <c r="BD138" s="48" t="s">
        <v>797</v>
      </c>
      <c r="BE138" s="48"/>
      <c r="BF138" s="48"/>
      <c r="BG138" s="122" t="s">
        <v>3672</v>
      </c>
      <c r="BH138" s="122" t="s">
        <v>3672</v>
      </c>
      <c r="BI138" s="122" t="s">
        <v>3832</v>
      </c>
      <c r="BJ138" s="122" t="s">
        <v>3832</v>
      </c>
      <c r="BK138" s="122">
        <v>0</v>
      </c>
      <c r="BL138" s="125">
        <v>0</v>
      </c>
      <c r="BM138" s="122">
        <v>0</v>
      </c>
      <c r="BN138" s="125">
        <v>0</v>
      </c>
      <c r="BO138" s="122">
        <v>0</v>
      </c>
      <c r="BP138" s="125">
        <v>0</v>
      </c>
      <c r="BQ138" s="122">
        <v>7</v>
      </c>
      <c r="BR138" s="125">
        <v>100</v>
      </c>
      <c r="BS138" s="122">
        <v>7</v>
      </c>
      <c r="BT138" s="2"/>
      <c r="BU138" s="3"/>
      <c r="BV138" s="3"/>
      <c r="BW138" s="3"/>
      <c r="BX138" s="3"/>
    </row>
    <row r="139" spans="1:76" ht="15">
      <c r="A139" s="64" t="s">
        <v>303</v>
      </c>
      <c r="B139" s="65"/>
      <c r="C139" s="65" t="s">
        <v>64</v>
      </c>
      <c r="D139" s="66">
        <v>162.00179378654758</v>
      </c>
      <c r="E139" s="68"/>
      <c r="F139" s="102" t="s">
        <v>976</v>
      </c>
      <c r="G139" s="65"/>
      <c r="H139" s="69" t="s">
        <v>303</v>
      </c>
      <c r="I139" s="70"/>
      <c r="J139" s="70"/>
      <c r="K139" s="69" t="s">
        <v>3068</v>
      </c>
      <c r="L139" s="73">
        <v>1</v>
      </c>
      <c r="M139" s="74">
        <v>3901.12744140625</v>
      </c>
      <c r="N139" s="74">
        <v>7054.123046875</v>
      </c>
      <c r="O139" s="75"/>
      <c r="P139" s="76"/>
      <c r="Q139" s="76"/>
      <c r="R139" s="87"/>
      <c r="S139" s="48">
        <v>0</v>
      </c>
      <c r="T139" s="48">
        <v>2</v>
      </c>
      <c r="U139" s="49">
        <v>0</v>
      </c>
      <c r="V139" s="49">
        <v>0.002132</v>
      </c>
      <c r="W139" s="49">
        <v>0.006924</v>
      </c>
      <c r="X139" s="49">
        <v>0.618199</v>
      </c>
      <c r="Y139" s="49">
        <v>1</v>
      </c>
      <c r="Z139" s="49">
        <v>0</v>
      </c>
      <c r="AA139" s="71">
        <v>139</v>
      </c>
      <c r="AB139" s="71"/>
      <c r="AC139" s="72"/>
      <c r="AD139" s="78" t="s">
        <v>1953</v>
      </c>
      <c r="AE139" s="78">
        <v>122</v>
      </c>
      <c r="AF139" s="78">
        <v>11</v>
      </c>
      <c r="AG139" s="78">
        <v>29</v>
      </c>
      <c r="AH139" s="78">
        <v>61</v>
      </c>
      <c r="AI139" s="78"/>
      <c r="AJ139" s="78" t="s">
        <v>2140</v>
      </c>
      <c r="AK139" s="78"/>
      <c r="AL139" s="78"/>
      <c r="AM139" s="78"/>
      <c r="AN139" s="80">
        <v>42226.93591435185</v>
      </c>
      <c r="AO139" s="82" t="s">
        <v>2536</v>
      </c>
      <c r="AP139" s="78" t="b">
        <v>0</v>
      </c>
      <c r="AQ139" s="78" t="b">
        <v>0</v>
      </c>
      <c r="AR139" s="78" t="b">
        <v>0</v>
      </c>
      <c r="AS139" s="78" t="s">
        <v>1704</v>
      </c>
      <c r="AT139" s="78">
        <v>0</v>
      </c>
      <c r="AU139" s="82" t="s">
        <v>2603</v>
      </c>
      <c r="AV139" s="78" t="b">
        <v>0</v>
      </c>
      <c r="AW139" s="78" t="s">
        <v>2713</v>
      </c>
      <c r="AX139" s="82" t="s">
        <v>2850</v>
      </c>
      <c r="AY139" s="78" t="s">
        <v>66</v>
      </c>
      <c r="AZ139" s="78" t="str">
        <f>REPLACE(INDEX(GroupVertices[Group],MATCH(Vertices[[#This Row],[Vertex]],GroupVertices[Vertex],0)),1,1,"")</f>
        <v>2</v>
      </c>
      <c r="BA139" s="48"/>
      <c r="BB139" s="48"/>
      <c r="BC139" s="48"/>
      <c r="BD139" s="48"/>
      <c r="BE139" s="48"/>
      <c r="BF139" s="48"/>
      <c r="BG139" s="122" t="s">
        <v>3673</v>
      </c>
      <c r="BH139" s="122" t="s">
        <v>3673</v>
      </c>
      <c r="BI139" s="122" t="s">
        <v>3833</v>
      </c>
      <c r="BJ139" s="122" t="s">
        <v>3833</v>
      </c>
      <c r="BK139" s="122">
        <v>0</v>
      </c>
      <c r="BL139" s="125">
        <v>0</v>
      </c>
      <c r="BM139" s="122">
        <v>0</v>
      </c>
      <c r="BN139" s="125">
        <v>0</v>
      </c>
      <c r="BO139" s="122">
        <v>0</v>
      </c>
      <c r="BP139" s="125">
        <v>0</v>
      </c>
      <c r="BQ139" s="122">
        <v>14</v>
      </c>
      <c r="BR139" s="125">
        <v>100</v>
      </c>
      <c r="BS139" s="122">
        <v>14</v>
      </c>
      <c r="BT139" s="2"/>
      <c r="BU139" s="3"/>
      <c r="BV139" s="3"/>
      <c r="BW139" s="3"/>
      <c r="BX139" s="3"/>
    </row>
    <row r="140" spans="1:76" ht="15">
      <c r="A140" s="64" t="s">
        <v>304</v>
      </c>
      <c r="B140" s="65"/>
      <c r="C140" s="65" t="s">
        <v>64</v>
      </c>
      <c r="D140" s="66">
        <v>163.0596386351032</v>
      </c>
      <c r="E140" s="68"/>
      <c r="F140" s="102" t="s">
        <v>2677</v>
      </c>
      <c r="G140" s="65"/>
      <c r="H140" s="69" t="s">
        <v>304</v>
      </c>
      <c r="I140" s="70"/>
      <c r="J140" s="70"/>
      <c r="K140" s="69" t="s">
        <v>3069</v>
      </c>
      <c r="L140" s="73">
        <v>1</v>
      </c>
      <c r="M140" s="74">
        <v>3011.58544921875</v>
      </c>
      <c r="N140" s="74">
        <v>3414.9501953125</v>
      </c>
      <c r="O140" s="75"/>
      <c r="P140" s="76"/>
      <c r="Q140" s="76"/>
      <c r="R140" s="87"/>
      <c r="S140" s="48">
        <v>0</v>
      </c>
      <c r="T140" s="48">
        <v>1</v>
      </c>
      <c r="U140" s="49">
        <v>0</v>
      </c>
      <c r="V140" s="49">
        <v>0.002128</v>
      </c>
      <c r="W140" s="49">
        <v>0.005309</v>
      </c>
      <c r="X140" s="49">
        <v>0.408124</v>
      </c>
      <c r="Y140" s="49">
        <v>0</v>
      </c>
      <c r="Z140" s="49">
        <v>0</v>
      </c>
      <c r="AA140" s="71">
        <v>140</v>
      </c>
      <c r="AB140" s="71"/>
      <c r="AC140" s="72"/>
      <c r="AD140" s="78" t="s">
        <v>1954</v>
      </c>
      <c r="AE140" s="78">
        <v>7084</v>
      </c>
      <c r="AF140" s="78">
        <v>6498</v>
      </c>
      <c r="AG140" s="78">
        <v>40888</v>
      </c>
      <c r="AH140" s="78">
        <v>10506</v>
      </c>
      <c r="AI140" s="78"/>
      <c r="AJ140" s="78" t="s">
        <v>2141</v>
      </c>
      <c r="AK140" s="78" t="s">
        <v>1744</v>
      </c>
      <c r="AL140" s="82" t="s">
        <v>2376</v>
      </c>
      <c r="AM140" s="78"/>
      <c r="AN140" s="80">
        <v>39693.81710648148</v>
      </c>
      <c r="AO140" s="82" t="s">
        <v>2537</v>
      </c>
      <c r="AP140" s="78" t="b">
        <v>0</v>
      </c>
      <c r="AQ140" s="78" t="b">
        <v>0</v>
      </c>
      <c r="AR140" s="78" t="b">
        <v>1</v>
      </c>
      <c r="AS140" s="78" t="s">
        <v>1701</v>
      </c>
      <c r="AT140" s="78">
        <v>222</v>
      </c>
      <c r="AU140" s="82" t="s">
        <v>2603</v>
      </c>
      <c r="AV140" s="78" t="b">
        <v>0</v>
      </c>
      <c r="AW140" s="78" t="s">
        <v>2713</v>
      </c>
      <c r="AX140" s="82" t="s">
        <v>2851</v>
      </c>
      <c r="AY140" s="78" t="s">
        <v>66</v>
      </c>
      <c r="AZ140" s="78" t="str">
        <f>REPLACE(INDEX(GroupVertices[Group],MATCH(Vertices[[#This Row],[Vertex]],GroupVertices[Vertex],0)),1,1,"")</f>
        <v>1</v>
      </c>
      <c r="BA140" s="48" t="s">
        <v>739</v>
      </c>
      <c r="BB140" s="48" t="s">
        <v>739</v>
      </c>
      <c r="BC140" s="48" t="s">
        <v>797</v>
      </c>
      <c r="BD140" s="48" t="s">
        <v>797</v>
      </c>
      <c r="BE140" s="48"/>
      <c r="BF140" s="48"/>
      <c r="BG140" s="122" t="s">
        <v>3674</v>
      </c>
      <c r="BH140" s="122" t="s">
        <v>3674</v>
      </c>
      <c r="BI140" s="122" t="s">
        <v>3834</v>
      </c>
      <c r="BJ140" s="122" t="s">
        <v>3834</v>
      </c>
      <c r="BK140" s="122">
        <v>1</v>
      </c>
      <c r="BL140" s="125">
        <v>9.090909090909092</v>
      </c>
      <c r="BM140" s="122">
        <v>0</v>
      </c>
      <c r="BN140" s="125">
        <v>0</v>
      </c>
      <c r="BO140" s="122">
        <v>0</v>
      </c>
      <c r="BP140" s="125">
        <v>0</v>
      </c>
      <c r="BQ140" s="122">
        <v>10</v>
      </c>
      <c r="BR140" s="125">
        <v>90.9090909090909</v>
      </c>
      <c r="BS140" s="122">
        <v>11</v>
      </c>
      <c r="BT140" s="2"/>
      <c r="BU140" s="3"/>
      <c r="BV140" s="3"/>
      <c r="BW140" s="3"/>
      <c r="BX140" s="3"/>
    </row>
    <row r="141" spans="1:76" ht="15">
      <c r="A141" s="64" t="s">
        <v>305</v>
      </c>
      <c r="B141" s="65"/>
      <c r="C141" s="65" t="s">
        <v>64</v>
      </c>
      <c r="D141" s="66">
        <v>162.08153575216244</v>
      </c>
      <c r="E141" s="68"/>
      <c r="F141" s="102" t="s">
        <v>977</v>
      </c>
      <c r="G141" s="65"/>
      <c r="H141" s="69" t="s">
        <v>305</v>
      </c>
      <c r="I141" s="70"/>
      <c r="J141" s="70"/>
      <c r="K141" s="69" t="s">
        <v>3070</v>
      </c>
      <c r="L141" s="73">
        <v>1</v>
      </c>
      <c r="M141" s="74">
        <v>4995.2685546875</v>
      </c>
      <c r="N141" s="74">
        <v>4946.3125</v>
      </c>
      <c r="O141" s="75"/>
      <c r="P141" s="76"/>
      <c r="Q141" s="76"/>
      <c r="R141" s="87"/>
      <c r="S141" s="48">
        <v>0</v>
      </c>
      <c r="T141" s="48">
        <v>3</v>
      </c>
      <c r="U141" s="49">
        <v>0</v>
      </c>
      <c r="V141" s="49">
        <v>0.002137</v>
      </c>
      <c r="W141" s="49">
        <v>0.007802</v>
      </c>
      <c r="X141" s="49">
        <v>0.826783</v>
      </c>
      <c r="Y141" s="49">
        <v>0.6666666666666666</v>
      </c>
      <c r="Z141" s="49">
        <v>0</v>
      </c>
      <c r="AA141" s="71">
        <v>141</v>
      </c>
      <c r="AB141" s="71"/>
      <c r="AC141" s="72"/>
      <c r="AD141" s="78" t="s">
        <v>1955</v>
      </c>
      <c r="AE141" s="78">
        <v>929</v>
      </c>
      <c r="AF141" s="78">
        <v>500</v>
      </c>
      <c r="AG141" s="78">
        <v>43921</v>
      </c>
      <c r="AH141" s="78">
        <v>814</v>
      </c>
      <c r="AI141" s="78"/>
      <c r="AJ141" s="78" t="s">
        <v>2142</v>
      </c>
      <c r="AK141" s="78" t="s">
        <v>2272</v>
      </c>
      <c r="AL141" s="82" t="s">
        <v>2377</v>
      </c>
      <c r="AM141" s="78"/>
      <c r="AN141" s="80">
        <v>40958.87704861111</v>
      </c>
      <c r="AO141" s="82" t="s">
        <v>2538</v>
      </c>
      <c r="AP141" s="78" t="b">
        <v>0</v>
      </c>
      <c r="AQ141" s="78" t="b">
        <v>0</v>
      </c>
      <c r="AR141" s="78" t="b">
        <v>0</v>
      </c>
      <c r="AS141" s="78" t="s">
        <v>1701</v>
      </c>
      <c r="AT141" s="78">
        <v>23</v>
      </c>
      <c r="AU141" s="82" t="s">
        <v>2614</v>
      </c>
      <c r="AV141" s="78" t="b">
        <v>0</v>
      </c>
      <c r="AW141" s="78" t="s">
        <v>2713</v>
      </c>
      <c r="AX141" s="82" t="s">
        <v>2852</v>
      </c>
      <c r="AY141" s="78" t="s">
        <v>66</v>
      </c>
      <c r="AZ141" s="78" t="str">
        <f>REPLACE(INDEX(GroupVertices[Group],MATCH(Vertices[[#This Row],[Vertex]],GroupVertices[Vertex],0)),1,1,"")</f>
        <v>2</v>
      </c>
      <c r="BA141" s="48"/>
      <c r="BB141" s="48"/>
      <c r="BC141" s="48"/>
      <c r="BD141" s="48"/>
      <c r="BE141" s="48"/>
      <c r="BF141" s="48"/>
      <c r="BG141" s="122" t="s">
        <v>3659</v>
      </c>
      <c r="BH141" s="122" t="s">
        <v>3659</v>
      </c>
      <c r="BI141" s="122" t="s">
        <v>3819</v>
      </c>
      <c r="BJ141" s="122" t="s">
        <v>3819</v>
      </c>
      <c r="BK141" s="122">
        <v>0</v>
      </c>
      <c r="BL141" s="125">
        <v>0</v>
      </c>
      <c r="BM141" s="122">
        <v>1</v>
      </c>
      <c r="BN141" s="125">
        <v>5.555555555555555</v>
      </c>
      <c r="BO141" s="122">
        <v>0</v>
      </c>
      <c r="BP141" s="125">
        <v>0</v>
      </c>
      <c r="BQ141" s="122">
        <v>17</v>
      </c>
      <c r="BR141" s="125">
        <v>94.44444444444444</v>
      </c>
      <c r="BS141" s="122">
        <v>18</v>
      </c>
      <c r="BT141" s="2"/>
      <c r="BU141" s="3"/>
      <c r="BV141" s="3"/>
      <c r="BW141" s="3"/>
      <c r="BX141" s="3"/>
    </row>
    <row r="142" spans="1:76" ht="15">
      <c r="A142" s="64" t="s">
        <v>306</v>
      </c>
      <c r="B142" s="65"/>
      <c r="C142" s="65" t="s">
        <v>64</v>
      </c>
      <c r="D142" s="66">
        <v>162.1022458332117</v>
      </c>
      <c r="E142" s="68"/>
      <c r="F142" s="102" t="s">
        <v>978</v>
      </c>
      <c r="G142" s="65"/>
      <c r="H142" s="69" t="s">
        <v>306</v>
      </c>
      <c r="I142" s="70"/>
      <c r="J142" s="70"/>
      <c r="K142" s="69" t="s">
        <v>3071</v>
      </c>
      <c r="L142" s="73">
        <v>101.7623073593493</v>
      </c>
      <c r="M142" s="74">
        <v>9492.228515625</v>
      </c>
      <c r="N142" s="74">
        <v>529.3588256835938</v>
      </c>
      <c r="O142" s="75"/>
      <c r="P142" s="76"/>
      <c r="Q142" s="76"/>
      <c r="R142" s="87"/>
      <c r="S142" s="48">
        <v>1</v>
      </c>
      <c r="T142" s="48">
        <v>2</v>
      </c>
      <c r="U142" s="49">
        <v>408</v>
      </c>
      <c r="V142" s="49">
        <v>0.002137</v>
      </c>
      <c r="W142" s="49">
        <v>0.005339</v>
      </c>
      <c r="X142" s="49">
        <v>0.83855</v>
      </c>
      <c r="Y142" s="49">
        <v>0</v>
      </c>
      <c r="Z142" s="49">
        <v>0.5</v>
      </c>
      <c r="AA142" s="71">
        <v>142</v>
      </c>
      <c r="AB142" s="71"/>
      <c r="AC142" s="72"/>
      <c r="AD142" s="78" t="s">
        <v>1956</v>
      </c>
      <c r="AE142" s="78">
        <v>2449</v>
      </c>
      <c r="AF142" s="78">
        <v>627</v>
      </c>
      <c r="AG142" s="78">
        <v>114651</v>
      </c>
      <c r="AH142" s="78">
        <v>33713</v>
      </c>
      <c r="AI142" s="78"/>
      <c r="AJ142" s="78" t="s">
        <v>2143</v>
      </c>
      <c r="AK142" s="78" t="s">
        <v>2273</v>
      </c>
      <c r="AL142" s="82" t="s">
        <v>2378</v>
      </c>
      <c r="AM142" s="78"/>
      <c r="AN142" s="80">
        <v>39743.95626157407</v>
      </c>
      <c r="AO142" s="82" t="s">
        <v>2539</v>
      </c>
      <c r="AP142" s="78" t="b">
        <v>0</v>
      </c>
      <c r="AQ142" s="78" t="b">
        <v>0</v>
      </c>
      <c r="AR142" s="78" t="b">
        <v>1</v>
      </c>
      <c r="AS142" s="78" t="s">
        <v>1701</v>
      </c>
      <c r="AT142" s="78">
        <v>84</v>
      </c>
      <c r="AU142" s="82" t="s">
        <v>2603</v>
      </c>
      <c r="AV142" s="78" t="b">
        <v>0</v>
      </c>
      <c r="AW142" s="78" t="s">
        <v>2713</v>
      </c>
      <c r="AX142" s="82" t="s">
        <v>2853</v>
      </c>
      <c r="AY142" s="78" t="s">
        <v>66</v>
      </c>
      <c r="AZ142" s="78" t="str">
        <f>REPLACE(INDEX(GroupVertices[Group],MATCH(Vertices[[#This Row],[Vertex]],GroupVertices[Vertex],0)),1,1,"")</f>
        <v>18</v>
      </c>
      <c r="BA142" s="48" t="s">
        <v>781</v>
      </c>
      <c r="BB142" s="48" t="s">
        <v>781</v>
      </c>
      <c r="BC142" s="48" t="s">
        <v>796</v>
      </c>
      <c r="BD142" s="48" t="s">
        <v>796</v>
      </c>
      <c r="BE142" s="48"/>
      <c r="BF142" s="48"/>
      <c r="BG142" s="122" t="s">
        <v>3675</v>
      </c>
      <c r="BH142" s="122" t="s">
        <v>3737</v>
      </c>
      <c r="BI142" s="122" t="s">
        <v>3835</v>
      </c>
      <c r="BJ142" s="122" t="s">
        <v>3835</v>
      </c>
      <c r="BK142" s="122">
        <v>1</v>
      </c>
      <c r="BL142" s="125">
        <v>1.8518518518518519</v>
      </c>
      <c r="BM142" s="122">
        <v>1</v>
      </c>
      <c r="BN142" s="125">
        <v>1.8518518518518519</v>
      </c>
      <c r="BO142" s="122">
        <v>0</v>
      </c>
      <c r="BP142" s="125">
        <v>0</v>
      </c>
      <c r="BQ142" s="122">
        <v>52</v>
      </c>
      <c r="BR142" s="125">
        <v>96.29629629629629</v>
      </c>
      <c r="BS142" s="122">
        <v>54</v>
      </c>
      <c r="BT142" s="2"/>
      <c r="BU142" s="3"/>
      <c r="BV142" s="3"/>
      <c r="BW142" s="3"/>
      <c r="BX142" s="3"/>
    </row>
    <row r="143" spans="1:76" ht="15">
      <c r="A143" s="64" t="s">
        <v>402</v>
      </c>
      <c r="B143" s="65"/>
      <c r="C143" s="65" t="s">
        <v>64</v>
      </c>
      <c r="D143" s="66">
        <v>163.22466699747997</v>
      </c>
      <c r="E143" s="68"/>
      <c r="F143" s="102" t="s">
        <v>2678</v>
      </c>
      <c r="G143" s="65"/>
      <c r="H143" s="69" t="s">
        <v>402</v>
      </c>
      <c r="I143" s="70"/>
      <c r="J143" s="70"/>
      <c r="K143" s="69" t="s">
        <v>3072</v>
      </c>
      <c r="L143" s="73">
        <v>1</v>
      </c>
      <c r="M143" s="74">
        <v>9492.228515625</v>
      </c>
      <c r="N143" s="74">
        <v>882.2647094726562</v>
      </c>
      <c r="O143" s="75"/>
      <c r="P143" s="76"/>
      <c r="Q143" s="76"/>
      <c r="R143" s="87"/>
      <c r="S143" s="48">
        <v>1</v>
      </c>
      <c r="T143" s="48">
        <v>0</v>
      </c>
      <c r="U143" s="49">
        <v>0</v>
      </c>
      <c r="V143" s="49">
        <v>0.001488</v>
      </c>
      <c r="W143" s="49">
        <v>0.000397</v>
      </c>
      <c r="X143" s="49">
        <v>0.506384</v>
      </c>
      <c r="Y143" s="49">
        <v>0</v>
      </c>
      <c r="Z143" s="49">
        <v>0</v>
      </c>
      <c r="AA143" s="71">
        <v>143</v>
      </c>
      <c r="AB143" s="71"/>
      <c r="AC143" s="72"/>
      <c r="AD143" s="78" t="s">
        <v>1957</v>
      </c>
      <c r="AE143" s="78">
        <v>502</v>
      </c>
      <c r="AF143" s="78">
        <v>7510</v>
      </c>
      <c r="AG143" s="78">
        <v>25206</v>
      </c>
      <c r="AH143" s="78">
        <v>23026</v>
      </c>
      <c r="AI143" s="78"/>
      <c r="AJ143" s="78" t="s">
        <v>2144</v>
      </c>
      <c r="AK143" s="78" t="s">
        <v>1744</v>
      </c>
      <c r="AL143" s="82" t="s">
        <v>2379</v>
      </c>
      <c r="AM143" s="78"/>
      <c r="AN143" s="80">
        <v>40976.73446759259</v>
      </c>
      <c r="AO143" s="82" t="s">
        <v>2540</v>
      </c>
      <c r="AP143" s="78" t="b">
        <v>0</v>
      </c>
      <c r="AQ143" s="78" t="b">
        <v>0</v>
      </c>
      <c r="AR143" s="78" t="b">
        <v>0</v>
      </c>
      <c r="AS143" s="78" t="s">
        <v>1701</v>
      </c>
      <c r="AT143" s="78">
        <v>125</v>
      </c>
      <c r="AU143" s="82" t="s">
        <v>2619</v>
      </c>
      <c r="AV143" s="78" t="b">
        <v>1</v>
      </c>
      <c r="AW143" s="78" t="s">
        <v>2713</v>
      </c>
      <c r="AX143" s="82" t="s">
        <v>2854</v>
      </c>
      <c r="AY143" s="78" t="s">
        <v>65</v>
      </c>
      <c r="AZ143" s="78" t="str">
        <f>REPLACE(INDEX(GroupVertices[Group],MATCH(Vertices[[#This Row],[Vertex]],GroupVertices[Vertex],0)),1,1,"")</f>
        <v>18</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307</v>
      </c>
      <c r="B144" s="65"/>
      <c r="C144" s="65" t="s">
        <v>64</v>
      </c>
      <c r="D144" s="66">
        <v>162.0019568580519</v>
      </c>
      <c r="E144" s="68"/>
      <c r="F144" s="102" t="s">
        <v>979</v>
      </c>
      <c r="G144" s="65"/>
      <c r="H144" s="69" t="s">
        <v>307</v>
      </c>
      <c r="I144" s="70"/>
      <c r="J144" s="70"/>
      <c r="K144" s="69" t="s">
        <v>3073</v>
      </c>
      <c r="L144" s="73">
        <v>1</v>
      </c>
      <c r="M144" s="74">
        <v>7075.31591796875</v>
      </c>
      <c r="N144" s="74">
        <v>2533.1689453125</v>
      </c>
      <c r="O144" s="75"/>
      <c r="P144" s="76"/>
      <c r="Q144" s="76"/>
      <c r="R144" s="87"/>
      <c r="S144" s="48">
        <v>0</v>
      </c>
      <c r="T144" s="48">
        <v>2</v>
      </c>
      <c r="U144" s="49">
        <v>0</v>
      </c>
      <c r="V144" s="49">
        <v>0.002137</v>
      </c>
      <c r="W144" s="49">
        <v>0.005803</v>
      </c>
      <c r="X144" s="49">
        <v>0.689168</v>
      </c>
      <c r="Y144" s="49">
        <v>0.5</v>
      </c>
      <c r="Z144" s="49">
        <v>0</v>
      </c>
      <c r="AA144" s="71">
        <v>144</v>
      </c>
      <c r="AB144" s="71"/>
      <c r="AC144" s="72"/>
      <c r="AD144" s="78" t="s">
        <v>1958</v>
      </c>
      <c r="AE144" s="78">
        <v>2</v>
      </c>
      <c r="AF144" s="78">
        <v>12</v>
      </c>
      <c r="AG144" s="78">
        <v>94</v>
      </c>
      <c r="AH144" s="78">
        <v>2</v>
      </c>
      <c r="AI144" s="78"/>
      <c r="AJ144" s="78" t="s">
        <v>2145</v>
      </c>
      <c r="AK144" s="78" t="s">
        <v>2274</v>
      </c>
      <c r="AL144" s="82" t="s">
        <v>2380</v>
      </c>
      <c r="AM144" s="78"/>
      <c r="AN144" s="80">
        <v>42741.67943287037</v>
      </c>
      <c r="AO144" s="82" t="s">
        <v>2541</v>
      </c>
      <c r="AP144" s="78" t="b">
        <v>1</v>
      </c>
      <c r="AQ144" s="78" t="b">
        <v>0</v>
      </c>
      <c r="AR144" s="78" t="b">
        <v>0</v>
      </c>
      <c r="AS144" s="78" t="s">
        <v>1701</v>
      </c>
      <c r="AT144" s="78">
        <v>0</v>
      </c>
      <c r="AU144" s="78"/>
      <c r="AV144" s="78" t="b">
        <v>0</v>
      </c>
      <c r="AW144" s="78" t="s">
        <v>2713</v>
      </c>
      <c r="AX144" s="82" t="s">
        <v>2855</v>
      </c>
      <c r="AY144" s="78" t="s">
        <v>66</v>
      </c>
      <c r="AZ144" s="78" t="str">
        <f>REPLACE(INDEX(GroupVertices[Group],MATCH(Vertices[[#This Row],[Vertex]],GroupVertices[Vertex],0)),1,1,"")</f>
        <v>12</v>
      </c>
      <c r="BA144" s="48"/>
      <c r="BB144" s="48"/>
      <c r="BC144" s="48"/>
      <c r="BD144" s="48"/>
      <c r="BE144" s="48"/>
      <c r="BF144" s="48"/>
      <c r="BG144" s="122" t="s">
        <v>3656</v>
      </c>
      <c r="BH144" s="122" t="s">
        <v>3656</v>
      </c>
      <c r="BI144" s="122" t="s">
        <v>3816</v>
      </c>
      <c r="BJ144" s="122" t="s">
        <v>3816</v>
      </c>
      <c r="BK144" s="122">
        <v>0</v>
      </c>
      <c r="BL144" s="125">
        <v>0</v>
      </c>
      <c r="BM144" s="122">
        <v>2</v>
      </c>
      <c r="BN144" s="125">
        <v>8.695652173913043</v>
      </c>
      <c r="BO144" s="122">
        <v>0</v>
      </c>
      <c r="BP144" s="125">
        <v>0</v>
      </c>
      <c r="BQ144" s="122">
        <v>21</v>
      </c>
      <c r="BR144" s="125">
        <v>91.30434782608695</v>
      </c>
      <c r="BS144" s="122">
        <v>23</v>
      </c>
      <c r="BT144" s="2"/>
      <c r="BU144" s="3"/>
      <c r="BV144" s="3"/>
      <c r="BW144" s="3"/>
      <c r="BX144" s="3"/>
    </row>
    <row r="145" spans="1:76" ht="15">
      <c r="A145" s="64" t="s">
        <v>308</v>
      </c>
      <c r="B145" s="65"/>
      <c r="C145" s="65" t="s">
        <v>64</v>
      </c>
      <c r="D145" s="66">
        <v>162.0529982389056</v>
      </c>
      <c r="E145" s="68"/>
      <c r="F145" s="102" t="s">
        <v>980</v>
      </c>
      <c r="G145" s="65"/>
      <c r="H145" s="69" t="s">
        <v>308</v>
      </c>
      <c r="I145" s="70"/>
      <c r="J145" s="70"/>
      <c r="K145" s="69" t="s">
        <v>3074</v>
      </c>
      <c r="L145" s="73">
        <v>1</v>
      </c>
      <c r="M145" s="74">
        <v>6251.8115234375</v>
      </c>
      <c r="N145" s="74">
        <v>4683.84521484375</v>
      </c>
      <c r="O145" s="75"/>
      <c r="P145" s="76"/>
      <c r="Q145" s="76"/>
      <c r="R145" s="87"/>
      <c r="S145" s="48">
        <v>1</v>
      </c>
      <c r="T145" s="48">
        <v>1</v>
      </c>
      <c r="U145" s="49">
        <v>0</v>
      </c>
      <c r="V145" s="49">
        <v>0</v>
      </c>
      <c r="W145" s="49">
        <v>0</v>
      </c>
      <c r="X145" s="49">
        <v>0.999998</v>
      </c>
      <c r="Y145" s="49">
        <v>0</v>
      </c>
      <c r="Z145" s="49" t="s">
        <v>4262</v>
      </c>
      <c r="AA145" s="71">
        <v>145</v>
      </c>
      <c r="AB145" s="71"/>
      <c r="AC145" s="72"/>
      <c r="AD145" s="78" t="s">
        <v>1959</v>
      </c>
      <c r="AE145" s="78">
        <v>473</v>
      </c>
      <c r="AF145" s="78">
        <v>325</v>
      </c>
      <c r="AG145" s="78">
        <v>619</v>
      </c>
      <c r="AH145" s="78">
        <v>268</v>
      </c>
      <c r="AI145" s="78"/>
      <c r="AJ145" s="78" t="s">
        <v>2146</v>
      </c>
      <c r="AK145" s="78" t="s">
        <v>2215</v>
      </c>
      <c r="AL145" s="82" t="s">
        <v>2381</v>
      </c>
      <c r="AM145" s="78"/>
      <c r="AN145" s="80">
        <v>40621.153402777774</v>
      </c>
      <c r="AO145" s="82" t="s">
        <v>2542</v>
      </c>
      <c r="AP145" s="78" t="b">
        <v>0</v>
      </c>
      <c r="AQ145" s="78" t="b">
        <v>0</v>
      </c>
      <c r="AR145" s="78" t="b">
        <v>1</v>
      </c>
      <c r="AS145" s="78" t="s">
        <v>1701</v>
      </c>
      <c r="AT145" s="78">
        <v>7</v>
      </c>
      <c r="AU145" s="82" t="s">
        <v>2603</v>
      </c>
      <c r="AV145" s="78" t="b">
        <v>0</v>
      </c>
      <c r="AW145" s="78" t="s">
        <v>2713</v>
      </c>
      <c r="AX145" s="82" t="s">
        <v>2856</v>
      </c>
      <c r="AY145" s="78" t="s">
        <v>66</v>
      </c>
      <c r="AZ145" s="78" t="str">
        <f>REPLACE(INDEX(GroupVertices[Group],MATCH(Vertices[[#This Row],[Vertex]],GroupVertices[Vertex],0)),1,1,"")</f>
        <v>10</v>
      </c>
      <c r="BA145" s="48" t="s">
        <v>741</v>
      </c>
      <c r="BB145" s="48" t="s">
        <v>741</v>
      </c>
      <c r="BC145" s="48" t="s">
        <v>801</v>
      </c>
      <c r="BD145" s="48" t="s">
        <v>801</v>
      </c>
      <c r="BE145" s="48" t="s">
        <v>813</v>
      </c>
      <c r="BF145" s="48" t="s">
        <v>813</v>
      </c>
      <c r="BG145" s="122" t="s">
        <v>3676</v>
      </c>
      <c r="BH145" s="122" t="s">
        <v>3676</v>
      </c>
      <c r="BI145" s="122" t="s">
        <v>3836</v>
      </c>
      <c r="BJ145" s="122" t="s">
        <v>3836</v>
      </c>
      <c r="BK145" s="122">
        <v>1</v>
      </c>
      <c r="BL145" s="125">
        <v>7.142857142857143</v>
      </c>
      <c r="BM145" s="122">
        <v>0</v>
      </c>
      <c r="BN145" s="125">
        <v>0</v>
      </c>
      <c r="BO145" s="122">
        <v>0</v>
      </c>
      <c r="BP145" s="125">
        <v>0</v>
      </c>
      <c r="BQ145" s="122">
        <v>13</v>
      </c>
      <c r="BR145" s="125">
        <v>92.85714285714286</v>
      </c>
      <c r="BS145" s="122">
        <v>14</v>
      </c>
      <c r="BT145" s="2"/>
      <c r="BU145" s="3"/>
      <c r="BV145" s="3"/>
      <c r="BW145" s="3"/>
      <c r="BX145" s="3"/>
    </row>
    <row r="146" spans="1:76" ht="15">
      <c r="A146" s="64" t="s">
        <v>309</v>
      </c>
      <c r="B146" s="65"/>
      <c r="C146" s="65" t="s">
        <v>64</v>
      </c>
      <c r="D146" s="66">
        <v>162.1324140615118</v>
      </c>
      <c r="E146" s="68"/>
      <c r="F146" s="102" t="s">
        <v>2679</v>
      </c>
      <c r="G146" s="65"/>
      <c r="H146" s="69" t="s">
        <v>309</v>
      </c>
      <c r="I146" s="70"/>
      <c r="J146" s="70"/>
      <c r="K146" s="69" t="s">
        <v>3075</v>
      </c>
      <c r="L146" s="73">
        <v>1114.4893541203603</v>
      </c>
      <c r="M146" s="74">
        <v>4825.6181640625</v>
      </c>
      <c r="N146" s="74">
        <v>2666.016845703125</v>
      </c>
      <c r="O146" s="75"/>
      <c r="P146" s="76"/>
      <c r="Q146" s="76"/>
      <c r="R146" s="87"/>
      <c r="S146" s="48">
        <v>1</v>
      </c>
      <c r="T146" s="48">
        <v>18</v>
      </c>
      <c r="U146" s="49">
        <v>4508.666667</v>
      </c>
      <c r="V146" s="49">
        <v>0.002288</v>
      </c>
      <c r="W146" s="49">
        <v>0.007129</v>
      </c>
      <c r="X146" s="49">
        <v>5.826735</v>
      </c>
      <c r="Y146" s="49">
        <v>0.032679738562091505</v>
      </c>
      <c r="Z146" s="49">
        <v>0.05555555555555555</v>
      </c>
      <c r="AA146" s="71">
        <v>146</v>
      </c>
      <c r="AB146" s="71"/>
      <c r="AC146" s="72"/>
      <c r="AD146" s="78" t="s">
        <v>1960</v>
      </c>
      <c r="AE146" s="78">
        <v>253</v>
      </c>
      <c r="AF146" s="78">
        <v>812</v>
      </c>
      <c r="AG146" s="78">
        <v>2055</v>
      </c>
      <c r="AH146" s="78">
        <v>263</v>
      </c>
      <c r="AI146" s="78"/>
      <c r="AJ146" s="78" t="s">
        <v>2147</v>
      </c>
      <c r="AK146" s="78" t="s">
        <v>2275</v>
      </c>
      <c r="AL146" s="82" t="s">
        <v>2382</v>
      </c>
      <c r="AM146" s="78"/>
      <c r="AN146" s="80">
        <v>42548.84855324074</v>
      </c>
      <c r="AO146" s="82" t="s">
        <v>2543</v>
      </c>
      <c r="AP146" s="78" t="b">
        <v>0</v>
      </c>
      <c r="AQ146" s="78" t="b">
        <v>0</v>
      </c>
      <c r="AR146" s="78" t="b">
        <v>1</v>
      </c>
      <c r="AS146" s="78" t="s">
        <v>1701</v>
      </c>
      <c r="AT146" s="78">
        <v>2</v>
      </c>
      <c r="AU146" s="82" t="s">
        <v>2603</v>
      </c>
      <c r="AV146" s="78" t="b">
        <v>0</v>
      </c>
      <c r="AW146" s="78" t="s">
        <v>2713</v>
      </c>
      <c r="AX146" s="82" t="s">
        <v>2857</v>
      </c>
      <c r="AY146" s="78" t="s">
        <v>66</v>
      </c>
      <c r="AZ146" s="78" t="str">
        <f>REPLACE(INDEX(GroupVertices[Group],MATCH(Vertices[[#This Row],[Vertex]],GroupVertices[Vertex],0)),1,1,"")</f>
        <v>3</v>
      </c>
      <c r="BA146" s="48"/>
      <c r="BB146" s="48"/>
      <c r="BC146" s="48"/>
      <c r="BD146" s="48"/>
      <c r="BE146" s="48" t="s">
        <v>814</v>
      </c>
      <c r="BF146" s="48" t="s">
        <v>814</v>
      </c>
      <c r="BG146" s="122" t="s">
        <v>3677</v>
      </c>
      <c r="BH146" s="122" t="s">
        <v>3677</v>
      </c>
      <c r="BI146" s="122" t="s">
        <v>3837</v>
      </c>
      <c r="BJ146" s="122" t="s">
        <v>3837</v>
      </c>
      <c r="BK146" s="122">
        <v>2</v>
      </c>
      <c r="BL146" s="125">
        <v>6.666666666666667</v>
      </c>
      <c r="BM146" s="122">
        <v>0</v>
      </c>
      <c r="BN146" s="125">
        <v>0</v>
      </c>
      <c r="BO146" s="122">
        <v>0</v>
      </c>
      <c r="BP146" s="125">
        <v>0</v>
      </c>
      <c r="BQ146" s="122">
        <v>28</v>
      </c>
      <c r="BR146" s="125">
        <v>93.33333333333333</v>
      </c>
      <c r="BS146" s="122">
        <v>30</v>
      </c>
      <c r="BT146" s="2"/>
      <c r="BU146" s="3"/>
      <c r="BV146" s="3"/>
      <c r="BW146" s="3"/>
      <c r="BX146" s="3"/>
    </row>
    <row r="147" spans="1:76" ht="15">
      <c r="A147" s="64" t="s">
        <v>403</v>
      </c>
      <c r="B147" s="65"/>
      <c r="C147" s="65" t="s">
        <v>64</v>
      </c>
      <c r="D147" s="66">
        <v>217.88574603267267</v>
      </c>
      <c r="E147" s="68"/>
      <c r="F147" s="102" t="s">
        <v>2680</v>
      </c>
      <c r="G147" s="65"/>
      <c r="H147" s="69" t="s">
        <v>403</v>
      </c>
      <c r="I147" s="70"/>
      <c r="J147" s="70"/>
      <c r="K147" s="69" t="s">
        <v>3076</v>
      </c>
      <c r="L147" s="73">
        <v>1</v>
      </c>
      <c r="M147" s="74">
        <v>4876.7939453125</v>
      </c>
      <c r="N147" s="74">
        <v>4105.4716796875</v>
      </c>
      <c r="O147" s="75"/>
      <c r="P147" s="76"/>
      <c r="Q147" s="76"/>
      <c r="R147" s="87"/>
      <c r="S147" s="48">
        <v>1</v>
      </c>
      <c r="T147" s="48">
        <v>0</v>
      </c>
      <c r="U147" s="49">
        <v>0</v>
      </c>
      <c r="V147" s="49">
        <v>0.00156</v>
      </c>
      <c r="W147" s="49">
        <v>0.00053</v>
      </c>
      <c r="X147" s="49">
        <v>0.425151</v>
      </c>
      <c r="Y147" s="49">
        <v>0</v>
      </c>
      <c r="Z147" s="49">
        <v>0</v>
      </c>
      <c r="AA147" s="71">
        <v>147</v>
      </c>
      <c r="AB147" s="71"/>
      <c r="AC147" s="72"/>
      <c r="AD147" s="78" t="s">
        <v>1961</v>
      </c>
      <c r="AE147" s="78">
        <v>4584</v>
      </c>
      <c r="AF147" s="78">
        <v>342707</v>
      </c>
      <c r="AG147" s="78">
        <v>45287</v>
      </c>
      <c r="AH147" s="78">
        <v>31209</v>
      </c>
      <c r="AI147" s="78"/>
      <c r="AJ147" s="78" t="s">
        <v>2148</v>
      </c>
      <c r="AK147" s="78"/>
      <c r="AL147" s="82" t="s">
        <v>2383</v>
      </c>
      <c r="AM147" s="78"/>
      <c r="AN147" s="80">
        <v>40772.58400462963</v>
      </c>
      <c r="AO147" s="82" t="s">
        <v>2544</v>
      </c>
      <c r="AP147" s="78" t="b">
        <v>0</v>
      </c>
      <c r="AQ147" s="78" t="b">
        <v>0</v>
      </c>
      <c r="AR147" s="78" t="b">
        <v>0</v>
      </c>
      <c r="AS147" s="78" t="s">
        <v>1701</v>
      </c>
      <c r="AT147" s="78">
        <v>559</v>
      </c>
      <c r="AU147" s="82" t="s">
        <v>2603</v>
      </c>
      <c r="AV147" s="78" t="b">
        <v>1</v>
      </c>
      <c r="AW147" s="78" t="s">
        <v>2713</v>
      </c>
      <c r="AX147" s="82" t="s">
        <v>2858</v>
      </c>
      <c r="AY147" s="78" t="s">
        <v>65</v>
      </c>
      <c r="AZ147" s="78" t="str">
        <f>REPLACE(INDEX(GroupVertices[Group],MATCH(Vertices[[#This Row],[Vertex]],GroupVertices[Vertex],0)),1,1,"")</f>
        <v>3</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404</v>
      </c>
      <c r="B148" s="65"/>
      <c r="C148" s="65" t="s">
        <v>64</v>
      </c>
      <c r="D148" s="66">
        <v>162.04419237767206</v>
      </c>
      <c r="E148" s="68"/>
      <c r="F148" s="102" t="s">
        <v>2681</v>
      </c>
      <c r="G148" s="65"/>
      <c r="H148" s="69" t="s">
        <v>404</v>
      </c>
      <c r="I148" s="70"/>
      <c r="J148" s="70"/>
      <c r="K148" s="69" t="s">
        <v>3077</v>
      </c>
      <c r="L148" s="73">
        <v>1</v>
      </c>
      <c r="M148" s="74">
        <v>5062.49658203125</v>
      </c>
      <c r="N148" s="74">
        <v>3900.774658203125</v>
      </c>
      <c r="O148" s="75"/>
      <c r="P148" s="76"/>
      <c r="Q148" s="76"/>
      <c r="R148" s="87"/>
      <c r="S148" s="48">
        <v>1</v>
      </c>
      <c r="T148" s="48">
        <v>0</v>
      </c>
      <c r="U148" s="49">
        <v>0</v>
      </c>
      <c r="V148" s="49">
        <v>0.00156</v>
      </c>
      <c r="W148" s="49">
        <v>0.00053</v>
      </c>
      <c r="X148" s="49">
        <v>0.425151</v>
      </c>
      <c r="Y148" s="49">
        <v>0</v>
      </c>
      <c r="Z148" s="49">
        <v>0</v>
      </c>
      <c r="AA148" s="71">
        <v>148</v>
      </c>
      <c r="AB148" s="71"/>
      <c r="AC148" s="72"/>
      <c r="AD148" s="78" t="s">
        <v>1962</v>
      </c>
      <c r="AE148" s="78">
        <v>488</v>
      </c>
      <c r="AF148" s="78">
        <v>271</v>
      </c>
      <c r="AG148" s="78">
        <v>130</v>
      </c>
      <c r="AH148" s="78">
        <v>148</v>
      </c>
      <c r="AI148" s="78">
        <v>0</v>
      </c>
      <c r="AJ148" s="78" t="s">
        <v>2149</v>
      </c>
      <c r="AK148" s="78" t="s">
        <v>2276</v>
      </c>
      <c r="AL148" s="78"/>
      <c r="AM148" s="78" t="s">
        <v>2425</v>
      </c>
      <c r="AN148" s="80">
        <v>39164.63413194445</v>
      </c>
      <c r="AO148" s="82" t="s">
        <v>2545</v>
      </c>
      <c r="AP148" s="78" t="b">
        <v>0</v>
      </c>
      <c r="AQ148" s="78" t="b">
        <v>0</v>
      </c>
      <c r="AR148" s="78" t="b">
        <v>1</v>
      </c>
      <c r="AS148" s="78" t="s">
        <v>1701</v>
      </c>
      <c r="AT148" s="78">
        <v>9</v>
      </c>
      <c r="AU148" s="82" t="s">
        <v>2620</v>
      </c>
      <c r="AV148" s="78" t="b">
        <v>0</v>
      </c>
      <c r="AW148" s="78" t="s">
        <v>2713</v>
      </c>
      <c r="AX148" s="82" t="s">
        <v>2859</v>
      </c>
      <c r="AY148" s="78" t="s">
        <v>65</v>
      </c>
      <c r="AZ148" s="78" t="str">
        <f>REPLACE(INDEX(GroupVertices[Group],MATCH(Vertices[[#This Row],[Vertex]],GroupVertices[Vertex],0)),1,1,"")</f>
        <v>3</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405</v>
      </c>
      <c r="B149" s="65"/>
      <c r="C149" s="65" t="s">
        <v>64</v>
      </c>
      <c r="D149" s="66">
        <v>163.07333664146648</v>
      </c>
      <c r="E149" s="68"/>
      <c r="F149" s="102" t="s">
        <v>2682</v>
      </c>
      <c r="G149" s="65"/>
      <c r="H149" s="69" t="s">
        <v>405</v>
      </c>
      <c r="I149" s="70"/>
      <c r="J149" s="70"/>
      <c r="K149" s="69" t="s">
        <v>3078</v>
      </c>
      <c r="L149" s="73">
        <v>1</v>
      </c>
      <c r="M149" s="74">
        <v>4752.06982421875</v>
      </c>
      <c r="N149" s="74">
        <v>1245.3084716796875</v>
      </c>
      <c r="O149" s="75"/>
      <c r="P149" s="76"/>
      <c r="Q149" s="76"/>
      <c r="R149" s="87"/>
      <c r="S149" s="48">
        <v>1</v>
      </c>
      <c r="T149" s="48">
        <v>0</v>
      </c>
      <c r="U149" s="49">
        <v>0</v>
      </c>
      <c r="V149" s="49">
        <v>0.00156</v>
      </c>
      <c r="W149" s="49">
        <v>0.00053</v>
      </c>
      <c r="X149" s="49">
        <v>0.425151</v>
      </c>
      <c r="Y149" s="49">
        <v>0</v>
      </c>
      <c r="Z149" s="49">
        <v>0</v>
      </c>
      <c r="AA149" s="71">
        <v>149</v>
      </c>
      <c r="AB149" s="71"/>
      <c r="AC149" s="72"/>
      <c r="AD149" s="78" t="s">
        <v>1963</v>
      </c>
      <c r="AE149" s="78">
        <v>534</v>
      </c>
      <c r="AF149" s="78">
        <v>6582</v>
      </c>
      <c r="AG149" s="78">
        <v>8791</v>
      </c>
      <c r="AH149" s="78">
        <v>4742</v>
      </c>
      <c r="AI149" s="78"/>
      <c r="AJ149" s="78" t="s">
        <v>2150</v>
      </c>
      <c r="AK149" s="78" t="s">
        <v>2277</v>
      </c>
      <c r="AL149" s="82" t="s">
        <v>2384</v>
      </c>
      <c r="AM149" s="78"/>
      <c r="AN149" s="80">
        <v>39856.55164351852</v>
      </c>
      <c r="AO149" s="82" t="s">
        <v>2546</v>
      </c>
      <c r="AP149" s="78" t="b">
        <v>0</v>
      </c>
      <c r="AQ149" s="78" t="b">
        <v>0</v>
      </c>
      <c r="AR149" s="78" t="b">
        <v>1</v>
      </c>
      <c r="AS149" s="78" t="s">
        <v>1701</v>
      </c>
      <c r="AT149" s="78">
        <v>111</v>
      </c>
      <c r="AU149" s="82" t="s">
        <v>2603</v>
      </c>
      <c r="AV149" s="78" t="b">
        <v>1</v>
      </c>
      <c r="AW149" s="78" t="s">
        <v>2713</v>
      </c>
      <c r="AX149" s="82" t="s">
        <v>2860</v>
      </c>
      <c r="AY149" s="78" t="s">
        <v>65</v>
      </c>
      <c r="AZ149" s="78" t="str">
        <f>REPLACE(INDEX(GroupVertices[Group],MATCH(Vertices[[#This Row],[Vertex]],GroupVertices[Vertex],0)),1,1,"")</f>
        <v>3</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406</v>
      </c>
      <c r="B150" s="65"/>
      <c r="C150" s="65" t="s">
        <v>64</v>
      </c>
      <c r="D150" s="66">
        <v>243.8881496832949</v>
      </c>
      <c r="E150" s="68"/>
      <c r="F150" s="102" t="s">
        <v>2683</v>
      </c>
      <c r="G150" s="65"/>
      <c r="H150" s="69" t="s">
        <v>406</v>
      </c>
      <c r="I150" s="70"/>
      <c r="J150" s="70"/>
      <c r="K150" s="69" t="s">
        <v>3079</v>
      </c>
      <c r="L150" s="73">
        <v>1</v>
      </c>
      <c r="M150" s="74">
        <v>4652.02685546875</v>
      </c>
      <c r="N150" s="74">
        <v>4069.26318359375</v>
      </c>
      <c r="O150" s="75"/>
      <c r="P150" s="76"/>
      <c r="Q150" s="76"/>
      <c r="R150" s="87"/>
      <c r="S150" s="48">
        <v>1</v>
      </c>
      <c r="T150" s="48">
        <v>0</v>
      </c>
      <c r="U150" s="49">
        <v>0</v>
      </c>
      <c r="V150" s="49">
        <v>0.00156</v>
      </c>
      <c r="W150" s="49">
        <v>0.00053</v>
      </c>
      <c r="X150" s="49">
        <v>0.425151</v>
      </c>
      <c r="Y150" s="49">
        <v>0</v>
      </c>
      <c r="Z150" s="49">
        <v>0</v>
      </c>
      <c r="AA150" s="71">
        <v>150</v>
      </c>
      <c r="AB150" s="71"/>
      <c r="AC150" s="72"/>
      <c r="AD150" s="78" t="s">
        <v>1964</v>
      </c>
      <c r="AE150" s="78">
        <v>491</v>
      </c>
      <c r="AF150" s="78">
        <v>502161</v>
      </c>
      <c r="AG150" s="78">
        <v>68899</v>
      </c>
      <c r="AH150" s="78">
        <v>35217</v>
      </c>
      <c r="AI150" s="78"/>
      <c r="AJ150" s="78" t="s">
        <v>2151</v>
      </c>
      <c r="AK150" s="78" t="s">
        <v>2278</v>
      </c>
      <c r="AL150" s="82" t="s">
        <v>2385</v>
      </c>
      <c r="AM150" s="78"/>
      <c r="AN150" s="80">
        <v>39585.78884259259</v>
      </c>
      <c r="AO150" s="82" t="s">
        <v>2547</v>
      </c>
      <c r="AP150" s="78" t="b">
        <v>0</v>
      </c>
      <c r="AQ150" s="78" t="b">
        <v>0</v>
      </c>
      <c r="AR150" s="78" t="b">
        <v>1</v>
      </c>
      <c r="AS150" s="78" t="s">
        <v>1701</v>
      </c>
      <c r="AT150" s="78">
        <v>372</v>
      </c>
      <c r="AU150" s="82" t="s">
        <v>2603</v>
      </c>
      <c r="AV150" s="78" t="b">
        <v>1</v>
      </c>
      <c r="AW150" s="78" t="s">
        <v>2713</v>
      </c>
      <c r="AX150" s="82" t="s">
        <v>2861</v>
      </c>
      <c r="AY150" s="78" t="s">
        <v>65</v>
      </c>
      <c r="AZ150" s="78" t="str">
        <f>REPLACE(INDEX(GroupVertices[Group],MATCH(Vertices[[#This Row],[Vertex]],GroupVertices[Vertex],0)),1,1,"")</f>
        <v>3</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407</v>
      </c>
      <c r="B151" s="65"/>
      <c r="C151" s="65" t="s">
        <v>64</v>
      </c>
      <c r="D151" s="66">
        <v>162.7892660809325</v>
      </c>
      <c r="E151" s="68"/>
      <c r="F151" s="102" t="s">
        <v>2684</v>
      </c>
      <c r="G151" s="65"/>
      <c r="H151" s="69" t="s">
        <v>407</v>
      </c>
      <c r="I151" s="70"/>
      <c r="J151" s="70"/>
      <c r="K151" s="69" t="s">
        <v>3080</v>
      </c>
      <c r="L151" s="73">
        <v>1</v>
      </c>
      <c r="M151" s="74">
        <v>5087.22607421875</v>
      </c>
      <c r="N151" s="74">
        <v>2426.345703125</v>
      </c>
      <c r="O151" s="75"/>
      <c r="P151" s="76"/>
      <c r="Q151" s="76"/>
      <c r="R151" s="87"/>
      <c r="S151" s="48">
        <v>1</v>
      </c>
      <c r="T151" s="48">
        <v>0</v>
      </c>
      <c r="U151" s="49">
        <v>0</v>
      </c>
      <c r="V151" s="49">
        <v>0.00156</v>
      </c>
      <c r="W151" s="49">
        <v>0.00053</v>
      </c>
      <c r="X151" s="49">
        <v>0.425151</v>
      </c>
      <c r="Y151" s="49">
        <v>0</v>
      </c>
      <c r="Z151" s="49">
        <v>0</v>
      </c>
      <c r="AA151" s="71">
        <v>151</v>
      </c>
      <c r="AB151" s="71"/>
      <c r="AC151" s="72"/>
      <c r="AD151" s="78" t="s">
        <v>1965</v>
      </c>
      <c r="AE151" s="78">
        <v>1778</v>
      </c>
      <c r="AF151" s="78">
        <v>4840</v>
      </c>
      <c r="AG151" s="78">
        <v>11162</v>
      </c>
      <c r="AH151" s="78">
        <v>4706</v>
      </c>
      <c r="AI151" s="78"/>
      <c r="AJ151" s="78" t="s">
        <v>2152</v>
      </c>
      <c r="AK151" s="78" t="s">
        <v>2279</v>
      </c>
      <c r="AL151" s="82" t="s">
        <v>2386</v>
      </c>
      <c r="AM151" s="78"/>
      <c r="AN151" s="80">
        <v>39933.62320601852</v>
      </c>
      <c r="AO151" s="82" t="s">
        <v>2548</v>
      </c>
      <c r="AP151" s="78" t="b">
        <v>0</v>
      </c>
      <c r="AQ151" s="78" t="b">
        <v>0</v>
      </c>
      <c r="AR151" s="78" t="b">
        <v>1</v>
      </c>
      <c r="AS151" s="78" t="s">
        <v>1701</v>
      </c>
      <c r="AT151" s="78">
        <v>72</v>
      </c>
      <c r="AU151" s="82" t="s">
        <v>2603</v>
      </c>
      <c r="AV151" s="78" t="b">
        <v>0</v>
      </c>
      <c r="AW151" s="78" t="s">
        <v>2713</v>
      </c>
      <c r="AX151" s="82" t="s">
        <v>2862</v>
      </c>
      <c r="AY151" s="78" t="s">
        <v>65</v>
      </c>
      <c r="AZ151" s="78" t="str">
        <f>REPLACE(INDEX(GroupVertices[Group],MATCH(Vertices[[#This Row],[Vertex]],GroupVertices[Vertex],0)),1,1,"")</f>
        <v>3</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408</v>
      </c>
      <c r="B152" s="65"/>
      <c r="C152" s="65" t="s">
        <v>64</v>
      </c>
      <c r="D152" s="66">
        <v>163.5429825739222</v>
      </c>
      <c r="E152" s="68"/>
      <c r="F152" s="102" t="s">
        <v>2685</v>
      </c>
      <c r="G152" s="65"/>
      <c r="H152" s="69" t="s">
        <v>408</v>
      </c>
      <c r="I152" s="70"/>
      <c r="J152" s="70"/>
      <c r="K152" s="69" t="s">
        <v>3081</v>
      </c>
      <c r="L152" s="73">
        <v>1</v>
      </c>
      <c r="M152" s="74">
        <v>4946.74560546875</v>
      </c>
      <c r="N152" s="74">
        <v>1470.7742919921875</v>
      </c>
      <c r="O152" s="75"/>
      <c r="P152" s="76"/>
      <c r="Q152" s="76"/>
      <c r="R152" s="87"/>
      <c r="S152" s="48">
        <v>1</v>
      </c>
      <c r="T152" s="48">
        <v>0</v>
      </c>
      <c r="U152" s="49">
        <v>0</v>
      </c>
      <c r="V152" s="49">
        <v>0.00156</v>
      </c>
      <c r="W152" s="49">
        <v>0.00053</v>
      </c>
      <c r="X152" s="49">
        <v>0.425151</v>
      </c>
      <c r="Y152" s="49">
        <v>0</v>
      </c>
      <c r="Z152" s="49">
        <v>0</v>
      </c>
      <c r="AA152" s="71">
        <v>152</v>
      </c>
      <c r="AB152" s="71"/>
      <c r="AC152" s="72"/>
      <c r="AD152" s="78" t="s">
        <v>1966</v>
      </c>
      <c r="AE152" s="78">
        <v>1540</v>
      </c>
      <c r="AF152" s="78">
        <v>9462</v>
      </c>
      <c r="AG152" s="78">
        <v>4404</v>
      </c>
      <c r="AH152" s="78">
        <v>2171</v>
      </c>
      <c r="AI152" s="78"/>
      <c r="AJ152" s="78"/>
      <c r="AK152" s="78" t="s">
        <v>2280</v>
      </c>
      <c r="AL152" s="82" t="s">
        <v>2387</v>
      </c>
      <c r="AM152" s="78"/>
      <c r="AN152" s="80">
        <v>39983.767384259256</v>
      </c>
      <c r="AO152" s="82" t="s">
        <v>2549</v>
      </c>
      <c r="AP152" s="78" t="b">
        <v>0</v>
      </c>
      <c r="AQ152" s="78" t="b">
        <v>0</v>
      </c>
      <c r="AR152" s="78" t="b">
        <v>1</v>
      </c>
      <c r="AS152" s="78" t="s">
        <v>1701</v>
      </c>
      <c r="AT152" s="78">
        <v>96</v>
      </c>
      <c r="AU152" s="82" t="s">
        <v>2603</v>
      </c>
      <c r="AV152" s="78" t="b">
        <v>1</v>
      </c>
      <c r="AW152" s="78" t="s">
        <v>2713</v>
      </c>
      <c r="AX152" s="82" t="s">
        <v>2863</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409</v>
      </c>
      <c r="B153" s="65"/>
      <c r="C153" s="65" t="s">
        <v>64</v>
      </c>
      <c r="D153" s="66">
        <v>164.58028041293286</v>
      </c>
      <c r="E153" s="68"/>
      <c r="F153" s="102" t="s">
        <v>2686</v>
      </c>
      <c r="G153" s="65"/>
      <c r="H153" s="69" t="s">
        <v>409</v>
      </c>
      <c r="I153" s="70"/>
      <c r="J153" s="70"/>
      <c r="K153" s="69" t="s">
        <v>3082</v>
      </c>
      <c r="L153" s="73">
        <v>1</v>
      </c>
      <c r="M153" s="74">
        <v>5220.080078125</v>
      </c>
      <c r="N153" s="74">
        <v>3009.082763671875</v>
      </c>
      <c r="O153" s="75"/>
      <c r="P153" s="76"/>
      <c r="Q153" s="76"/>
      <c r="R153" s="87"/>
      <c r="S153" s="48">
        <v>1</v>
      </c>
      <c r="T153" s="48">
        <v>0</v>
      </c>
      <c r="U153" s="49">
        <v>0</v>
      </c>
      <c r="V153" s="49">
        <v>0.00156</v>
      </c>
      <c r="W153" s="49">
        <v>0.00053</v>
      </c>
      <c r="X153" s="49">
        <v>0.425151</v>
      </c>
      <c r="Y153" s="49">
        <v>0</v>
      </c>
      <c r="Z153" s="49">
        <v>0</v>
      </c>
      <c r="AA153" s="71">
        <v>153</v>
      </c>
      <c r="AB153" s="71"/>
      <c r="AC153" s="72"/>
      <c r="AD153" s="78" t="s">
        <v>1967</v>
      </c>
      <c r="AE153" s="78">
        <v>743</v>
      </c>
      <c r="AF153" s="78">
        <v>15823</v>
      </c>
      <c r="AG153" s="78">
        <v>5537</v>
      </c>
      <c r="AH153" s="78">
        <v>2335</v>
      </c>
      <c r="AI153" s="78"/>
      <c r="AJ153" s="78" t="s">
        <v>2153</v>
      </c>
      <c r="AK153" s="78" t="s">
        <v>2281</v>
      </c>
      <c r="AL153" s="82" t="s">
        <v>2388</v>
      </c>
      <c r="AM153" s="78"/>
      <c r="AN153" s="80">
        <v>39993.59024305556</v>
      </c>
      <c r="AO153" s="82" t="s">
        <v>2550</v>
      </c>
      <c r="AP153" s="78" t="b">
        <v>0</v>
      </c>
      <c r="AQ153" s="78" t="b">
        <v>0</v>
      </c>
      <c r="AR153" s="78" t="b">
        <v>1</v>
      </c>
      <c r="AS153" s="78" t="s">
        <v>1701</v>
      </c>
      <c r="AT153" s="78">
        <v>236</v>
      </c>
      <c r="AU153" s="82" t="s">
        <v>2604</v>
      </c>
      <c r="AV153" s="78" t="b">
        <v>1</v>
      </c>
      <c r="AW153" s="78" t="s">
        <v>2713</v>
      </c>
      <c r="AX153" s="82" t="s">
        <v>2864</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410</v>
      </c>
      <c r="B154" s="65"/>
      <c r="C154" s="65" t="s">
        <v>64</v>
      </c>
      <c r="D154" s="66">
        <v>162.135512420094</v>
      </c>
      <c r="E154" s="68"/>
      <c r="F154" s="102" t="s">
        <v>2687</v>
      </c>
      <c r="G154" s="65"/>
      <c r="H154" s="69" t="s">
        <v>410</v>
      </c>
      <c r="I154" s="70"/>
      <c r="J154" s="70"/>
      <c r="K154" s="69" t="s">
        <v>3083</v>
      </c>
      <c r="L154" s="73">
        <v>1</v>
      </c>
      <c r="M154" s="74">
        <v>5201.080078125</v>
      </c>
      <c r="N154" s="74">
        <v>3543.96435546875</v>
      </c>
      <c r="O154" s="75"/>
      <c r="P154" s="76"/>
      <c r="Q154" s="76"/>
      <c r="R154" s="87"/>
      <c r="S154" s="48">
        <v>1</v>
      </c>
      <c r="T154" s="48">
        <v>0</v>
      </c>
      <c r="U154" s="49">
        <v>0</v>
      </c>
      <c r="V154" s="49">
        <v>0.00156</v>
      </c>
      <c r="W154" s="49">
        <v>0.00053</v>
      </c>
      <c r="X154" s="49">
        <v>0.425151</v>
      </c>
      <c r="Y154" s="49">
        <v>0</v>
      </c>
      <c r="Z154" s="49">
        <v>0</v>
      </c>
      <c r="AA154" s="71">
        <v>154</v>
      </c>
      <c r="AB154" s="71"/>
      <c r="AC154" s="72"/>
      <c r="AD154" s="78" t="s">
        <v>1968</v>
      </c>
      <c r="AE154" s="78">
        <v>647</v>
      </c>
      <c r="AF154" s="78">
        <v>831</v>
      </c>
      <c r="AG154" s="78">
        <v>1660</v>
      </c>
      <c r="AH154" s="78">
        <v>57</v>
      </c>
      <c r="AI154" s="78">
        <v>-14400</v>
      </c>
      <c r="AJ154" s="78" t="s">
        <v>2154</v>
      </c>
      <c r="AK154" s="78" t="s">
        <v>2282</v>
      </c>
      <c r="AL154" s="82" t="s">
        <v>2389</v>
      </c>
      <c r="AM154" s="78" t="s">
        <v>2422</v>
      </c>
      <c r="AN154" s="80">
        <v>40574.840682870374</v>
      </c>
      <c r="AO154" s="82" t="s">
        <v>2551</v>
      </c>
      <c r="AP154" s="78" t="b">
        <v>0</v>
      </c>
      <c r="AQ154" s="78" t="b">
        <v>0</v>
      </c>
      <c r="AR154" s="78" t="b">
        <v>0</v>
      </c>
      <c r="AS154" s="78" t="s">
        <v>1701</v>
      </c>
      <c r="AT154" s="78">
        <v>31</v>
      </c>
      <c r="AU154" s="82" t="s">
        <v>2621</v>
      </c>
      <c r="AV154" s="78" t="b">
        <v>0</v>
      </c>
      <c r="AW154" s="78" t="s">
        <v>2713</v>
      </c>
      <c r="AX154" s="82" t="s">
        <v>2865</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411</v>
      </c>
      <c r="B155" s="65"/>
      <c r="C155" s="65" t="s">
        <v>64</v>
      </c>
      <c r="D155" s="66">
        <v>162.1209990562091</v>
      </c>
      <c r="E155" s="68"/>
      <c r="F155" s="102" t="s">
        <v>2688</v>
      </c>
      <c r="G155" s="65"/>
      <c r="H155" s="69" t="s">
        <v>411</v>
      </c>
      <c r="I155" s="70"/>
      <c r="J155" s="70"/>
      <c r="K155" s="69" t="s">
        <v>3084</v>
      </c>
      <c r="L155" s="73">
        <v>1</v>
      </c>
      <c r="M155" s="74">
        <v>4759.2236328125</v>
      </c>
      <c r="N155" s="74">
        <v>1980.9146728515625</v>
      </c>
      <c r="O155" s="75"/>
      <c r="P155" s="76"/>
      <c r="Q155" s="76"/>
      <c r="R155" s="87"/>
      <c r="S155" s="48">
        <v>2</v>
      </c>
      <c r="T155" s="48">
        <v>0</v>
      </c>
      <c r="U155" s="49">
        <v>0</v>
      </c>
      <c r="V155" s="49">
        <v>0.001563</v>
      </c>
      <c r="W155" s="49">
        <v>0.001006</v>
      </c>
      <c r="X155" s="49">
        <v>0.678932</v>
      </c>
      <c r="Y155" s="49">
        <v>1</v>
      </c>
      <c r="Z155" s="49">
        <v>0</v>
      </c>
      <c r="AA155" s="71">
        <v>155</v>
      </c>
      <c r="AB155" s="71"/>
      <c r="AC155" s="72"/>
      <c r="AD155" s="78" t="s">
        <v>1969</v>
      </c>
      <c r="AE155" s="78">
        <v>155</v>
      </c>
      <c r="AF155" s="78">
        <v>742</v>
      </c>
      <c r="AG155" s="78">
        <v>1476</v>
      </c>
      <c r="AH155" s="78">
        <v>7</v>
      </c>
      <c r="AI155" s="78">
        <v>-21600</v>
      </c>
      <c r="AJ155" s="78" t="s">
        <v>2155</v>
      </c>
      <c r="AK155" s="78" t="s">
        <v>2283</v>
      </c>
      <c r="AL155" s="82" t="s">
        <v>2390</v>
      </c>
      <c r="AM155" s="78" t="s">
        <v>2426</v>
      </c>
      <c r="AN155" s="80">
        <v>40225.96842592592</v>
      </c>
      <c r="AO155" s="82" t="s">
        <v>2552</v>
      </c>
      <c r="AP155" s="78" t="b">
        <v>0</v>
      </c>
      <c r="AQ155" s="78" t="b">
        <v>0</v>
      </c>
      <c r="AR155" s="78" t="b">
        <v>0</v>
      </c>
      <c r="AS155" s="78" t="s">
        <v>1701</v>
      </c>
      <c r="AT155" s="78">
        <v>5</v>
      </c>
      <c r="AU155" s="82" t="s">
        <v>2622</v>
      </c>
      <c r="AV155" s="78" t="b">
        <v>0</v>
      </c>
      <c r="AW155" s="78" t="s">
        <v>2713</v>
      </c>
      <c r="AX155" s="82" t="s">
        <v>2866</v>
      </c>
      <c r="AY155" s="78" t="s">
        <v>65</v>
      </c>
      <c r="AZ155" s="78" t="str">
        <f>REPLACE(INDEX(GroupVertices[Group],MATCH(Vertices[[#This Row],[Vertex]],GroupVertices[Vertex],0)),1,1,"")</f>
        <v>3</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310</v>
      </c>
      <c r="B156" s="65"/>
      <c r="C156" s="65" t="s">
        <v>64</v>
      </c>
      <c r="D156" s="66">
        <v>162.08137268065812</v>
      </c>
      <c r="E156" s="68"/>
      <c r="F156" s="102" t="s">
        <v>981</v>
      </c>
      <c r="G156" s="65"/>
      <c r="H156" s="69" t="s">
        <v>310</v>
      </c>
      <c r="I156" s="70"/>
      <c r="J156" s="70"/>
      <c r="K156" s="69" t="s">
        <v>3085</v>
      </c>
      <c r="L156" s="73">
        <v>312.6716467830853</v>
      </c>
      <c r="M156" s="74">
        <v>4526.03564453125</v>
      </c>
      <c r="N156" s="74">
        <v>2599.864990234375</v>
      </c>
      <c r="O156" s="75"/>
      <c r="P156" s="76"/>
      <c r="Q156" s="76"/>
      <c r="R156" s="87"/>
      <c r="S156" s="48">
        <v>2</v>
      </c>
      <c r="T156" s="48">
        <v>9</v>
      </c>
      <c r="U156" s="49">
        <v>1262</v>
      </c>
      <c r="V156" s="49">
        <v>0.002237</v>
      </c>
      <c r="W156" s="49">
        <v>0.006396</v>
      </c>
      <c r="X156" s="49">
        <v>2.687094</v>
      </c>
      <c r="Y156" s="49">
        <v>0.1111111111111111</v>
      </c>
      <c r="Z156" s="49">
        <v>0.2222222222222222</v>
      </c>
      <c r="AA156" s="71">
        <v>156</v>
      </c>
      <c r="AB156" s="71"/>
      <c r="AC156" s="72"/>
      <c r="AD156" s="78" t="s">
        <v>1970</v>
      </c>
      <c r="AE156" s="78">
        <v>476</v>
      </c>
      <c r="AF156" s="78">
        <v>499</v>
      </c>
      <c r="AG156" s="78">
        <v>2903</v>
      </c>
      <c r="AH156" s="78">
        <v>519</v>
      </c>
      <c r="AI156" s="78"/>
      <c r="AJ156" s="78" t="s">
        <v>2156</v>
      </c>
      <c r="AK156" s="78" t="s">
        <v>2284</v>
      </c>
      <c r="AL156" s="82" t="s">
        <v>2391</v>
      </c>
      <c r="AM156" s="78"/>
      <c r="AN156" s="80">
        <v>39977.94054398148</v>
      </c>
      <c r="AO156" s="82" t="s">
        <v>2553</v>
      </c>
      <c r="AP156" s="78" t="b">
        <v>0</v>
      </c>
      <c r="AQ156" s="78" t="b">
        <v>0</v>
      </c>
      <c r="AR156" s="78" t="b">
        <v>1</v>
      </c>
      <c r="AS156" s="78" t="s">
        <v>1701</v>
      </c>
      <c r="AT156" s="78">
        <v>36</v>
      </c>
      <c r="AU156" s="82" t="s">
        <v>2606</v>
      </c>
      <c r="AV156" s="78" t="b">
        <v>0</v>
      </c>
      <c r="AW156" s="78" t="s">
        <v>2713</v>
      </c>
      <c r="AX156" s="82" t="s">
        <v>2867</v>
      </c>
      <c r="AY156" s="78" t="s">
        <v>66</v>
      </c>
      <c r="AZ156" s="78" t="str">
        <f>REPLACE(INDEX(GroupVertices[Group],MATCH(Vertices[[#This Row],[Vertex]],GroupVertices[Vertex],0)),1,1,"")</f>
        <v>3</v>
      </c>
      <c r="BA156" s="48" t="s">
        <v>3561</v>
      </c>
      <c r="BB156" s="48" t="s">
        <v>3561</v>
      </c>
      <c r="BC156" s="48" t="s">
        <v>796</v>
      </c>
      <c r="BD156" s="48" t="s">
        <v>796</v>
      </c>
      <c r="BE156" s="48"/>
      <c r="BF156" s="48"/>
      <c r="BG156" s="122" t="s">
        <v>3678</v>
      </c>
      <c r="BH156" s="122" t="s">
        <v>3678</v>
      </c>
      <c r="BI156" s="122" t="s">
        <v>3838</v>
      </c>
      <c r="BJ156" s="122" t="s">
        <v>3838</v>
      </c>
      <c r="BK156" s="122">
        <v>5</v>
      </c>
      <c r="BL156" s="125">
        <v>12.5</v>
      </c>
      <c r="BM156" s="122">
        <v>0</v>
      </c>
      <c r="BN156" s="125">
        <v>0</v>
      </c>
      <c r="BO156" s="122">
        <v>0</v>
      </c>
      <c r="BP156" s="125">
        <v>0</v>
      </c>
      <c r="BQ156" s="122">
        <v>35</v>
      </c>
      <c r="BR156" s="125">
        <v>87.5</v>
      </c>
      <c r="BS156" s="122">
        <v>40</v>
      </c>
      <c r="BT156" s="2"/>
      <c r="BU156" s="3"/>
      <c r="BV156" s="3"/>
      <c r="BW156" s="3"/>
      <c r="BX156" s="3"/>
    </row>
    <row r="157" spans="1:76" ht="15">
      <c r="A157" s="64" t="s">
        <v>412</v>
      </c>
      <c r="B157" s="65"/>
      <c r="C157" s="65" t="s">
        <v>64</v>
      </c>
      <c r="D157" s="66">
        <v>163.03648248148906</v>
      </c>
      <c r="E157" s="68"/>
      <c r="F157" s="102" t="s">
        <v>2689</v>
      </c>
      <c r="G157" s="65"/>
      <c r="H157" s="69" t="s">
        <v>412</v>
      </c>
      <c r="I157" s="70"/>
      <c r="J157" s="70"/>
      <c r="K157" s="69" t="s">
        <v>3086</v>
      </c>
      <c r="L157" s="73">
        <v>1</v>
      </c>
      <c r="M157" s="74">
        <v>4438.94970703125</v>
      </c>
      <c r="N157" s="74">
        <v>3528.0966796875</v>
      </c>
      <c r="O157" s="75"/>
      <c r="P157" s="76"/>
      <c r="Q157" s="76"/>
      <c r="R157" s="87"/>
      <c r="S157" s="48">
        <v>2</v>
      </c>
      <c r="T157" s="48">
        <v>0</v>
      </c>
      <c r="U157" s="49">
        <v>0</v>
      </c>
      <c r="V157" s="49">
        <v>0.001563</v>
      </c>
      <c r="W157" s="49">
        <v>0.001006</v>
      </c>
      <c r="X157" s="49">
        <v>0.678932</v>
      </c>
      <c r="Y157" s="49">
        <v>1</v>
      </c>
      <c r="Z157" s="49">
        <v>0</v>
      </c>
      <c r="AA157" s="71">
        <v>157</v>
      </c>
      <c r="AB157" s="71"/>
      <c r="AC157" s="72"/>
      <c r="AD157" s="78" t="s">
        <v>1971</v>
      </c>
      <c r="AE157" s="78">
        <v>1816</v>
      </c>
      <c r="AF157" s="78">
        <v>6356</v>
      </c>
      <c r="AG157" s="78">
        <v>6314</v>
      </c>
      <c r="AH157" s="78">
        <v>3007</v>
      </c>
      <c r="AI157" s="78"/>
      <c r="AJ157" s="78" t="s">
        <v>2157</v>
      </c>
      <c r="AK157" s="78" t="s">
        <v>2285</v>
      </c>
      <c r="AL157" s="82" t="s">
        <v>2392</v>
      </c>
      <c r="AM157" s="78"/>
      <c r="AN157" s="80">
        <v>39946.95280092592</v>
      </c>
      <c r="AO157" s="82" t="s">
        <v>2554</v>
      </c>
      <c r="AP157" s="78" t="b">
        <v>0</v>
      </c>
      <c r="AQ157" s="78" t="b">
        <v>0</v>
      </c>
      <c r="AR157" s="78" t="b">
        <v>1</v>
      </c>
      <c r="AS157" s="78" t="s">
        <v>1701</v>
      </c>
      <c r="AT157" s="78">
        <v>50</v>
      </c>
      <c r="AU157" s="82" t="s">
        <v>2603</v>
      </c>
      <c r="AV157" s="78" t="b">
        <v>0</v>
      </c>
      <c r="AW157" s="78" t="s">
        <v>2713</v>
      </c>
      <c r="AX157" s="82" t="s">
        <v>2868</v>
      </c>
      <c r="AY157" s="78" t="s">
        <v>65</v>
      </c>
      <c r="AZ157" s="78" t="str">
        <f>REPLACE(INDEX(GroupVertices[Group],MATCH(Vertices[[#This Row],[Vertex]],GroupVertices[Vertex],0)),1,1,"")</f>
        <v>3</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413</v>
      </c>
      <c r="B158" s="65"/>
      <c r="C158" s="65" t="s">
        <v>64</v>
      </c>
      <c r="D158" s="66">
        <v>163.88184515990932</v>
      </c>
      <c r="E158" s="68"/>
      <c r="F158" s="102" t="s">
        <v>2690</v>
      </c>
      <c r="G158" s="65"/>
      <c r="H158" s="69" t="s">
        <v>413</v>
      </c>
      <c r="I158" s="70"/>
      <c r="J158" s="70"/>
      <c r="K158" s="69" t="s">
        <v>3087</v>
      </c>
      <c r="L158" s="73">
        <v>1</v>
      </c>
      <c r="M158" s="74">
        <v>4572.85009765625</v>
      </c>
      <c r="N158" s="74">
        <v>1763.5716552734375</v>
      </c>
      <c r="O158" s="75"/>
      <c r="P158" s="76"/>
      <c r="Q158" s="76"/>
      <c r="R158" s="87"/>
      <c r="S158" s="48">
        <v>2</v>
      </c>
      <c r="T158" s="48">
        <v>0</v>
      </c>
      <c r="U158" s="49">
        <v>0</v>
      </c>
      <c r="V158" s="49">
        <v>0.001563</v>
      </c>
      <c r="W158" s="49">
        <v>0.001006</v>
      </c>
      <c r="X158" s="49">
        <v>0.678932</v>
      </c>
      <c r="Y158" s="49">
        <v>1</v>
      </c>
      <c r="Z158" s="49">
        <v>0</v>
      </c>
      <c r="AA158" s="71">
        <v>158</v>
      </c>
      <c r="AB158" s="71"/>
      <c r="AC158" s="72"/>
      <c r="AD158" s="78" t="s">
        <v>1972</v>
      </c>
      <c r="AE158" s="78">
        <v>1246</v>
      </c>
      <c r="AF158" s="78">
        <v>11540</v>
      </c>
      <c r="AG158" s="78">
        <v>8970</v>
      </c>
      <c r="AH158" s="78">
        <v>3405</v>
      </c>
      <c r="AI158" s="78"/>
      <c r="AJ158" s="78" t="s">
        <v>2158</v>
      </c>
      <c r="AK158" s="78" t="s">
        <v>2286</v>
      </c>
      <c r="AL158" s="82" t="s">
        <v>2393</v>
      </c>
      <c r="AM158" s="78"/>
      <c r="AN158" s="80">
        <v>39934.69436342592</v>
      </c>
      <c r="AO158" s="82" t="s">
        <v>2555</v>
      </c>
      <c r="AP158" s="78" t="b">
        <v>0</v>
      </c>
      <c r="AQ158" s="78" t="b">
        <v>0</v>
      </c>
      <c r="AR158" s="78" t="b">
        <v>0</v>
      </c>
      <c r="AS158" s="78" t="s">
        <v>1701</v>
      </c>
      <c r="AT158" s="78">
        <v>145</v>
      </c>
      <c r="AU158" s="82" t="s">
        <v>2603</v>
      </c>
      <c r="AV158" s="78" t="b">
        <v>0</v>
      </c>
      <c r="AW158" s="78" t="s">
        <v>2713</v>
      </c>
      <c r="AX158" s="82" t="s">
        <v>2869</v>
      </c>
      <c r="AY158" s="78" t="s">
        <v>65</v>
      </c>
      <c r="AZ158" s="78" t="str">
        <f>REPLACE(INDEX(GroupVertices[Group],MATCH(Vertices[[#This Row],[Vertex]],GroupVertices[Vertex],0)),1,1,"")</f>
        <v>3</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414</v>
      </c>
      <c r="B159" s="65"/>
      <c r="C159" s="65" t="s">
        <v>64</v>
      </c>
      <c r="D159" s="66">
        <v>178.65041594909366</v>
      </c>
      <c r="E159" s="68"/>
      <c r="F159" s="102" t="s">
        <v>2691</v>
      </c>
      <c r="G159" s="65"/>
      <c r="H159" s="69" t="s">
        <v>414</v>
      </c>
      <c r="I159" s="70"/>
      <c r="J159" s="70"/>
      <c r="K159" s="69" t="s">
        <v>3088</v>
      </c>
      <c r="L159" s="73">
        <v>1</v>
      </c>
      <c r="M159" s="74">
        <v>4383.74267578125</v>
      </c>
      <c r="N159" s="74">
        <v>2984.7529296875</v>
      </c>
      <c r="O159" s="75"/>
      <c r="P159" s="76"/>
      <c r="Q159" s="76"/>
      <c r="R159" s="87"/>
      <c r="S159" s="48">
        <v>2</v>
      </c>
      <c r="T159" s="48">
        <v>0</v>
      </c>
      <c r="U159" s="49">
        <v>0</v>
      </c>
      <c r="V159" s="49">
        <v>0.001563</v>
      </c>
      <c r="W159" s="49">
        <v>0.001006</v>
      </c>
      <c r="X159" s="49">
        <v>0.678932</v>
      </c>
      <c r="Y159" s="49">
        <v>1</v>
      </c>
      <c r="Z159" s="49">
        <v>0</v>
      </c>
      <c r="AA159" s="71">
        <v>159</v>
      </c>
      <c r="AB159" s="71"/>
      <c r="AC159" s="72"/>
      <c r="AD159" s="78" t="s">
        <v>1973</v>
      </c>
      <c r="AE159" s="78">
        <v>308</v>
      </c>
      <c r="AF159" s="78">
        <v>102105</v>
      </c>
      <c r="AG159" s="78">
        <v>1825</v>
      </c>
      <c r="AH159" s="78">
        <v>903</v>
      </c>
      <c r="AI159" s="78"/>
      <c r="AJ159" s="78" t="s">
        <v>2159</v>
      </c>
      <c r="AK159" s="78" t="s">
        <v>2287</v>
      </c>
      <c r="AL159" s="82" t="s">
        <v>2394</v>
      </c>
      <c r="AM159" s="78"/>
      <c r="AN159" s="80">
        <v>40961.756215277775</v>
      </c>
      <c r="AO159" s="82" t="s">
        <v>2556</v>
      </c>
      <c r="AP159" s="78" t="b">
        <v>0</v>
      </c>
      <c r="AQ159" s="78" t="b">
        <v>0</v>
      </c>
      <c r="AR159" s="78" t="b">
        <v>1</v>
      </c>
      <c r="AS159" s="78" t="s">
        <v>1701</v>
      </c>
      <c r="AT159" s="78">
        <v>386</v>
      </c>
      <c r="AU159" s="82" t="s">
        <v>2603</v>
      </c>
      <c r="AV159" s="78" t="b">
        <v>1</v>
      </c>
      <c r="AW159" s="78" t="s">
        <v>2713</v>
      </c>
      <c r="AX159" s="82" t="s">
        <v>2870</v>
      </c>
      <c r="AY159" s="78" t="s">
        <v>65</v>
      </c>
      <c r="AZ159" s="78" t="str">
        <f>REPLACE(INDEX(GroupVertices[Group],MATCH(Vertices[[#This Row],[Vertex]],GroupVertices[Vertex],0)),1,1,"")</f>
        <v>3</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415</v>
      </c>
      <c r="B160" s="65"/>
      <c r="C160" s="65" t="s">
        <v>64</v>
      </c>
      <c r="D160" s="66">
        <v>162.4735596485595</v>
      </c>
      <c r="E160" s="68"/>
      <c r="F160" s="102" t="s">
        <v>2692</v>
      </c>
      <c r="G160" s="65"/>
      <c r="H160" s="69" t="s">
        <v>415</v>
      </c>
      <c r="I160" s="70"/>
      <c r="J160" s="70"/>
      <c r="K160" s="69" t="s">
        <v>3089</v>
      </c>
      <c r="L160" s="73">
        <v>1</v>
      </c>
      <c r="M160" s="74">
        <v>4855.36181640625</v>
      </c>
      <c r="N160" s="74">
        <v>3269.743408203125</v>
      </c>
      <c r="O160" s="75"/>
      <c r="P160" s="76"/>
      <c r="Q160" s="76"/>
      <c r="R160" s="87"/>
      <c r="S160" s="48">
        <v>2</v>
      </c>
      <c r="T160" s="48">
        <v>0</v>
      </c>
      <c r="U160" s="49">
        <v>0</v>
      </c>
      <c r="V160" s="49">
        <v>0.001563</v>
      </c>
      <c r="W160" s="49">
        <v>0.001006</v>
      </c>
      <c r="X160" s="49">
        <v>0.678932</v>
      </c>
      <c r="Y160" s="49">
        <v>1</v>
      </c>
      <c r="Z160" s="49">
        <v>0</v>
      </c>
      <c r="AA160" s="71">
        <v>160</v>
      </c>
      <c r="AB160" s="71"/>
      <c r="AC160" s="72"/>
      <c r="AD160" s="78" t="s">
        <v>1974</v>
      </c>
      <c r="AE160" s="78">
        <v>40</v>
      </c>
      <c r="AF160" s="78">
        <v>2904</v>
      </c>
      <c r="AG160" s="78">
        <v>234</v>
      </c>
      <c r="AH160" s="78">
        <v>102</v>
      </c>
      <c r="AI160" s="78"/>
      <c r="AJ160" s="78" t="s">
        <v>2160</v>
      </c>
      <c r="AK160" s="78"/>
      <c r="AL160" s="82" t="s">
        <v>2395</v>
      </c>
      <c r="AM160" s="78"/>
      <c r="AN160" s="80">
        <v>41991.83944444444</v>
      </c>
      <c r="AO160" s="82" t="s">
        <v>2557</v>
      </c>
      <c r="AP160" s="78" t="b">
        <v>0</v>
      </c>
      <c r="AQ160" s="78" t="b">
        <v>0</v>
      </c>
      <c r="AR160" s="78" t="b">
        <v>1</v>
      </c>
      <c r="AS160" s="78" t="s">
        <v>1701</v>
      </c>
      <c r="AT160" s="78">
        <v>21</v>
      </c>
      <c r="AU160" s="82" t="s">
        <v>2603</v>
      </c>
      <c r="AV160" s="78" t="b">
        <v>0</v>
      </c>
      <c r="AW160" s="78" t="s">
        <v>2713</v>
      </c>
      <c r="AX160" s="82" t="s">
        <v>2871</v>
      </c>
      <c r="AY160" s="78" t="s">
        <v>65</v>
      </c>
      <c r="AZ160" s="78" t="str">
        <f>REPLACE(INDEX(GroupVertices[Group],MATCH(Vertices[[#This Row],[Vertex]],GroupVertices[Vertex],0)),1,1,"")</f>
        <v>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416</v>
      </c>
      <c r="B161" s="65"/>
      <c r="C161" s="65" t="s">
        <v>64</v>
      </c>
      <c r="D161" s="66">
        <v>162.1978057347461</v>
      </c>
      <c r="E161" s="68"/>
      <c r="F161" s="102" t="s">
        <v>2693</v>
      </c>
      <c r="G161" s="65"/>
      <c r="H161" s="69" t="s">
        <v>416</v>
      </c>
      <c r="I161" s="70"/>
      <c r="J161" s="70"/>
      <c r="K161" s="69" t="s">
        <v>3090</v>
      </c>
      <c r="L161" s="73">
        <v>1</v>
      </c>
      <c r="M161" s="74">
        <v>4620.50927734375</v>
      </c>
      <c r="N161" s="74">
        <v>3393.088134765625</v>
      </c>
      <c r="O161" s="75"/>
      <c r="P161" s="76"/>
      <c r="Q161" s="76"/>
      <c r="R161" s="87"/>
      <c r="S161" s="48">
        <v>2</v>
      </c>
      <c r="T161" s="48">
        <v>0</v>
      </c>
      <c r="U161" s="49">
        <v>0</v>
      </c>
      <c r="V161" s="49">
        <v>0.001563</v>
      </c>
      <c r="W161" s="49">
        <v>0.001006</v>
      </c>
      <c r="X161" s="49">
        <v>0.678932</v>
      </c>
      <c r="Y161" s="49">
        <v>1</v>
      </c>
      <c r="Z161" s="49">
        <v>0</v>
      </c>
      <c r="AA161" s="71">
        <v>161</v>
      </c>
      <c r="AB161" s="71"/>
      <c r="AC161" s="72"/>
      <c r="AD161" s="78" t="s">
        <v>1975</v>
      </c>
      <c r="AE161" s="78">
        <v>176</v>
      </c>
      <c r="AF161" s="78">
        <v>1213</v>
      </c>
      <c r="AG161" s="78">
        <v>1239</v>
      </c>
      <c r="AH161" s="78">
        <v>99</v>
      </c>
      <c r="AI161" s="78">
        <v>-18000</v>
      </c>
      <c r="AJ161" s="78" t="s">
        <v>2161</v>
      </c>
      <c r="AK161" s="78" t="s">
        <v>2288</v>
      </c>
      <c r="AL161" s="82" t="s">
        <v>2396</v>
      </c>
      <c r="AM161" s="78" t="s">
        <v>2427</v>
      </c>
      <c r="AN161" s="80">
        <v>40185.97138888889</v>
      </c>
      <c r="AO161" s="82" t="s">
        <v>2558</v>
      </c>
      <c r="AP161" s="78" t="b">
        <v>0</v>
      </c>
      <c r="AQ161" s="78" t="b">
        <v>0</v>
      </c>
      <c r="AR161" s="78" t="b">
        <v>1</v>
      </c>
      <c r="AS161" s="78" t="s">
        <v>1701</v>
      </c>
      <c r="AT161" s="78">
        <v>26</v>
      </c>
      <c r="AU161" s="82" t="s">
        <v>2623</v>
      </c>
      <c r="AV161" s="78" t="b">
        <v>0</v>
      </c>
      <c r="AW161" s="78" t="s">
        <v>2713</v>
      </c>
      <c r="AX161" s="82" t="s">
        <v>2872</v>
      </c>
      <c r="AY161" s="78" t="s">
        <v>65</v>
      </c>
      <c r="AZ161" s="78" t="str">
        <f>REPLACE(INDEX(GroupVertices[Group],MATCH(Vertices[[#This Row],[Vertex]],GroupVertices[Vertex],0)),1,1,"")</f>
        <v>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319</v>
      </c>
      <c r="B162" s="65"/>
      <c r="C162" s="65" t="s">
        <v>64</v>
      </c>
      <c r="D162" s="66">
        <v>186.10555591231503</v>
      </c>
      <c r="E162" s="68"/>
      <c r="F162" s="102" t="s">
        <v>988</v>
      </c>
      <c r="G162" s="65"/>
      <c r="H162" s="69" t="s">
        <v>319</v>
      </c>
      <c r="I162" s="70"/>
      <c r="J162" s="70"/>
      <c r="K162" s="69" t="s">
        <v>3091</v>
      </c>
      <c r="L162" s="73">
        <v>61.58909976774409</v>
      </c>
      <c r="M162" s="74">
        <v>5270.951171875</v>
      </c>
      <c r="N162" s="74">
        <v>1941.1761474609375</v>
      </c>
      <c r="O162" s="75"/>
      <c r="P162" s="76"/>
      <c r="Q162" s="76"/>
      <c r="R162" s="87"/>
      <c r="S162" s="48">
        <v>2</v>
      </c>
      <c r="T162" s="48">
        <v>3</v>
      </c>
      <c r="U162" s="49">
        <v>245.333333</v>
      </c>
      <c r="V162" s="49">
        <v>0.002222</v>
      </c>
      <c r="W162" s="49">
        <v>0.006345</v>
      </c>
      <c r="X162" s="49">
        <v>1.270508</v>
      </c>
      <c r="Y162" s="49">
        <v>0.3333333333333333</v>
      </c>
      <c r="Z162" s="49">
        <v>0.25</v>
      </c>
      <c r="AA162" s="71">
        <v>162</v>
      </c>
      <c r="AB162" s="71"/>
      <c r="AC162" s="72"/>
      <c r="AD162" s="78" t="s">
        <v>1976</v>
      </c>
      <c r="AE162" s="78">
        <v>594</v>
      </c>
      <c r="AF162" s="78">
        <v>147822</v>
      </c>
      <c r="AG162" s="78">
        <v>17219</v>
      </c>
      <c r="AH162" s="78">
        <v>27931</v>
      </c>
      <c r="AI162" s="78"/>
      <c r="AJ162" s="78" t="s">
        <v>2162</v>
      </c>
      <c r="AK162" s="78"/>
      <c r="AL162" s="82" t="s">
        <v>2397</v>
      </c>
      <c r="AM162" s="78"/>
      <c r="AN162" s="80">
        <v>41180.76894675926</v>
      </c>
      <c r="AO162" s="82" t="s">
        <v>2559</v>
      </c>
      <c r="AP162" s="78" t="b">
        <v>0</v>
      </c>
      <c r="AQ162" s="78" t="b">
        <v>0</v>
      </c>
      <c r="AR162" s="78" t="b">
        <v>0</v>
      </c>
      <c r="AS162" s="78" t="s">
        <v>1701</v>
      </c>
      <c r="AT162" s="78">
        <v>183</v>
      </c>
      <c r="AU162" s="82" t="s">
        <v>2603</v>
      </c>
      <c r="AV162" s="78" t="b">
        <v>1</v>
      </c>
      <c r="AW162" s="78" t="s">
        <v>2713</v>
      </c>
      <c r="AX162" s="82" t="s">
        <v>2873</v>
      </c>
      <c r="AY162" s="78" t="s">
        <v>66</v>
      </c>
      <c r="AZ162" s="78" t="str">
        <f>REPLACE(INDEX(GroupVertices[Group],MATCH(Vertices[[#This Row],[Vertex]],GroupVertices[Vertex],0)),1,1,"")</f>
        <v>3</v>
      </c>
      <c r="BA162" s="48" t="s">
        <v>752</v>
      </c>
      <c r="BB162" s="48" t="s">
        <v>752</v>
      </c>
      <c r="BC162" s="48" t="s">
        <v>796</v>
      </c>
      <c r="BD162" s="48" t="s">
        <v>796</v>
      </c>
      <c r="BE162" s="48"/>
      <c r="BF162" s="48"/>
      <c r="BG162" s="122" t="s">
        <v>3679</v>
      </c>
      <c r="BH162" s="122" t="s">
        <v>3679</v>
      </c>
      <c r="BI162" s="122" t="s">
        <v>3839</v>
      </c>
      <c r="BJ162" s="122" t="s">
        <v>3839</v>
      </c>
      <c r="BK162" s="122">
        <v>1</v>
      </c>
      <c r="BL162" s="125">
        <v>7.142857142857143</v>
      </c>
      <c r="BM162" s="122">
        <v>0</v>
      </c>
      <c r="BN162" s="125">
        <v>0</v>
      </c>
      <c r="BO162" s="122">
        <v>0</v>
      </c>
      <c r="BP162" s="125">
        <v>0</v>
      </c>
      <c r="BQ162" s="122">
        <v>13</v>
      </c>
      <c r="BR162" s="125">
        <v>92.85714285714286</v>
      </c>
      <c r="BS162" s="122">
        <v>14</v>
      </c>
      <c r="BT162" s="2"/>
      <c r="BU162" s="3"/>
      <c r="BV162" s="3"/>
      <c r="BW162" s="3"/>
      <c r="BX162" s="3"/>
    </row>
    <row r="163" spans="1:76" ht="15">
      <c r="A163" s="64" t="s">
        <v>311</v>
      </c>
      <c r="B163" s="65"/>
      <c r="C163" s="65" t="s">
        <v>64</v>
      </c>
      <c r="D163" s="66">
        <v>162.45627406910106</v>
      </c>
      <c r="E163" s="68"/>
      <c r="F163" s="102" t="s">
        <v>982</v>
      </c>
      <c r="G163" s="65"/>
      <c r="H163" s="69" t="s">
        <v>311</v>
      </c>
      <c r="I163" s="70"/>
      <c r="J163" s="70"/>
      <c r="K163" s="69" t="s">
        <v>3092</v>
      </c>
      <c r="L163" s="73">
        <v>1</v>
      </c>
      <c r="M163" s="74">
        <v>2671.02587890625</v>
      </c>
      <c r="N163" s="74">
        <v>8540.8857421875</v>
      </c>
      <c r="O163" s="75"/>
      <c r="P163" s="76"/>
      <c r="Q163" s="76"/>
      <c r="R163" s="87"/>
      <c r="S163" s="48">
        <v>0</v>
      </c>
      <c r="T163" s="48">
        <v>1</v>
      </c>
      <c r="U163" s="49">
        <v>0</v>
      </c>
      <c r="V163" s="49">
        <v>0.002128</v>
      </c>
      <c r="W163" s="49">
        <v>0.005309</v>
      </c>
      <c r="X163" s="49">
        <v>0.408124</v>
      </c>
      <c r="Y163" s="49">
        <v>0</v>
      </c>
      <c r="Z163" s="49">
        <v>0</v>
      </c>
      <c r="AA163" s="71">
        <v>163</v>
      </c>
      <c r="AB163" s="71"/>
      <c r="AC163" s="72"/>
      <c r="AD163" s="78" t="s">
        <v>1977</v>
      </c>
      <c r="AE163" s="78">
        <v>2632</v>
      </c>
      <c r="AF163" s="78">
        <v>2798</v>
      </c>
      <c r="AG163" s="78">
        <v>77894</v>
      </c>
      <c r="AH163" s="78">
        <v>39030</v>
      </c>
      <c r="AI163" s="78"/>
      <c r="AJ163" s="78" t="s">
        <v>2163</v>
      </c>
      <c r="AK163" s="78" t="s">
        <v>2289</v>
      </c>
      <c r="AL163" s="82" t="s">
        <v>2398</v>
      </c>
      <c r="AM163" s="78"/>
      <c r="AN163" s="80">
        <v>40023.093819444446</v>
      </c>
      <c r="AO163" s="82" t="s">
        <v>2560</v>
      </c>
      <c r="AP163" s="78" t="b">
        <v>0</v>
      </c>
      <c r="AQ163" s="78" t="b">
        <v>0</v>
      </c>
      <c r="AR163" s="78" t="b">
        <v>0</v>
      </c>
      <c r="AS163" s="78" t="s">
        <v>1701</v>
      </c>
      <c r="AT163" s="78">
        <v>89</v>
      </c>
      <c r="AU163" s="82" t="s">
        <v>2603</v>
      </c>
      <c r="AV163" s="78" t="b">
        <v>0</v>
      </c>
      <c r="AW163" s="78" t="s">
        <v>2713</v>
      </c>
      <c r="AX163" s="82" t="s">
        <v>2874</v>
      </c>
      <c r="AY163" s="78" t="s">
        <v>66</v>
      </c>
      <c r="AZ163" s="78" t="str">
        <f>REPLACE(INDEX(GroupVertices[Group],MATCH(Vertices[[#This Row],[Vertex]],GroupVertices[Vertex],0)),1,1,"")</f>
        <v>1</v>
      </c>
      <c r="BA163" s="48" t="s">
        <v>744</v>
      </c>
      <c r="BB163" s="48" t="s">
        <v>744</v>
      </c>
      <c r="BC163" s="48" t="s">
        <v>797</v>
      </c>
      <c r="BD163" s="48" t="s">
        <v>797</v>
      </c>
      <c r="BE163" s="48"/>
      <c r="BF163" s="48"/>
      <c r="BG163" s="122" t="s">
        <v>3680</v>
      </c>
      <c r="BH163" s="122" t="s">
        <v>3680</v>
      </c>
      <c r="BI163" s="122" t="s">
        <v>3840</v>
      </c>
      <c r="BJ163" s="122" t="s">
        <v>3840</v>
      </c>
      <c r="BK163" s="122">
        <v>0</v>
      </c>
      <c r="BL163" s="125">
        <v>0</v>
      </c>
      <c r="BM163" s="122">
        <v>1</v>
      </c>
      <c r="BN163" s="125">
        <v>12.5</v>
      </c>
      <c r="BO163" s="122">
        <v>0</v>
      </c>
      <c r="BP163" s="125">
        <v>0</v>
      </c>
      <c r="BQ163" s="122">
        <v>7</v>
      </c>
      <c r="BR163" s="125">
        <v>87.5</v>
      </c>
      <c r="BS163" s="122">
        <v>8</v>
      </c>
      <c r="BT163" s="2"/>
      <c r="BU163" s="3"/>
      <c r="BV163" s="3"/>
      <c r="BW163" s="3"/>
      <c r="BX163" s="3"/>
    </row>
    <row r="164" spans="1:76" ht="15">
      <c r="A164" s="64" t="s">
        <v>312</v>
      </c>
      <c r="B164" s="65"/>
      <c r="C164" s="65" t="s">
        <v>64</v>
      </c>
      <c r="D164" s="66">
        <v>162.01875322299736</v>
      </c>
      <c r="E164" s="68"/>
      <c r="F164" s="102" t="s">
        <v>983</v>
      </c>
      <c r="G164" s="65"/>
      <c r="H164" s="69" t="s">
        <v>312</v>
      </c>
      <c r="I164" s="70"/>
      <c r="J164" s="70"/>
      <c r="K164" s="69" t="s">
        <v>3093</v>
      </c>
      <c r="L164" s="73">
        <v>1</v>
      </c>
      <c r="M164" s="74">
        <v>2832.710205078125</v>
      </c>
      <c r="N164" s="74">
        <v>4098.9375</v>
      </c>
      <c r="O164" s="75"/>
      <c r="P164" s="76"/>
      <c r="Q164" s="76"/>
      <c r="R164" s="87"/>
      <c r="S164" s="48">
        <v>0</v>
      </c>
      <c r="T164" s="48">
        <v>1</v>
      </c>
      <c r="U164" s="49">
        <v>0</v>
      </c>
      <c r="V164" s="49">
        <v>0.002128</v>
      </c>
      <c r="W164" s="49">
        <v>0.005309</v>
      </c>
      <c r="X164" s="49">
        <v>0.408124</v>
      </c>
      <c r="Y164" s="49">
        <v>0</v>
      </c>
      <c r="Z164" s="49">
        <v>0</v>
      </c>
      <c r="AA164" s="71">
        <v>164</v>
      </c>
      <c r="AB164" s="71"/>
      <c r="AC164" s="72"/>
      <c r="AD164" s="78" t="s">
        <v>1978</v>
      </c>
      <c r="AE164" s="78">
        <v>350</v>
      </c>
      <c r="AF164" s="78">
        <v>115</v>
      </c>
      <c r="AG164" s="78">
        <v>14814</v>
      </c>
      <c r="AH164" s="78">
        <v>2266</v>
      </c>
      <c r="AI164" s="78"/>
      <c r="AJ164" s="78"/>
      <c r="AK164" s="78"/>
      <c r="AL164" s="78"/>
      <c r="AM164" s="78"/>
      <c r="AN164" s="80">
        <v>39852.70428240741</v>
      </c>
      <c r="AO164" s="78"/>
      <c r="AP164" s="78" t="b">
        <v>0</v>
      </c>
      <c r="AQ164" s="78" t="b">
        <v>0</v>
      </c>
      <c r="AR164" s="78" t="b">
        <v>1</v>
      </c>
      <c r="AS164" s="78" t="s">
        <v>1701</v>
      </c>
      <c r="AT164" s="78">
        <v>8</v>
      </c>
      <c r="AU164" s="82" t="s">
        <v>2610</v>
      </c>
      <c r="AV164" s="78" t="b">
        <v>0</v>
      </c>
      <c r="AW164" s="78" t="s">
        <v>2713</v>
      </c>
      <c r="AX164" s="82" t="s">
        <v>2875</v>
      </c>
      <c r="AY164" s="78" t="s">
        <v>66</v>
      </c>
      <c r="AZ164" s="78" t="str">
        <f>REPLACE(INDEX(GroupVertices[Group],MATCH(Vertices[[#This Row],[Vertex]],GroupVertices[Vertex],0)),1,1,"")</f>
        <v>1</v>
      </c>
      <c r="BA164" s="48" t="s">
        <v>3562</v>
      </c>
      <c r="BB164" s="48" t="s">
        <v>3562</v>
      </c>
      <c r="BC164" s="48" t="s">
        <v>797</v>
      </c>
      <c r="BD164" s="48" t="s">
        <v>797</v>
      </c>
      <c r="BE164" s="48"/>
      <c r="BF164" s="48"/>
      <c r="BG164" s="122" t="s">
        <v>3681</v>
      </c>
      <c r="BH164" s="122" t="s">
        <v>3738</v>
      </c>
      <c r="BI164" s="122" t="s">
        <v>3841</v>
      </c>
      <c r="BJ164" s="122" t="s">
        <v>3894</v>
      </c>
      <c r="BK164" s="122">
        <v>0</v>
      </c>
      <c r="BL164" s="125">
        <v>0</v>
      </c>
      <c r="BM164" s="122">
        <v>0</v>
      </c>
      <c r="BN164" s="125">
        <v>0</v>
      </c>
      <c r="BO164" s="122">
        <v>0</v>
      </c>
      <c r="BP164" s="125">
        <v>0</v>
      </c>
      <c r="BQ164" s="122">
        <v>24</v>
      </c>
      <c r="BR164" s="125">
        <v>100</v>
      </c>
      <c r="BS164" s="122">
        <v>24</v>
      </c>
      <c r="BT164" s="2"/>
      <c r="BU164" s="3"/>
      <c r="BV164" s="3"/>
      <c r="BW164" s="3"/>
      <c r="BX164" s="3"/>
    </row>
    <row r="165" spans="1:76" ht="15">
      <c r="A165" s="64" t="s">
        <v>313</v>
      </c>
      <c r="B165" s="65"/>
      <c r="C165" s="65" t="s">
        <v>64</v>
      </c>
      <c r="D165" s="66">
        <v>163.6615355575664</v>
      </c>
      <c r="E165" s="68"/>
      <c r="F165" s="102" t="s">
        <v>984</v>
      </c>
      <c r="G165" s="65"/>
      <c r="H165" s="69" t="s">
        <v>313</v>
      </c>
      <c r="I165" s="70"/>
      <c r="J165" s="70"/>
      <c r="K165" s="69" t="s">
        <v>3094</v>
      </c>
      <c r="L165" s="73">
        <v>1</v>
      </c>
      <c r="M165" s="74">
        <v>348.3800354003906</v>
      </c>
      <c r="N165" s="74">
        <v>6406.884765625</v>
      </c>
      <c r="O165" s="75"/>
      <c r="P165" s="76"/>
      <c r="Q165" s="76"/>
      <c r="R165" s="87"/>
      <c r="S165" s="48">
        <v>1</v>
      </c>
      <c r="T165" s="48">
        <v>2</v>
      </c>
      <c r="U165" s="49">
        <v>0</v>
      </c>
      <c r="V165" s="49">
        <v>0.002128</v>
      </c>
      <c r="W165" s="49">
        <v>0.005736</v>
      </c>
      <c r="X165" s="49">
        <v>0.709781</v>
      </c>
      <c r="Y165" s="49">
        <v>0</v>
      </c>
      <c r="Z165" s="49">
        <v>0</v>
      </c>
      <c r="AA165" s="71">
        <v>165</v>
      </c>
      <c r="AB165" s="71"/>
      <c r="AC165" s="72"/>
      <c r="AD165" s="78" t="s">
        <v>1979</v>
      </c>
      <c r="AE165" s="78">
        <v>3078</v>
      </c>
      <c r="AF165" s="78">
        <v>10189</v>
      </c>
      <c r="AG165" s="78">
        <v>19990</v>
      </c>
      <c r="AH165" s="78">
        <v>3456</v>
      </c>
      <c r="AI165" s="78"/>
      <c r="AJ165" s="78" t="s">
        <v>2164</v>
      </c>
      <c r="AK165" s="78" t="s">
        <v>2290</v>
      </c>
      <c r="AL165" s="82" t="s">
        <v>2399</v>
      </c>
      <c r="AM165" s="78"/>
      <c r="AN165" s="80">
        <v>39918.556863425925</v>
      </c>
      <c r="AO165" s="82" t="s">
        <v>2561</v>
      </c>
      <c r="AP165" s="78" t="b">
        <v>0</v>
      </c>
      <c r="AQ165" s="78" t="b">
        <v>0</v>
      </c>
      <c r="AR165" s="78" t="b">
        <v>1</v>
      </c>
      <c r="AS165" s="78" t="s">
        <v>1701</v>
      </c>
      <c r="AT165" s="78">
        <v>286</v>
      </c>
      <c r="AU165" s="82" t="s">
        <v>2616</v>
      </c>
      <c r="AV165" s="78" t="b">
        <v>0</v>
      </c>
      <c r="AW165" s="78" t="s">
        <v>2713</v>
      </c>
      <c r="AX165" s="82" t="s">
        <v>2876</v>
      </c>
      <c r="AY165" s="78" t="s">
        <v>66</v>
      </c>
      <c r="AZ165" s="78" t="str">
        <f>REPLACE(INDEX(GroupVertices[Group],MATCH(Vertices[[#This Row],[Vertex]],GroupVertices[Vertex],0)),1,1,"")</f>
        <v>1</v>
      </c>
      <c r="BA165" s="48" t="s">
        <v>3563</v>
      </c>
      <c r="BB165" s="48" t="s">
        <v>3563</v>
      </c>
      <c r="BC165" s="48" t="s">
        <v>796</v>
      </c>
      <c r="BD165" s="48" t="s">
        <v>796</v>
      </c>
      <c r="BE165" s="48" t="s">
        <v>815</v>
      </c>
      <c r="BF165" s="48" t="s">
        <v>815</v>
      </c>
      <c r="BG165" s="122" t="s">
        <v>3682</v>
      </c>
      <c r="BH165" s="122" t="s">
        <v>3739</v>
      </c>
      <c r="BI165" s="122" t="s">
        <v>3842</v>
      </c>
      <c r="BJ165" s="122" t="s">
        <v>3842</v>
      </c>
      <c r="BK165" s="122">
        <v>2</v>
      </c>
      <c r="BL165" s="125">
        <v>3.225806451612903</v>
      </c>
      <c r="BM165" s="122">
        <v>1</v>
      </c>
      <c r="BN165" s="125">
        <v>1.6129032258064515</v>
      </c>
      <c r="BO165" s="122">
        <v>0</v>
      </c>
      <c r="BP165" s="125">
        <v>0</v>
      </c>
      <c r="BQ165" s="122">
        <v>59</v>
      </c>
      <c r="BR165" s="125">
        <v>95.16129032258064</v>
      </c>
      <c r="BS165" s="122">
        <v>62</v>
      </c>
      <c r="BT165" s="2"/>
      <c r="BU165" s="3"/>
      <c r="BV165" s="3"/>
      <c r="BW165" s="3"/>
      <c r="BX165" s="3"/>
    </row>
    <row r="166" spans="1:76" ht="15">
      <c r="A166" s="64" t="s">
        <v>314</v>
      </c>
      <c r="B166" s="65"/>
      <c r="C166" s="65" t="s">
        <v>64</v>
      </c>
      <c r="D166" s="66">
        <v>162.00375064459948</v>
      </c>
      <c r="E166" s="68"/>
      <c r="F166" s="102" t="s">
        <v>985</v>
      </c>
      <c r="G166" s="65"/>
      <c r="H166" s="69" t="s">
        <v>314</v>
      </c>
      <c r="I166" s="70"/>
      <c r="J166" s="70"/>
      <c r="K166" s="69" t="s">
        <v>3095</v>
      </c>
      <c r="L166" s="73">
        <v>1</v>
      </c>
      <c r="M166" s="74">
        <v>4914.49072265625</v>
      </c>
      <c r="N166" s="74">
        <v>6312.90625</v>
      </c>
      <c r="O166" s="75"/>
      <c r="P166" s="76"/>
      <c r="Q166" s="76"/>
      <c r="R166" s="87"/>
      <c r="S166" s="48">
        <v>0</v>
      </c>
      <c r="T166" s="48">
        <v>3</v>
      </c>
      <c r="U166" s="49">
        <v>0</v>
      </c>
      <c r="V166" s="49">
        <v>0.002137</v>
      </c>
      <c r="W166" s="49">
        <v>0.007802</v>
      </c>
      <c r="X166" s="49">
        <v>0.826783</v>
      </c>
      <c r="Y166" s="49">
        <v>0.6666666666666666</v>
      </c>
      <c r="Z166" s="49">
        <v>0</v>
      </c>
      <c r="AA166" s="71">
        <v>166</v>
      </c>
      <c r="AB166" s="71"/>
      <c r="AC166" s="72"/>
      <c r="AD166" s="78" t="s">
        <v>1980</v>
      </c>
      <c r="AE166" s="78">
        <v>76</v>
      </c>
      <c r="AF166" s="78">
        <v>23</v>
      </c>
      <c r="AG166" s="78">
        <v>6582</v>
      </c>
      <c r="AH166" s="78">
        <v>1847</v>
      </c>
      <c r="AI166" s="78"/>
      <c r="AJ166" s="78" t="s">
        <v>2165</v>
      </c>
      <c r="AK166" s="78" t="s">
        <v>2291</v>
      </c>
      <c r="AL166" s="78"/>
      <c r="AM166" s="78"/>
      <c r="AN166" s="80">
        <v>40291.23515046296</v>
      </c>
      <c r="AO166" s="82" t="s">
        <v>2562</v>
      </c>
      <c r="AP166" s="78" t="b">
        <v>1</v>
      </c>
      <c r="AQ166" s="78" t="b">
        <v>0</v>
      </c>
      <c r="AR166" s="78" t="b">
        <v>1</v>
      </c>
      <c r="AS166" s="78" t="s">
        <v>1701</v>
      </c>
      <c r="AT166" s="78">
        <v>0</v>
      </c>
      <c r="AU166" s="82" t="s">
        <v>2603</v>
      </c>
      <c r="AV166" s="78" t="b">
        <v>0</v>
      </c>
      <c r="AW166" s="78" t="s">
        <v>2713</v>
      </c>
      <c r="AX166" s="82" t="s">
        <v>2877</v>
      </c>
      <c r="AY166" s="78" t="s">
        <v>66</v>
      </c>
      <c r="AZ166" s="78" t="str">
        <f>REPLACE(INDEX(GroupVertices[Group],MATCH(Vertices[[#This Row],[Vertex]],GroupVertices[Vertex],0)),1,1,"")</f>
        <v>2</v>
      </c>
      <c r="BA166" s="48" t="s">
        <v>751</v>
      </c>
      <c r="BB166" s="48" t="s">
        <v>751</v>
      </c>
      <c r="BC166" s="48" t="s">
        <v>796</v>
      </c>
      <c r="BD166" s="48" t="s">
        <v>796</v>
      </c>
      <c r="BE166" s="48"/>
      <c r="BF166" s="48"/>
      <c r="BG166" s="122" t="s">
        <v>3683</v>
      </c>
      <c r="BH166" s="122" t="s">
        <v>3683</v>
      </c>
      <c r="BI166" s="122" t="s">
        <v>3843</v>
      </c>
      <c r="BJ166" s="122" t="s">
        <v>3843</v>
      </c>
      <c r="BK166" s="122">
        <v>0</v>
      </c>
      <c r="BL166" s="125">
        <v>0</v>
      </c>
      <c r="BM166" s="122">
        <v>0</v>
      </c>
      <c r="BN166" s="125">
        <v>0</v>
      </c>
      <c r="BO166" s="122">
        <v>0</v>
      </c>
      <c r="BP166" s="125">
        <v>0</v>
      </c>
      <c r="BQ166" s="122">
        <v>19</v>
      </c>
      <c r="BR166" s="125">
        <v>100</v>
      </c>
      <c r="BS166" s="122">
        <v>19</v>
      </c>
      <c r="BT166" s="2"/>
      <c r="BU166" s="3"/>
      <c r="BV166" s="3"/>
      <c r="BW166" s="3"/>
      <c r="BX166" s="3"/>
    </row>
    <row r="167" spans="1:76" ht="15">
      <c r="A167" s="64" t="s">
        <v>315</v>
      </c>
      <c r="B167" s="65"/>
      <c r="C167" s="65" t="s">
        <v>64</v>
      </c>
      <c r="D167" s="66">
        <v>162.06213024314778</v>
      </c>
      <c r="E167" s="68"/>
      <c r="F167" s="102" t="s">
        <v>2694</v>
      </c>
      <c r="G167" s="65"/>
      <c r="H167" s="69" t="s">
        <v>315</v>
      </c>
      <c r="I167" s="70"/>
      <c r="J167" s="70"/>
      <c r="K167" s="69" t="s">
        <v>3096</v>
      </c>
      <c r="L167" s="73">
        <v>1</v>
      </c>
      <c r="M167" s="74">
        <v>3316.155029296875</v>
      </c>
      <c r="N167" s="74">
        <v>5904.7099609375</v>
      </c>
      <c r="O167" s="75"/>
      <c r="P167" s="76"/>
      <c r="Q167" s="76"/>
      <c r="R167" s="87"/>
      <c r="S167" s="48">
        <v>0</v>
      </c>
      <c r="T167" s="48">
        <v>1</v>
      </c>
      <c r="U167" s="49">
        <v>0</v>
      </c>
      <c r="V167" s="49">
        <v>0.002128</v>
      </c>
      <c r="W167" s="49">
        <v>0.005309</v>
      </c>
      <c r="X167" s="49">
        <v>0.408124</v>
      </c>
      <c r="Y167" s="49">
        <v>0</v>
      </c>
      <c r="Z167" s="49">
        <v>0</v>
      </c>
      <c r="AA167" s="71">
        <v>167</v>
      </c>
      <c r="AB167" s="71"/>
      <c r="AC167" s="72"/>
      <c r="AD167" s="78" t="s">
        <v>1981</v>
      </c>
      <c r="AE167" s="78">
        <v>454</v>
      </c>
      <c r="AF167" s="78">
        <v>381</v>
      </c>
      <c r="AG167" s="78">
        <v>5404</v>
      </c>
      <c r="AH167" s="78">
        <v>3872</v>
      </c>
      <c r="AI167" s="78"/>
      <c r="AJ167" s="78" t="s">
        <v>2166</v>
      </c>
      <c r="AK167" s="78" t="s">
        <v>2292</v>
      </c>
      <c r="AL167" s="78"/>
      <c r="AM167" s="78"/>
      <c r="AN167" s="80">
        <v>41321.21184027778</v>
      </c>
      <c r="AO167" s="82" t="s">
        <v>2563</v>
      </c>
      <c r="AP167" s="78" t="b">
        <v>1</v>
      </c>
      <c r="AQ167" s="78" t="b">
        <v>0</v>
      </c>
      <c r="AR167" s="78" t="b">
        <v>1</v>
      </c>
      <c r="AS167" s="78" t="s">
        <v>1701</v>
      </c>
      <c r="AT167" s="78">
        <v>1</v>
      </c>
      <c r="AU167" s="82" t="s">
        <v>2603</v>
      </c>
      <c r="AV167" s="78" t="b">
        <v>0</v>
      </c>
      <c r="AW167" s="78" t="s">
        <v>2713</v>
      </c>
      <c r="AX167" s="82" t="s">
        <v>2878</v>
      </c>
      <c r="AY167" s="78" t="s">
        <v>66</v>
      </c>
      <c r="AZ167" s="78" t="str">
        <f>REPLACE(INDEX(GroupVertices[Group],MATCH(Vertices[[#This Row],[Vertex]],GroupVertices[Vertex],0)),1,1,"")</f>
        <v>1</v>
      </c>
      <c r="BA167" s="48"/>
      <c r="BB167" s="48"/>
      <c r="BC167" s="48"/>
      <c r="BD167" s="48"/>
      <c r="BE167" s="48" t="s">
        <v>816</v>
      </c>
      <c r="BF167" s="48" t="s">
        <v>816</v>
      </c>
      <c r="BG167" s="122" t="s">
        <v>3684</v>
      </c>
      <c r="BH167" s="122" t="s">
        <v>3684</v>
      </c>
      <c r="BI167" s="122" t="s">
        <v>3844</v>
      </c>
      <c r="BJ167" s="122" t="s">
        <v>3844</v>
      </c>
      <c r="BK167" s="122">
        <v>1</v>
      </c>
      <c r="BL167" s="125">
        <v>14.285714285714286</v>
      </c>
      <c r="BM167" s="122">
        <v>0</v>
      </c>
      <c r="BN167" s="125">
        <v>0</v>
      </c>
      <c r="BO167" s="122">
        <v>0</v>
      </c>
      <c r="BP167" s="125">
        <v>0</v>
      </c>
      <c r="BQ167" s="122">
        <v>6</v>
      </c>
      <c r="BR167" s="125">
        <v>85.71428571428571</v>
      </c>
      <c r="BS167" s="122">
        <v>7</v>
      </c>
      <c r="BT167" s="2"/>
      <c r="BU167" s="3"/>
      <c r="BV167" s="3"/>
      <c r="BW167" s="3"/>
      <c r="BX167" s="3"/>
    </row>
    <row r="168" spans="1:76" ht="15">
      <c r="A168" s="64" t="s">
        <v>316</v>
      </c>
      <c r="B168" s="65"/>
      <c r="C168" s="65" t="s">
        <v>64</v>
      </c>
      <c r="D168" s="66">
        <v>162.00293528707786</v>
      </c>
      <c r="E168" s="68"/>
      <c r="F168" s="102" t="s">
        <v>986</v>
      </c>
      <c r="G168" s="65"/>
      <c r="H168" s="69" t="s">
        <v>316</v>
      </c>
      <c r="I168" s="70"/>
      <c r="J168" s="70"/>
      <c r="K168" s="69" t="s">
        <v>3097</v>
      </c>
      <c r="L168" s="73">
        <v>50.6402543608559</v>
      </c>
      <c r="M168" s="74">
        <v>7075.31591796875</v>
      </c>
      <c r="N168" s="74">
        <v>352.9058837890625</v>
      </c>
      <c r="O168" s="75"/>
      <c r="P168" s="76"/>
      <c r="Q168" s="76"/>
      <c r="R168" s="87"/>
      <c r="S168" s="48">
        <v>1</v>
      </c>
      <c r="T168" s="48">
        <v>2</v>
      </c>
      <c r="U168" s="49">
        <v>201</v>
      </c>
      <c r="V168" s="49">
        <v>0.002137</v>
      </c>
      <c r="W168" s="49">
        <v>0.005369</v>
      </c>
      <c r="X168" s="49">
        <v>0.749172</v>
      </c>
      <c r="Y168" s="49">
        <v>0</v>
      </c>
      <c r="Z168" s="49">
        <v>0.5</v>
      </c>
      <c r="AA168" s="71">
        <v>168</v>
      </c>
      <c r="AB168" s="71"/>
      <c r="AC168" s="72"/>
      <c r="AD168" s="78" t="s">
        <v>1982</v>
      </c>
      <c r="AE168" s="78">
        <v>146</v>
      </c>
      <c r="AF168" s="78">
        <v>18</v>
      </c>
      <c r="AG168" s="78">
        <v>306</v>
      </c>
      <c r="AH168" s="78">
        <v>598</v>
      </c>
      <c r="AI168" s="78"/>
      <c r="AJ168" s="78" t="s">
        <v>2167</v>
      </c>
      <c r="AK168" s="78" t="s">
        <v>1744</v>
      </c>
      <c r="AL168" s="78"/>
      <c r="AM168" s="78"/>
      <c r="AN168" s="80">
        <v>40697.09710648148</v>
      </c>
      <c r="AO168" s="78"/>
      <c r="AP168" s="78" t="b">
        <v>1</v>
      </c>
      <c r="AQ168" s="78" t="b">
        <v>0</v>
      </c>
      <c r="AR168" s="78" t="b">
        <v>0</v>
      </c>
      <c r="AS168" s="78" t="s">
        <v>1701</v>
      </c>
      <c r="AT168" s="78">
        <v>0</v>
      </c>
      <c r="AU168" s="82" t="s">
        <v>2603</v>
      </c>
      <c r="AV168" s="78" t="b">
        <v>0</v>
      </c>
      <c r="AW168" s="78" t="s">
        <v>2713</v>
      </c>
      <c r="AX168" s="82" t="s">
        <v>2879</v>
      </c>
      <c r="AY168" s="78" t="s">
        <v>66</v>
      </c>
      <c r="AZ168" s="78" t="str">
        <f>REPLACE(INDEX(GroupVertices[Group],MATCH(Vertices[[#This Row],[Vertex]],GroupVertices[Vertex],0)),1,1,"")</f>
        <v>11</v>
      </c>
      <c r="BA168" s="48"/>
      <c r="BB168" s="48"/>
      <c r="BC168" s="48"/>
      <c r="BD168" s="48"/>
      <c r="BE168" s="48"/>
      <c r="BF168" s="48"/>
      <c r="BG168" s="122" t="s">
        <v>3685</v>
      </c>
      <c r="BH168" s="122" t="s">
        <v>3685</v>
      </c>
      <c r="BI168" s="122" t="s">
        <v>3845</v>
      </c>
      <c r="BJ168" s="122" t="s">
        <v>3845</v>
      </c>
      <c r="BK168" s="122">
        <v>0</v>
      </c>
      <c r="BL168" s="125">
        <v>0</v>
      </c>
      <c r="BM168" s="122">
        <v>0</v>
      </c>
      <c r="BN168" s="125">
        <v>0</v>
      </c>
      <c r="BO168" s="122">
        <v>0</v>
      </c>
      <c r="BP168" s="125">
        <v>0</v>
      </c>
      <c r="BQ168" s="122">
        <v>5</v>
      </c>
      <c r="BR168" s="125">
        <v>100</v>
      </c>
      <c r="BS168" s="122">
        <v>5</v>
      </c>
      <c r="BT168" s="2"/>
      <c r="BU168" s="3"/>
      <c r="BV168" s="3"/>
      <c r="BW168" s="3"/>
      <c r="BX168" s="3"/>
    </row>
    <row r="169" spans="1:76" ht="15">
      <c r="A169" s="64" t="s">
        <v>417</v>
      </c>
      <c r="B169" s="65"/>
      <c r="C169" s="65" t="s">
        <v>64</v>
      </c>
      <c r="D169" s="66">
        <v>213.89587553635542</v>
      </c>
      <c r="E169" s="68"/>
      <c r="F169" s="102" t="s">
        <v>2695</v>
      </c>
      <c r="G169" s="65"/>
      <c r="H169" s="69" t="s">
        <v>417</v>
      </c>
      <c r="I169" s="70"/>
      <c r="J169" s="70"/>
      <c r="K169" s="69" t="s">
        <v>3098</v>
      </c>
      <c r="L169" s="73">
        <v>1.740899318818745</v>
      </c>
      <c r="M169" s="74">
        <v>7359.5185546875</v>
      </c>
      <c r="N169" s="74">
        <v>930.4317016601562</v>
      </c>
      <c r="O169" s="75"/>
      <c r="P169" s="76"/>
      <c r="Q169" s="76"/>
      <c r="R169" s="87"/>
      <c r="S169" s="48">
        <v>2</v>
      </c>
      <c r="T169" s="48">
        <v>0</v>
      </c>
      <c r="U169" s="49">
        <v>3</v>
      </c>
      <c r="V169" s="49">
        <v>0.001502</v>
      </c>
      <c r="W169" s="49">
        <v>0.000803</v>
      </c>
      <c r="X169" s="49">
        <v>0.802467</v>
      </c>
      <c r="Y169" s="49">
        <v>0</v>
      </c>
      <c r="Z169" s="49">
        <v>0</v>
      </c>
      <c r="AA169" s="71">
        <v>169</v>
      </c>
      <c r="AB169" s="71"/>
      <c r="AC169" s="72"/>
      <c r="AD169" s="78" t="s">
        <v>1983</v>
      </c>
      <c r="AE169" s="78">
        <v>6625</v>
      </c>
      <c r="AF169" s="78">
        <v>318240</v>
      </c>
      <c r="AG169" s="78">
        <v>256726</v>
      </c>
      <c r="AH169" s="78">
        <v>4329</v>
      </c>
      <c r="AI169" s="78"/>
      <c r="AJ169" s="78" t="s">
        <v>2168</v>
      </c>
      <c r="AK169" s="78" t="s">
        <v>1744</v>
      </c>
      <c r="AL169" s="82" t="s">
        <v>2400</v>
      </c>
      <c r="AM169" s="78"/>
      <c r="AN169" s="80">
        <v>39841.749918981484</v>
      </c>
      <c r="AO169" s="82" t="s">
        <v>2564</v>
      </c>
      <c r="AP169" s="78" t="b">
        <v>0</v>
      </c>
      <c r="AQ169" s="78" t="b">
        <v>0</v>
      </c>
      <c r="AR169" s="78" t="b">
        <v>1</v>
      </c>
      <c r="AS169" s="78" t="s">
        <v>1701</v>
      </c>
      <c r="AT169" s="78">
        <v>2754</v>
      </c>
      <c r="AU169" s="82" t="s">
        <v>2605</v>
      </c>
      <c r="AV169" s="78" t="b">
        <v>1</v>
      </c>
      <c r="AW169" s="78" t="s">
        <v>2713</v>
      </c>
      <c r="AX169" s="82" t="s">
        <v>2880</v>
      </c>
      <c r="AY169" s="78" t="s">
        <v>65</v>
      </c>
      <c r="AZ169" s="78" t="str">
        <f>REPLACE(INDEX(GroupVertices[Group],MATCH(Vertices[[#This Row],[Vertex]],GroupVertices[Vertex],0)),1,1,"")</f>
        <v>11</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317</v>
      </c>
      <c r="B170" s="65"/>
      <c r="C170" s="65" t="s">
        <v>64</v>
      </c>
      <c r="D170" s="66">
        <v>162.5252533154305</v>
      </c>
      <c r="E170" s="68"/>
      <c r="F170" s="102" t="s">
        <v>987</v>
      </c>
      <c r="G170" s="65"/>
      <c r="H170" s="69" t="s">
        <v>317</v>
      </c>
      <c r="I170" s="70"/>
      <c r="J170" s="70"/>
      <c r="K170" s="69" t="s">
        <v>3099</v>
      </c>
      <c r="L170" s="73">
        <v>251.67093620034197</v>
      </c>
      <c r="M170" s="74">
        <v>7651.4658203125</v>
      </c>
      <c r="N170" s="74">
        <v>1534.6732177734375</v>
      </c>
      <c r="O170" s="75"/>
      <c r="P170" s="76"/>
      <c r="Q170" s="76"/>
      <c r="R170" s="87"/>
      <c r="S170" s="48">
        <v>1</v>
      </c>
      <c r="T170" s="48">
        <v>4</v>
      </c>
      <c r="U170" s="49">
        <v>1015</v>
      </c>
      <c r="V170" s="49">
        <v>0.002155</v>
      </c>
      <c r="W170" s="49">
        <v>0.005429</v>
      </c>
      <c r="X170" s="49">
        <v>1.572089</v>
      </c>
      <c r="Y170" s="49">
        <v>0</v>
      </c>
      <c r="Z170" s="49">
        <v>0.25</v>
      </c>
      <c r="AA170" s="71">
        <v>170</v>
      </c>
      <c r="AB170" s="71"/>
      <c r="AC170" s="72"/>
      <c r="AD170" s="78" t="s">
        <v>1984</v>
      </c>
      <c r="AE170" s="78">
        <v>711</v>
      </c>
      <c r="AF170" s="78">
        <v>3221</v>
      </c>
      <c r="AG170" s="78">
        <v>8415</v>
      </c>
      <c r="AH170" s="78">
        <v>2311</v>
      </c>
      <c r="AI170" s="78"/>
      <c r="AJ170" s="78" t="s">
        <v>2169</v>
      </c>
      <c r="AK170" s="78" t="s">
        <v>1744</v>
      </c>
      <c r="AL170" s="82" t="s">
        <v>2401</v>
      </c>
      <c r="AM170" s="78"/>
      <c r="AN170" s="80">
        <v>39906.80302083334</v>
      </c>
      <c r="AO170" s="82" t="s">
        <v>2565</v>
      </c>
      <c r="AP170" s="78" t="b">
        <v>0</v>
      </c>
      <c r="AQ170" s="78" t="b">
        <v>0</v>
      </c>
      <c r="AR170" s="78" t="b">
        <v>1</v>
      </c>
      <c r="AS170" s="78" t="s">
        <v>1701</v>
      </c>
      <c r="AT170" s="78">
        <v>94</v>
      </c>
      <c r="AU170" s="82" t="s">
        <v>2608</v>
      </c>
      <c r="AV170" s="78" t="b">
        <v>0</v>
      </c>
      <c r="AW170" s="78" t="s">
        <v>2713</v>
      </c>
      <c r="AX170" s="82" t="s">
        <v>2881</v>
      </c>
      <c r="AY170" s="78" t="s">
        <v>66</v>
      </c>
      <c r="AZ170" s="78" t="str">
        <f>REPLACE(INDEX(GroupVertices[Group],MATCH(Vertices[[#This Row],[Vertex]],GroupVertices[Vertex],0)),1,1,"")</f>
        <v>11</v>
      </c>
      <c r="BA170" s="48"/>
      <c r="BB170" s="48"/>
      <c r="BC170" s="48"/>
      <c r="BD170" s="48"/>
      <c r="BE170" s="48"/>
      <c r="BF170" s="48"/>
      <c r="BG170" s="122" t="s">
        <v>3686</v>
      </c>
      <c r="BH170" s="122" t="s">
        <v>3686</v>
      </c>
      <c r="BI170" s="122" t="s">
        <v>3846</v>
      </c>
      <c r="BJ170" s="122" t="s">
        <v>3846</v>
      </c>
      <c r="BK170" s="122">
        <v>4</v>
      </c>
      <c r="BL170" s="125">
        <v>12.903225806451612</v>
      </c>
      <c r="BM170" s="122">
        <v>0</v>
      </c>
      <c r="BN170" s="125">
        <v>0</v>
      </c>
      <c r="BO170" s="122">
        <v>0</v>
      </c>
      <c r="BP170" s="125">
        <v>0</v>
      </c>
      <c r="BQ170" s="122">
        <v>27</v>
      </c>
      <c r="BR170" s="125">
        <v>87.09677419354838</v>
      </c>
      <c r="BS170" s="122">
        <v>31</v>
      </c>
      <c r="BT170" s="2"/>
      <c r="BU170" s="3"/>
      <c r="BV170" s="3"/>
      <c r="BW170" s="3"/>
      <c r="BX170" s="3"/>
    </row>
    <row r="171" spans="1:76" ht="15">
      <c r="A171" s="64" t="s">
        <v>418</v>
      </c>
      <c r="B171" s="65"/>
      <c r="C171" s="65" t="s">
        <v>64</v>
      </c>
      <c r="D171" s="66">
        <v>163.30620274964244</v>
      </c>
      <c r="E171" s="68"/>
      <c r="F171" s="102" t="s">
        <v>2696</v>
      </c>
      <c r="G171" s="65"/>
      <c r="H171" s="69" t="s">
        <v>418</v>
      </c>
      <c r="I171" s="70"/>
      <c r="J171" s="70"/>
      <c r="K171" s="69" t="s">
        <v>3100</v>
      </c>
      <c r="L171" s="73">
        <v>1</v>
      </c>
      <c r="M171" s="74">
        <v>7903.337890625</v>
      </c>
      <c r="N171" s="74">
        <v>1531.422119140625</v>
      </c>
      <c r="O171" s="75"/>
      <c r="P171" s="76"/>
      <c r="Q171" s="76"/>
      <c r="R171" s="87"/>
      <c r="S171" s="48">
        <v>1</v>
      </c>
      <c r="T171" s="48">
        <v>0</v>
      </c>
      <c r="U171" s="49">
        <v>0</v>
      </c>
      <c r="V171" s="49">
        <v>0.001497</v>
      </c>
      <c r="W171" s="49">
        <v>0.000404</v>
      </c>
      <c r="X171" s="49">
        <v>0.484069</v>
      </c>
      <c r="Y171" s="49">
        <v>0</v>
      </c>
      <c r="Z171" s="49">
        <v>0</v>
      </c>
      <c r="AA171" s="71">
        <v>171</v>
      </c>
      <c r="AB171" s="71"/>
      <c r="AC171" s="72"/>
      <c r="AD171" s="78" t="s">
        <v>1985</v>
      </c>
      <c r="AE171" s="78">
        <v>2528</v>
      </c>
      <c r="AF171" s="78">
        <v>8010</v>
      </c>
      <c r="AG171" s="78">
        <v>21834</v>
      </c>
      <c r="AH171" s="78">
        <v>10819</v>
      </c>
      <c r="AI171" s="78"/>
      <c r="AJ171" s="78" t="s">
        <v>2170</v>
      </c>
      <c r="AK171" s="78" t="s">
        <v>1744</v>
      </c>
      <c r="AL171" s="78"/>
      <c r="AM171" s="78"/>
      <c r="AN171" s="80">
        <v>40358.48486111111</v>
      </c>
      <c r="AO171" s="82" t="s">
        <v>2566</v>
      </c>
      <c r="AP171" s="78" t="b">
        <v>1</v>
      </c>
      <c r="AQ171" s="78" t="b">
        <v>0</v>
      </c>
      <c r="AR171" s="78" t="b">
        <v>0</v>
      </c>
      <c r="AS171" s="78" t="s">
        <v>1701</v>
      </c>
      <c r="AT171" s="78">
        <v>232</v>
      </c>
      <c r="AU171" s="82" t="s">
        <v>2603</v>
      </c>
      <c r="AV171" s="78" t="b">
        <v>1</v>
      </c>
      <c r="AW171" s="78" t="s">
        <v>2713</v>
      </c>
      <c r="AX171" s="82" t="s">
        <v>2882</v>
      </c>
      <c r="AY171" s="78" t="s">
        <v>65</v>
      </c>
      <c r="AZ171" s="78" t="str">
        <f>REPLACE(INDEX(GroupVertices[Group],MATCH(Vertices[[#This Row],[Vertex]],GroupVertices[Vertex],0)),1,1,"")</f>
        <v>11</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419</v>
      </c>
      <c r="B172" s="65"/>
      <c r="C172" s="65" t="s">
        <v>64</v>
      </c>
      <c r="D172" s="66">
        <v>162.03375580139524</v>
      </c>
      <c r="E172" s="68"/>
      <c r="F172" s="102" t="s">
        <v>2697</v>
      </c>
      <c r="G172" s="65"/>
      <c r="H172" s="69" t="s">
        <v>419</v>
      </c>
      <c r="I172" s="70"/>
      <c r="J172" s="70"/>
      <c r="K172" s="69" t="s">
        <v>3101</v>
      </c>
      <c r="L172" s="73">
        <v>1</v>
      </c>
      <c r="M172" s="74">
        <v>8166.82470703125</v>
      </c>
      <c r="N172" s="74">
        <v>1682.1846923828125</v>
      </c>
      <c r="O172" s="75"/>
      <c r="P172" s="76"/>
      <c r="Q172" s="76"/>
      <c r="R172" s="87"/>
      <c r="S172" s="48">
        <v>1</v>
      </c>
      <c r="T172" s="48">
        <v>0</v>
      </c>
      <c r="U172" s="49">
        <v>0</v>
      </c>
      <c r="V172" s="49">
        <v>0.001497</v>
      </c>
      <c r="W172" s="49">
        <v>0.000404</v>
      </c>
      <c r="X172" s="49">
        <v>0.484069</v>
      </c>
      <c r="Y172" s="49">
        <v>0</v>
      </c>
      <c r="Z172" s="49">
        <v>0</v>
      </c>
      <c r="AA172" s="71">
        <v>172</v>
      </c>
      <c r="AB172" s="71"/>
      <c r="AC172" s="72"/>
      <c r="AD172" s="78" t="s">
        <v>1986</v>
      </c>
      <c r="AE172" s="78">
        <v>1092</v>
      </c>
      <c r="AF172" s="78">
        <v>207</v>
      </c>
      <c r="AG172" s="78">
        <v>8021</v>
      </c>
      <c r="AH172" s="78">
        <v>2165</v>
      </c>
      <c r="AI172" s="78"/>
      <c r="AJ172" s="78" t="s">
        <v>2171</v>
      </c>
      <c r="AK172" s="78" t="s">
        <v>2240</v>
      </c>
      <c r="AL172" s="78"/>
      <c r="AM172" s="78"/>
      <c r="AN172" s="80">
        <v>40167.621932870374</v>
      </c>
      <c r="AO172" s="82" t="s">
        <v>2567</v>
      </c>
      <c r="AP172" s="78" t="b">
        <v>0</v>
      </c>
      <c r="AQ172" s="78" t="b">
        <v>0</v>
      </c>
      <c r="AR172" s="78" t="b">
        <v>1</v>
      </c>
      <c r="AS172" s="78" t="s">
        <v>1701</v>
      </c>
      <c r="AT172" s="78">
        <v>10</v>
      </c>
      <c r="AU172" s="82" t="s">
        <v>2624</v>
      </c>
      <c r="AV172" s="78" t="b">
        <v>0</v>
      </c>
      <c r="AW172" s="78" t="s">
        <v>2713</v>
      </c>
      <c r="AX172" s="82" t="s">
        <v>2883</v>
      </c>
      <c r="AY172" s="78" t="s">
        <v>65</v>
      </c>
      <c r="AZ172" s="78" t="str">
        <f>REPLACE(INDEX(GroupVertices[Group],MATCH(Vertices[[#This Row],[Vertex]],GroupVertices[Vertex],0)),1,1,"")</f>
        <v>11</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318</v>
      </c>
      <c r="B173" s="65"/>
      <c r="C173" s="65" t="s">
        <v>64</v>
      </c>
      <c r="D173" s="66">
        <v>162.19030444554716</v>
      </c>
      <c r="E173" s="68"/>
      <c r="F173" s="102" t="s">
        <v>989</v>
      </c>
      <c r="G173" s="65"/>
      <c r="H173" s="69" t="s">
        <v>318</v>
      </c>
      <c r="I173" s="70"/>
      <c r="J173" s="70"/>
      <c r="K173" s="69" t="s">
        <v>3102</v>
      </c>
      <c r="L173" s="73">
        <v>147.6157430618982</v>
      </c>
      <c r="M173" s="74">
        <v>5573.25146484375</v>
      </c>
      <c r="N173" s="74">
        <v>1151.8817138671875</v>
      </c>
      <c r="O173" s="75"/>
      <c r="P173" s="76"/>
      <c r="Q173" s="76"/>
      <c r="R173" s="87"/>
      <c r="S173" s="48">
        <v>2</v>
      </c>
      <c r="T173" s="48">
        <v>4</v>
      </c>
      <c r="U173" s="49">
        <v>593.666667</v>
      </c>
      <c r="V173" s="49">
        <v>0.002151</v>
      </c>
      <c r="W173" s="49">
        <v>0.005881</v>
      </c>
      <c r="X173" s="49">
        <v>1.349815</v>
      </c>
      <c r="Y173" s="49">
        <v>0.16666666666666666</v>
      </c>
      <c r="Z173" s="49">
        <v>0.5</v>
      </c>
      <c r="AA173" s="71">
        <v>173</v>
      </c>
      <c r="AB173" s="71"/>
      <c r="AC173" s="72"/>
      <c r="AD173" s="78" t="s">
        <v>1987</v>
      </c>
      <c r="AE173" s="78">
        <v>833</v>
      </c>
      <c r="AF173" s="78">
        <v>1167</v>
      </c>
      <c r="AG173" s="78">
        <v>98598</v>
      </c>
      <c r="AH173" s="78">
        <v>81223</v>
      </c>
      <c r="AI173" s="78"/>
      <c r="AJ173" s="78" t="s">
        <v>2172</v>
      </c>
      <c r="AK173" s="78" t="s">
        <v>2259</v>
      </c>
      <c r="AL173" s="78"/>
      <c r="AM173" s="78"/>
      <c r="AN173" s="80">
        <v>41587.95142361111</v>
      </c>
      <c r="AO173" s="82" t="s">
        <v>2568</v>
      </c>
      <c r="AP173" s="78" t="b">
        <v>1</v>
      </c>
      <c r="AQ173" s="78" t="b">
        <v>0</v>
      </c>
      <c r="AR173" s="78" t="b">
        <v>1</v>
      </c>
      <c r="AS173" s="78" t="s">
        <v>1701</v>
      </c>
      <c r="AT173" s="78">
        <v>260</v>
      </c>
      <c r="AU173" s="82" t="s">
        <v>2603</v>
      </c>
      <c r="AV173" s="78" t="b">
        <v>0</v>
      </c>
      <c r="AW173" s="78" t="s">
        <v>2713</v>
      </c>
      <c r="AX173" s="82" t="s">
        <v>2884</v>
      </c>
      <c r="AY173" s="78" t="s">
        <v>66</v>
      </c>
      <c r="AZ173" s="78" t="str">
        <f>REPLACE(INDEX(GroupVertices[Group],MATCH(Vertices[[#This Row],[Vertex]],GroupVertices[Vertex],0)),1,1,"")</f>
        <v>3</v>
      </c>
      <c r="BA173" s="48" t="s">
        <v>786</v>
      </c>
      <c r="BB173" s="48" t="s">
        <v>786</v>
      </c>
      <c r="BC173" s="48" t="s">
        <v>796</v>
      </c>
      <c r="BD173" s="48" t="s">
        <v>796</v>
      </c>
      <c r="BE173" s="48" t="s">
        <v>3577</v>
      </c>
      <c r="BF173" s="48" t="s">
        <v>3580</v>
      </c>
      <c r="BG173" s="122" t="s">
        <v>3687</v>
      </c>
      <c r="BH173" s="122" t="s">
        <v>3740</v>
      </c>
      <c r="BI173" s="122" t="s">
        <v>3847</v>
      </c>
      <c r="BJ173" s="122" t="s">
        <v>3847</v>
      </c>
      <c r="BK173" s="122">
        <v>4</v>
      </c>
      <c r="BL173" s="125">
        <v>4.123711340206185</v>
      </c>
      <c r="BM173" s="122">
        <v>0</v>
      </c>
      <c r="BN173" s="125">
        <v>0</v>
      </c>
      <c r="BO173" s="122">
        <v>0</v>
      </c>
      <c r="BP173" s="125">
        <v>0</v>
      </c>
      <c r="BQ173" s="122">
        <v>93</v>
      </c>
      <c r="BR173" s="125">
        <v>95.87628865979381</v>
      </c>
      <c r="BS173" s="122">
        <v>97</v>
      </c>
      <c r="BT173" s="2"/>
      <c r="BU173" s="3"/>
      <c r="BV173" s="3"/>
      <c r="BW173" s="3"/>
      <c r="BX173" s="3"/>
    </row>
    <row r="174" spans="1:76" ht="15">
      <c r="A174" s="64" t="s">
        <v>420</v>
      </c>
      <c r="B174" s="65"/>
      <c r="C174" s="65" t="s">
        <v>64</v>
      </c>
      <c r="D174" s="66">
        <v>162.59749399184642</v>
      </c>
      <c r="E174" s="68"/>
      <c r="F174" s="102" t="s">
        <v>2698</v>
      </c>
      <c r="G174" s="65"/>
      <c r="H174" s="69" t="s">
        <v>420</v>
      </c>
      <c r="I174" s="70"/>
      <c r="J174" s="70"/>
      <c r="K174" s="69" t="s">
        <v>3103</v>
      </c>
      <c r="L174" s="73">
        <v>1</v>
      </c>
      <c r="M174" s="74">
        <v>5847.36865234375</v>
      </c>
      <c r="N174" s="74">
        <v>352.9058837890625</v>
      </c>
      <c r="O174" s="75"/>
      <c r="P174" s="76"/>
      <c r="Q174" s="76"/>
      <c r="R174" s="87"/>
      <c r="S174" s="48">
        <v>1</v>
      </c>
      <c r="T174" s="48">
        <v>0</v>
      </c>
      <c r="U174" s="49">
        <v>0</v>
      </c>
      <c r="V174" s="49">
        <v>0.001495</v>
      </c>
      <c r="W174" s="49">
        <v>0.000438</v>
      </c>
      <c r="X174" s="49">
        <v>0.436836</v>
      </c>
      <c r="Y174" s="49">
        <v>0</v>
      </c>
      <c r="Z174" s="49">
        <v>0</v>
      </c>
      <c r="AA174" s="71">
        <v>174</v>
      </c>
      <c r="AB174" s="71"/>
      <c r="AC174" s="72"/>
      <c r="AD174" s="78" t="s">
        <v>1988</v>
      </c>
      <c r="AE174" s="78">
        <v>965</v>
      </c>
      <c r="AF174" s="78">
        <v>3664</v>
      </c>
      <c r="AG174" s="78">
        <v>4182</v>
      </c>
      <c r="AH174" s="78">
        <v>1433</v>
      </c>
      <c r="AI174" s="78">
        <v>-14400</v>
      </c>
      <c r="AJ174" s="78" t="s">
        <v>2173</v>
      </c>
      <c r="AK174" s="78" t="s">
        <v>2293</v>
      </c>
      <c r="AL174" s="82" t="s">
        <v>2402</v>
      </c>
      <c r="AM174" s="78" t="s">
        <v>2422</v>
      </c>
      <c r="AN174" s="80">
        <v>40273.845555555556</v>
      </c>
      <c r="AO174" s="82" t="s">
        <v>2569</v>
      </c>
      <c r="AP174" s="78" t="b">
        <v>0</v>
      </c>
      <c r="AQ174" s="78" t="b">
        <v>0</v>
      </c>
      <c r="AR174" s="78" t="b">
        <v>1</v>
      </c>
      <c r="AS174" s="78" t="s">
        <v>1701</v>
      </c>
      <c r="AT174" s="78">
        <v>82</v>
      </c>
      <c r="AU174" s="82" t="s">
        <v>2625</v>
      </c>
      <c r="AV174" s="78" t="b">
        <v>0</v>
      </c>
      <c r="AW174" s="78" t="s">
        <v>2713</v>
      </c>
      <c r="AX174" s="82" t="s">
        <v>2885</v>
      </c>
      <c r="AY174" s="78" t="s">
        <v>65</v>
      </c>
      <c r="AZ174" s="78" t="str">
        <f>REPLACE(INDEX(GroupVertices[Group],MATCH(Vertices[[#This Row],[Vertex]],GroupVertices[Vertex],0)),1,1,"")</f>
        <v>3</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421</v>
      </c>
      <c r="B175" s="65"/>
      <c r="C175" s="65" t="s">
        <v>64</v>
      </c>
      <c r="D175" s="66">
        <v>162.9551098008309</v>
      </c>
      <c r="E175" s="68"/>
      <c r="F175" s="102" t="s">
        <v>2699</v>
      </c>
      <c r="G175" s="65"/>
      <c r="H175" s="69" t="s">
        <v>421</v>
      </c>
      <c r="I175" s="70"/>
      <c r="J175" s="70"/>
      <c r="K175" s="69" t="s">
        <v>3104</v>
      </c>
      <c r="L175" s="73">
        <v>1</v>
      </c>
      <c r="M175" s="74">
        <v>5699.4345703125</v>
      </c>
      <c r="N175" s="74">
        <v>1975.9635009765625</v>
      </c>
      <c r="O175" s="75"/>
      <c r="P175" s="76"/>
      <c r="Q175" s="76"/>
      <c r="R175" s="87"/>
      <c r="S175" s="48">
        <v>2</v>
      </c>
      <c r="T175" s="48">
        <v>0</v>
      </c>
      <c r="U175" s="49">
        <v>0</v>
      </c>
      <c r="V175" s="49">
        <v>0.001534</v>
      </c>
      <c r="W175" s="49">
        <v>0.00091</v>
      </c>
      <c r="X175" s="49">
        <v>0.706818</v>
      </c>
      <c r="Y175" s="49">
        <v>1</v>
      </c>
      <c r="Z175" s="49">
        <v>0</v>
      </c>
      <c r="AA175" s="71">
        <v>175</v>
      </c>
      <c r="AB175" s="71"/>
      <c r="AC175" s="72"/>
      <c r="AD175" s="78" t="s">
        <v>1989</v>
      </c>
      <c r="AE175" s="78">
        <v>3345</v>
      </c>
      <c r="AF175" s="78">
        <v>5857</v>
      </c>
      <c r="AG175" s="78">
        <v>21460</v>
      </c>
      <c r="AH175" s="78">
        <v>3855</v>
      </c>
      <c r="AI175" s="78"/>
      <c r="AJ175" s="78" t="s">
        <v>2174</v>
      </c>
      <c r="AK175" s="78" t="s">
        <v>1744</v>
      </c>
      <c r="AL175" s="82" t="s">
        <v>2403</v>
      </c>
      <c r="AM175" s="78"/>
      <c r="AN175" s="80">
        <v>39924.518796296295</v>
      </c>
      <c r="AO175" s="78"/>
      <c r="AP175" s="78" t="b">
        <v>0</v>
      </c>
      <c r="AQ175" s="78" t="b">
        <v>0</v>
      </c>
      <c r="AR175" s="78" t="b">
        <v>1</v>
      </c>
      <c r="AS175" s="78" t="s">
        <v>1701</v>
      </c>
      <c r="AT175" s="78">
        <v>71</v>
      </c>
      <c r="AU175" s="82" t="s">
        <v>2603</v>
      </c>
      <c r="AV175" s="78" t="b">
        <v>1</v>
      </c>
      <c r="AW175" s="78" t="s">
        <v>2713</v>
      </c>
      <c r="AX175" s="82" t="s">
        <v>2886</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320</v>
      </c>
      <c r="B176" s="65"/>
      <c r="C176" s="65" t="s">
        <v>64</v>
      </c>
      <c r="D176" s="66">
        <v>162.27265555523124</v>
      </c>
      <c r="E176" s="68"/>
      <c r="F176" s="102" t="s">
        <v>990</v>
      </c>
      <c r="G176" s="65"/>
      <c r="H176" s="69" t="s">
        <v>320</v>
      </c>
      <c r="I176" s="70"/>
      <c r="J176" s="70"/>
      <c r="K176" s="69" t="s">
        <v>3105</v>
      </c>
      <c r="L176" s="73">
        <v>101.7623073593493</v>
      </c>
      <c r="M176" s="74">
        <v>9492.228515625</v>
      </c>
      <c r="N176" s="74">
        <v>1588.076416015625</v>
      </c>
      <c r="O176" s="75"/>
      <c r="P176" s="76"/>
      <c r="Q176" s="76"/>
      <c r="R176" s="87"/>
      <c r="S176" s="48">
        <v>0</v>
      </c>
      <c r="T176" s="48">
        <v>2</v>
      </c>
      <c r="U176" s="49">
        <v>408</v>
      </c>
      <c r="V176" s="49">
        <v>0.002137</v>
      </c>
      <c r="W176" s="49">
        <v>0.005339</v>
      </c>
      <c r="X176" s="49">
        <v>0.83855</v>
      </c>
      <c r="Y176" s="49">
        <v>0</v>
      </c>
      <c r="Z176" s="49">
        <v>0</v>
      </c>
      <c r="AA176" s="71">
        <v>176</v>
      </c>
      <c r="AB176" s="71"/>
      <c r="AC176" s="72"/>
      <c r="AD176" s="78" t="s">
        <v>1990</v>
      </c>
      <c r="AE176" s="78">
        <v>964</v>
      </c>
      <c r="AF176" s="78">
        <v>1672</v>
      </c>
      <c r="AG176" s="78">
        <v>3468</v>
      </c>
      <c r="AH176" s="78">
        <v>5839</v>
      </c>
      <c r="AI176" s="78"/>
      <c r="AJ176" s="78" t="s">
        <v>2175</v>
      </c>
      <c r="AK176" s="78" t="s">
        <v>2294</v>
      </c>
      <c r="AL176" s="82" t="s">
        <v>2404</v>
      </c>
      <c r="AM176" s="78"/>
      <c r="AN176" s="80">
        <v>40774.34991898148</v>
      </c>
      <c r="AO176" s="82" t="s">
        <v>2570</v>
      </c>
      <c r="AP176" s="78" t="b">
        <v>0</v>
      </c>
      <c r="AQ176" s="78" t="b">
        <v>0</v>
      </c>
      <c r="AR176" s="78" t="b">
        <v>1</v>
      </c>
      <c r="AS176" s="78" t="s">
        <v>1701</v>
      </c>
      <c r="AT176" s="78">
        <v>11</v>
      </c>
      <c r="AU176" s="82" t="s">
        <v>2603</v>
      </c>
      <c r="AV176" s="78" t="b">
        <v>0</v>
      </c>
      <c r="AW176" s="78" t="s">
        <v>2713</v>
      </c>
      <c r="AX176" s="82" t="s">
        <v>2887</v>
      </c>
      <c r="AY176" s="78" t="s">
        <v>66</v>
      </c>
      <c r="AZ176" s="78" t="str">
        <f>REPLACE(INDEX(GroupVertices[Group],MATCH(Vertices[[#This Row],[Vertex]],GroupVertices[Vertex],0)),1,1,"")</f>
        <v>17</v>
      </c>
      <c r="BA176" s="48"/>
      <c r="BB176" s="48"/>
      <c r="BC176" s="48"/>
      <c r="BD176" s="48"/>
      <c r="BE176" s="48"/>
      <c r="BF176" s="48"/>
      <c r="BG176" s="122" t="s">
        <v>3688</v>
      </c>
      <c r="BH176" s="122" t="s">
        <v>3688</v>
      </c>
      <c r="BI176" s="122" t="s">
        <v>3848</v>
      </c>
      <c r="BJ176" s="122" t="s">
        <v>3848</v>
      </c>
      <c r="BK176" s="122">
        <v>0</v>
      </c>
      <c r="BL176" s="125">
        <v>0</v>
      </c>
      <c r="BM176" s="122">
        <v>0</v>
      </c>
      <c r="BN176" s="125">
        <v>0</v>
      </c>
      <c r="BO176" s="122">
        <v>0</v>
      </c>
      <c r="BP176" s="125">
        <v>0</v>
      </c>
      <c r="BQ176" s="122">
        <v>14</v>
      </c>
      <c r="BR176" s="125">
        <v>100</v>
      </c>
      <c r="BS176" s="122">
        <v>14</v>
      </c>
      <c r="BT176" s="2"/>
      <c r="BU176" s="3"/>
      <c r="BV176" s="3"/>
      <c r="BW176" s="3"/>
      <c r="BX176" s="3"/>
    </row>
    <row r="177" spans="1:76" ht="15">
      <c r="A177" s="64" t="s">
        <v>422</v>
      </c>
      <c r="B177" s="65"/>
      <c r="C177" s="65" t="s">
        <v>64</v>
      </c>
      <c r="D177" s="66">
        <v>162.00016307150432</v>
      </c>
      <c r="E177" s="68"/>
      <c r="F177" s="102" t="s">
        <v>2700</v>
      </c>
      <c r="G177" s="65"/>
      <c r="H177" s="69" t="s">
        <v>422</v>
      </c>
      <c r="I177" s="70"/>
      <c r="J177" s="70"/>
      <c r="K177" s="69" t="s">
        <v>3106</v>
      </c>
      <c r="L177" s="73">
        <v>1</v>
      </c>
      <c r="M177" s="74">
        <v>9492.228515625</v>
      </c>
      <c r="N177" s="74">
        <v>1940.9822998046875</v>
      </c>
      <c r="O177" s="75"/>
      <c r="P177" s="76"/>
      <c r="Q177" s="76"/>
      <c r="R177" s="87"/>
      <c r="S177" s="48">
        <v>1</v>
      </c>
      <c r="T177" s="48">
        <v>0</v>
      </c>
      <c r="U177" s="49">
        <v>0</v>
      </c>
      <c r="V177" s="49">
        <v>0.001488</v>
      </c>
      <c r="W177" s="49">
        <v>0.000397</v>
      </c>
      <c r="X177" s="49">
        <v>0.506384</v>
      </c>
      <c r="Y177" s="49">
        <v>0</v>
      </c>
      <c r="Z177" s="49">
        <v>0</v>
      </c>
      <c r="AA177" s="71">
        <v>177</v>
      </c>
      <c r="AB177" s="71"/>
      <c r="AC177" s="72"/>
      <c r="AD177" s="78" t="s">
        <v>1991</v>
      </c>
      <c r="AE177" s="78">
        <v>5</v>
      </c>
      <c r="AF177" s="78">
        <v>1</v>
      </c>
      <c r="AG177" s="78">
        <v>236</v>
      </c>
      <c r="AH177" s="78">
        <v>51</v>
      </c>
      <c r="AI177" s="78"/>
      <c r="AJ177" s="78" t="s">
        <v>2176</v>
      </c>
      <c r="AK177" s="78"/>
      <c r="AL177" s="78"/>
      <c r="AM177" s="78"/>
      <c r="AN177" s="80">
        <v>43149.061435185184</v>
      </c>
      <c r="AO177" s="78"/>
      <c r="AP177" s="78" t="b">
        <v>1</v>
      </c>
      <c r="AQ177" s="78" t="b">
        <v>0</v>
      </c>
      <c r="AR177" s="78" t="b">
        <v>0</v>
      </c>
      <c r="AS177" s="78" t="s">
        <v>1701</v>
      </c>
      <c r="AT177" s="78">
        <v>0</v>
      </c>
      <c r="AU177" s="78"/>
      <c r="AV177" s="78" t="b">
        <v>0</v>
      </c>
      <c r="AW177" s="78" t="s">
        <v>2713</v>
      </c>
      <c r="AX177" s="82" t="s">
        <v>2888</v>
      </c>
      <c r="AY177" s="78" t="s">
        <v>65</v>
      </c>
      <c r="AZ177" s="78" t="str">
        <f>REPLACE(INDEX(GroupVertices[Group],MATCH(Vertices[[#This Row],[Vertex]],GroupVertices[Vertex],0)),1,1,"")</f>
        <v>17</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321</v>
      </c>
      <c r="B178" s="65"/>
      <c r="C178" s="65" t="s">
        <v>64</v>
      </c>
      <c r="D178" s="66">
        <v>162.02005779503196</v>
      </c>
      <c r="E178" s="68"/>
      <c r="F178" s="102" t="s">
        <v>991</v>
      </c>
      <c r="G178" s="65"/>
      <c r="H178" s="69" t="s">
        <v>321</v>
      </c>
      <c r="I178" s="70"/>
      <c r="J178" s="70"/>
      <c r="K178" s="69" t="s">
        <v>3107</v>
      </c>
      <c r="L178" s="73">
        <v>1</v>
      </c>
      <c r="M178" s="74">
        <v>1128.0787353515625</v>
      </c>
      <c r="N178" s="74">
        <v>2076.375732421875</v>
      </c>
      <c r="O178" s="75"/>
      <c r="P178" s="76"/>
      <c r="Q178" s="76"/>
      <c r="R178" s="87"/>
      <c r="S178" s="48">
        <v>0</v>
      </c>
      <c r="T178" s="48">
        <v>2</v>
      </c>
      <c r="U178" s="49">
        <v>0</v>
      </c>
      <c r="V178" s="49">
        <v>0.002132</v>
      </c>
      <c r="W178" s="49">
        <v>0.005736</v>
      </c>
      <c r="X178" s="49">
        <v>0.709781</v>
      </c>
      <c r="Y178" s="49">
        <v>1</v>
      </c>
      <c r="Z178" s="49">
        <v>0</v>
      </c>
      <c r="AA178" s="71">
        <v>178</v>
      </c>
      <c r="AB178" s="71"/>
      <c r="AC178" s="72"/>
      <c r="AD178" s="78" t="s">
        <v>321</v>
      </c>
      <c r="AE178" s="78">
        <v>391</v>
      </c>
      <c r="AF178" s="78">
        <v>123</v>
      </c>
      <c r="AG178" s="78">
        <v>1243</v>
      </c>
      <c r="AH178" s="78">
        <v>1238</v>
      </c>
      <c r="AI178" s="78"/>
      <c r="AJ178" s="78" t="s">
        <v>2177</v>
      </c>
      <c r="AK178" s="78" t="s">
        <v>2295</v>
      </c>
      <c r="AL178" s="78"/>
      <c r="AM178" s="78"/>
      <c r="AN178" s="80">
        <v>39633.14472222222</v>
      </c>
      <c r="AO178" s="82" t="s">
        <v>2571</v>
      </c>
      <c r="AP178" s="78" t="b">
        <v>0</v>
      </c>
      <c r="AQ178" s="78" t="b">
        <v>0</v>
      </c>
      <c r="AR178" s="78" t="b">
        <v>0</v>
      </c>
      <c r="AS178" s="78" t="s">
        <v>1701</v>
      </c>
      <c r="AT178" s="78">
        <v>2</v>
      </c>
      <c r="AU178" s="82" t="s">
        <v>2603</v>
      </c>
      <c r="AV178" s="78" t="b">
        <v>0</v>
      </c>
      <c r="AW178" s="78" t="s">
        <v>2713</v>
      </c>
      <c r="AX178" s="82" t="s">
        <v>2889</v>
      </c>
      <c r="AY178" s="78" t="s">
        <v>66</v>
      </c>
      <c r="AZ178" s="78" t="str">
        <f>REPLACE(INDEX(GroupVertices[Group],MATCH(Vertices[[#This Row],[Vertex]],GroupVertices[Vertex],0)),1,1,"")</f>
        <v>1</v>
      </c>
      <c r="BA178" s="48" t="s">
        <v>753</v>
      </c>
      <c r="BB178" s="48" t="s">
        <v>753</v>
      </c>
      <c r="BC178" s="48" t="s">
        <v>796</v>
      </c>
      <c r="BD178" s="48" t="s">
        <v>796</v>
      </c>
      <c r="BE178" s="48"/>
      <c r="BF178" s="48"/>
      <c r="BG178" s="122" t="s">
        <v>3689</v>
      </c>
      <c r="BH178" s="122" t="s">
        <v>3689</v>
      </c>
      <c r="BI178" s="122" t="s">
        <v>3849</v>
      </c>
      <c r="BJ178" s="122" t="s">
        <v>3849</v>
      </c>
      <c r="BK178" s="122">
        <v>0</v>
      </c>
      <c r="BL178" s="125">
        <v>0</v>
      </c>
      <c r="BM178" s="122">
        <v>0</v>
      </c>
      <c r="BN178" s="125">
        <v>0</v>
      </c>
      <c r="BO178" s="122">
        <v>0</v>
      </c>
      <c r="BP178" s="125">
        <v>0</v>
      </c>
      <c r="BQ178" s="122">
        <v>17</v>
      </c>
      <c r="BR178" s="125">
        <v>100</v>
      </c>
      <c r="BS178" s="122">
        <v>17</v>
      </c>
      <c r="BT178" s="2"/>
      <c r="BU178" s="3"/>
      <c r="BV178" s="3"/>
      <c r="BW178" s="3"/>
      <c r="BX178" s="3"/>
    </row>
    <row r="179" spans="1:76" ht="15">
      <c r="A179" s="64" t="s">
        <v>359</v>
      </c>
      <c r="B179" s="65"/>
      <c r="C179" s="65" t="s">
        <v>64</v>
      </c>
      <c r="D179" s="66">
        <v>162.01418722087627</v>
      </c>
      <c r="E179" s="68"/>
      <c r="F179" s="102" t="s">
        <v>1018</v>
      </c>
      <c r="G179" s="65"/>
      <c r="H179" s="69" t="s">
        <v>359</v>
      </c>
      <c r="I179" s="70"/>
      <c r="J179" s="70"/>
      <c r="K179" s="69" t="s">
        <v>3108</v>
      </c>
      <c r="L179" s="73">
        <v>1</v>
      </c>
      <c r="M179" s="74">
        <v>1723.4588623046875</v>
      </c>
      <c r="N179" s="74">
        <v>1906.889404296875</v>
      </c>
      <c r="O179" s="75"/>
      <c r="P179" s="76"/>
      <c r="Q179" s="76"/>
      <c r="R179" s="87"/>
      <c r="S179" s="48">
        <v>2</v>
      </c>
      <c r="T179" s="48">
        <v>1</v>
      </c>
      <c r="U179" s="49">
        <v>0</v>
      </c>
      <c r="V179" s="49">
        <v>0.002132</v>
      </c>
      <c r="W179" s="49">
        <v>0.005736</v>
      </c>
      <c r="X179" s="49">
        <v>0.709781</v>
      </c>
      <c r="Y179" s="49">
        <v>0.5</v>
      </c>
      <c r="Z179" s="49">
        <v>0.5</v>
      </c>
      <c r="AA179" s="71">
        <v>179</v>
      </c>
      <c r="AB179" s="71"/>
      <c r="AC179" s="72"/>
      <c r="AD179" s="78" t="s">
        <v>1992</v>
      </c>
      <c r="AE179" s="78">
        <v>144</v>
      </c>
      <c r="AF179" s="78">
        <v>87</v>
      </c>
      <c r="AG179" s="78">
        <v>1210</v>
      </c>
      <c r="AH179" s="78">
        <v>561</v>
      </c>
      <c r="AI179" s="78"/>
      <c r="AJ179" s="78" t="s">
        <v>2178</v>
      </c>
      <c r="AK179" s="78" t="s">
        <v>2296</v>
      </c>
      <c r="AL179" s="82" t="s">
        <v>2405</v>
      </c>
      <c r="AM179" s="78"/>
      <c r="AN179" s="80">
        <v>41122.72219907407</v>
      </c>
      <c r="AO179" s="82" t="s">
        <v>2572</v>
      </c>
      <c r="AP179" s="78" t="b">
        <v>0</v>
      </c>
      <c r="AQ179" s="78" t="b">
        <v>0</v>
      </c>
      <c r="AR179" s="78" t="b">
        <v>1</v>
      </c>
      <c r="AS179" s="78" t="s">
        <v>1701</v>
      </c>
      <c r="AT179" s="78">
        <v>14</v>
      </c>
      <c r="AU179" s="82" t="s">
        <v>2612</v>
      </c>
      <c r="AV179" s="78" t="b">
        <v>0</v>
      </c>
      <c r="AW179" s="78" t="s">
        <v>2713</v>
      </c>
      <c r="AX179" s="82" t="s">
        <v>2890</v>
      </c>
      <c r="AY179" s="78" t="s">
        <v>66</v>
      </c>
      <c r="AZ179" s="78" t="str">
        <f>REPLACE(INDEX(GroupVertices[Group],MATCH(Vertices[[#This Row],[Vertex]],GroupVertices[Vertex],0)),1,1,"")</f>
        <v>1</v>
      </c>
      <c r="BA179" s="48" t="s">
        <v>3564</v>
      </c>
      <c r="BB179" s="48" t="s">
        <v>3564</v>
      </c>
      <c r="BC179" s="48" t="s">
        <v>796</v>
      </c>
      <c r="BD179" s="48" t="s">
        <v>796</v>
      </c>
      <c r="BE179" s="48"/>
      <c r="BF179" s="48"/>
      <c r="BG179" s="122" t="s">
        <v>3690</v>
      </c>
      <c r="BH179" s="122" t="s">
        <v>3690</v>
      </c>
      <c r="BI179" s="122" t="s">
        <v>3850</v>
      </c>
      <c r="BJ179" s="122" t="s">
        <v>3850</v>
      </c>
      <c r="BK179" s="122">
        <v>0</v>
      </c>
      <c r="BL179" s="125">
        <v>0</v>
      </c>
      <c r="BM179" s="122">
        <v>2</v>
      </c>
      <c r="BN179" s="125">
        <v>5.128205128205129</v>
      </c>
      <c r="BO179" s="122">
        <v>0</v>
      </c>
      <c r="BP179" s="125">
        <v>0</v>
      </c>
      <c r="BQ179" s="122">
        <v>37</v>
      </c>
      <c r="BR179" s="125">
        <v>94.87179487179488</v>
      </c>
      <c r="BS179" s="122">
        <v>39</v>
      </c>
      <c r="BT179" s="2"/>
      <c r="BU179" s="3"/>
      <c r="BV179" s="3"/>
      <c r="BW179" s="3"/>
      <c r="BX179" s="3"/>
    </row>
    <row r="180" spans="1:76" ht="15">
      <c r="A180" s="64" t="s">
        <v>322</v>
      </c>
      <c r="B180" s="65"/>
      <c r="C180" s="65" t="s">
        <v>64</v>
      </c>
      <c r="D180" s="66">
        <v>162.0112519337984</v>
      </c>
      <c r="E180" s="68"/>
      <c r="F180" s="102" t="s">
        <v>992</v>
      </c>
      <c r="G180" s="65"/>
      <c r="H180" s="69" t="s">
        <v>322</v>
      </c>
      <c r="I180" s="70"/>
      <c r="J180" s="70"/>
      <c r="K180" s="69" t="s">
        <v>3109</v>
      </c>
      <c r="L180" s="73">
        <v>1</v>
      </c>
      <c r="M180" s="74">
        <v>6670.87255859375</v>
      </c>
      <c r="N180" s="74">
        <v>4683.84521484375</v>
      </c>
      <c r="O180" s="75"/>
      <c r="P180" s="76"/>
      <c r="Q180" s="76"/>
      <c r="R180" s="87"/>
      <c r="S180" s="48">
        <v>1</v>
      </c>
      <c r="T180" s="48">
        <v>1</v>
      </c>
      <c r="U180" s="49">
        <v>0</v>
      </c>
      <c r="V180" s="49">
        <v>0</v>
      </c>
      <c r="W180" s="49">
        <v>0</v>
      </c>
      <c r="X180" s="49">
        <v>0.999998</v>
      </c>
      <c r="Y180" s="49">
        <v>0</v>
      </c>
      <c r="Z180" s="49" t="s">
        <v>4262</v>
      </c>
      <c r="AA180" s="71">
        <v>180</v>
      </c>
      <c r="AB180" s="71"/>
      <c r="AC180" s="72"/>
      <c r="AD180" s="78" t="s">
        <v>1993</v>
      </c>
      <c r="AE180" s="78">
        <v>194</v>
      </c>
      <c r="AF180" s="78">
        <v>69</v>
      </c>
      <c r="AG180" s="78">
        <v>352</v>
      </c>
      <c r="AH180" s="78">
        <v>231</v>
      </c>
      <c r="AI180" s="78"/>
      <c r="AJ180" s="78" t="s">
        <v>2179</v>
      </c>
      <c r="AK180" s="78" t="s">
        <v>2297</v>
      </c>
      <c r="AL180" s="78"/>
      <c r="AM180" s="78"/>
      <c r="AN180" s="80">
        <v>40189.648981481485</v>
      </c>
      <c r="AO180" s="78"/>
      <c r="AP180" s="78" t="b">
        <v>1</v>
      </c>
      <c r="AQ180" s="78" t="b">
        <v>0</v>
      </c>
      <c r="AR180" s="78" t="b">
        <v>1</v>
      </c>
      <c r="AS180" s="78" t="s">
        <v>1701</v>
      </c>
      <c r="AT180" s="78">
        <v>0</v>
      </c>
      <c r="AU180" s="82" t="s">
        <v>2603</v>
      </c>
      <c r="AV180" s="78" t="b">
        <v>0</v>
      </c>
      <c r="AW180" s="78" t="s">
        <v>2713</v>
      </c>
      <c r="AX180" s="82" t="s">
        <v>2891</v>
      </c>
      <c r="AY180" s="78" t="s">
        <v>66</v>
      </c>
      <c r="AZ180" s="78" t="str">
        <f>REPLACE(INDEX(GroupVertices[Group],MATCH(Vertices[[#This Row],[Vertex]],GroupVertices[Vertex],0)),1,1,"")</f>
        <v>10</v>
      </c>
      <c r="BA180" s="48" t="s">
        <v>3565</v>
      </c>
      <c r="BB180" s="48" t="s">
        <v>3565</v>
      </c>
      <c r="BC180" s="48" t="s">
        <v>798</v>
      </c>
      <c r="BD180" s="48" t="s">
        <v>798</v>
      </c>
      <c r="BE180" s="48" t="s">
        <v>3578</v>
      </c>
      <c r="BF180" s="48" t="s">
        <v>3578</v>
      </c>
      <c r="BG180" s="122" t="s">
        <v>3691</v>
      </c>
      <c r="BH180" s="122" t="s">
        <v>3741</v>
      </c>
      <c r="BI180" s="122" t="s">
        <v>3851</v>
      </c>
      <c r="BJ180" s="122" t="s">
        <v>3895</v>
      </c>
      <c r="BK180" s="122">
        <v>15</v>
      </c>
      <c r="BL180" s="125">
        <v>24.193548387096776</v>
      </c>
      <c r="BM180" s="122">
        <v>1</v>
      </c>
      <c r="BN180" s="125">
        <v>1.6129032258064515</v>
      </c>
      <c r="BO180" s="122">
        <v>0</v>
      </c>
      <c r="BP180" s="125">
        <v>0</v>
      </c>
      <c r="BQ180" s="122">
        <v>46</v>
      </c>
      <c r="BR180" s="125">
        <v>74.19354838709677</v>
      </c>
      <c r="BS180" s="122">
        <v>62</v>
      </c>
      <c r="BT180" s="2"/>
      <c r="BU180" s="3"/>
      <c r="BV180" s="3"/>
      <c r="BW180" s="3"/>
      <c r="BX180" s="3"/>
    </row>
    <row r="181" spans="1:76" ht="15">
      <c r="A181" s="64" t="s">
        <v>323</v>
      </c>
      <c r="B181" s="65"/>
      <c r="C181" s="65" t="s">
        <v>64</v>
      </c>
      <c r="D181" s="66">
        <v>162.0425616626288</v>
      </c>
      <c r="E181" s="68"/>
      <c r="F181" s="102" t="s">
        <v>993</v>
      </c>
      <c r="G181" s="65"/>
      <c r="H181" s="69" t="s">
        <v>323</v>
      </c>
      <c r="I181" s="70"/>
      <c r="J181" s="70"/>
      <c r="K181" s="69" t="s">
        <v>3110</v>
      </c>
      <c r="L181" s="73">
        <v>1</v>
      </c>
      <c r="M181" s="74">
        <v>1459.401123046875</v>
      </c>
      <c r="N181" s="74">
        <v>7444.16552734375</v>
      </c>
      <c r="O181" s="75"/>
      <c r="P181" s="76"/>
      <c r="Q181" s="76"/>
      <c r="R181" s="87"/>
      <c r="S181" s="48">
        <v>0</v>
      </c>
      <c r="T181" s="48">
        <v>1</v>
      </c>
      <c r="U181" s="49">
        <v>0</v>
      </c>
      <c r="V181" s="49">
        <v>0.002128</v>
      </c>
      <c r="W181" s="49">
        <v>0.005309</v>
      </c>
      <c r="X181" s="49">
        <v>0.408124</v>
      </c>
      <c r="Y181" s="49">
        <v>0</v>
      </c>
      <c r="Z181" s="49">
        <v>0</v>
      </c>
      <c r="AA181" s="71">
        <v>181</v>
      </c>
      <c r="AB181" s="71"/>
      <c r="AC181" s="72"/>
      <c r="AD181" s="78" t="s">
        <v>1994</v>
      </c>
      <c r="AE181" s="78">
        <v>221</v>
      </c>
      <c r="AF181" s="78">
        <v>261</v>
      </c>
      <c r="AG181" s="78">
        <v>18414</v>
      </c>
      <c r="AH181" s="78">
        <v>468</v>
      </c>
      <c r="AI181" s="78"/>
      <c r="AJ181" s="78" t="s">
        <v>2180</v>
      </c>
      <c r="AK181" s="78" t="s">
        <v>2298</v>
      </c>
      <c r="AL181" s="78"/>
      <c r="AM181" s="78"/>
      <c r="AN181" s="80">
        <v>39962.86046296296</v>
      </c>
      <c r="AO181" s="82" t="s">
        <v>2573</v>
      </c>
      <c r="AP181" s="78" t="b">
        <v>0</v>
      </c>
      <c r="AQ181" s="78" t="b">
        <v>0</v>
      </c>
      <c r="AR181" s="78" t="b">
        <v>1</v>
      </c>
      <c r="AS181" s="78" t="s">
        <v>1701</v>
      </c>
      <c r="AT181" s="78">
        <v>2</v>
      </c>
      <c r="AU181" s="82" t="s">
        <v>2605</v>
      </c>
      <c r="AV181" s="78" t="b">
        <v>0</v>
      </c>
      <c r="AW181" s="78" t="s">
        <v>2713</v>
      </c>
      <c r="AX181" s="82" t="s">
        <v>2892</v>
      </c>
      <c r="AY181" s="78" t="s">
        <v>66</v>
      </c>
      <c r="AZ181" s="78" t="str">
        <f>REPLACE(INDEX(GroupVertices[Group],MATCH(Vertices[[#This Row],[Vertex]],GroupVertices[Vertex],0)),1,1,"")</f>
        <v>1</v>
      </c>
      <c r="BA181" s="48"/>
      <c r="BB181" s="48"/>
      <c r="BC181" s="48"/>
      <c r="BD181" s="48"/>
      <c r="BE181" s="48"/>
      <c r="BF181" s="48"/>
      <c r="BG181" s="122" t="s">
        <v>3692</v>
      </c>
      <c r="BH181" s="122" t="s">
        <v>3692</v>
      </c>
      <c r="BI181" s="122" t="s">
        <v>3852</v>
      </c>
      <c r="BJ181" s="122" t="s">
        <v>3852</v>
      </c>
      <c r="BK181" s="122">
        <v>1</v>
      </c>
      <c r="BL181" s="125">
        <v>4.166666666666667</v>
      </c>
      <c r="BM181" s="122">
        <v>1</v>
      </c>
      <c r="BN181" s="125">
        <v>4.166666666666667</v>
      </c>
      <c r="BO181" s="122">
        <v>0</v>
      </c>
      <c r="BP181" s="125">
        <v>0</v>
      </c>
      <c r="BQ181" s="122">
        <v>22</v>
      </c>
      <c r="BR181" s="125">
        <v>91.66666666666667</v>
      </c>
      <c r="BS181" s="122">
        <v>24</v>
      </c>
      <c r="BT181" s="2"/>
      <c r="BU181" s="3"/>
      <c r="BV181" s="3"/>
      <c r="BW181" s="3"/>
      <c r="BX181" s="3"/>
    </row>
    <row r="182" spans="1:76" ht="15">
      <c r="A182" s="64" t="s">
        <v>324</v>
      </c>
      <c r="B182" s="65"/>
      <c r="C182" s="65" t="s">
        <v>64</v>
      </c>
      <c r="D182" s="66">
        <v>162.01337186335465</v>
      </c>
      <c r="E182" s="68"/>
      <c r="F182" s="102" t="s">
        <v>994</v>
      </c>
      <c r="G182" s="65"/>
      <c r="H182" s="69" t="s">
        <v>324</v>
      </c>
      <c r="I182" s="70"/>
      <c r="J182" s="70"/>
      <c r="K182" s="69" t="s">
        <v>3111</v>
      </c>
      <c r="L182" s="73">
        <v>1</v>
      </c>
      <c r="M182" s="74">
        <v>1343.4486083984375</v>
      </c>
      <c r="N182" s="74">
        <v>8513.14453125</v>
      </c>
      <c r="O182" s="75"/>
      <c r="P182" s="76"/>
      <c r="Q182" s="76"/>
      <c r="R182" s="87"/>
      <c r="S182" s="48">
        <v>0</v>
      </c>
      <c r="T182" s="48">
        <v>1</v>
      </c>
      <c r="U182" s="49">
        <v>0</v>
      </c>
      <c r="V182" s="49">
        <v>0.002128</v>
      </c>
      <c r="W182" s="49">
        <v>0.005309</v>
      </c>
      <c r="X182" s="49">
        <v>0.408124</v>
      </c>
      <c r="Y182" s="49">
        <v>0</v>
      </c>
      <c r="Z182" s="49">
        <v>0</v>
      </c>
      <c r="AA182" s="71">
        <v>182</v>
      </c>
      <c r="AB182" s="71"/>
      <c r="AC182" s="72"/>
      <c r="AD182" s="78" t="s">
        <v>1995</v>
      </c>
      <c r="AE182" s="78">
        <v>215</v>
      </c>
      <c r="AF182" s="78">
        <v>82</v>
      </c>
      <c r="AG182" s="78">
        <v>177</v>
      </c>
      <c r="AH182" s="78">
        <v>381</v>
      </c>
      <c r="AI182" s="78"/>
      <c r="AJ182" s="78"/>
      <c r="AK182" s="78" t="s">
        <v>2299</v>
      </c>
      <c r="AL182" s="78"/>
      <c r="AM182" s="78"/>
      <c r="AN182" s="80">
        <v>40861.484918981485</v>
      </c>
      <c r="AO182" s="78"/>
      <c r="AP182" s="78" t="b">
        <v>1</v>
      </c>
      <c r="AQ182" s="78" t="b">
        <v>0</v>
      </c>
      <c r="AR182" s="78" t="b">
        <v>0</v>
      </c>
      <c r="AS182" s="78" t="s">
        <v>1701</v>
      </c>
      <c r="AT182" s="78">
        <v>0</v>
      </c>
      <c r="AU182" s="82" t="s">
        <v>2603</v>
      </c>
      <c r="AV182" s="78" t="b">
        <v>0</v>
      </c>
      <c r="AW182" s="78" t="s">
        <v>2713</v>
      </c>
      <c r="AX182" s="82" t="s">
        <v>2893</v>
      </c>
      <c r="AY182" s="78" t="s">
        <v>66</v>
      </c>
      <c r="AZ182" s="78" t="str">
        <f>REPLACE(INDEX(GroupVertices[Group],MATCH(Vertices[[#This Row],[Vertex]],GroupVertices[Vertex],0)),1,1,"")</f>
        <v>1</v>
      </c>
      <c r="BA182" s="48"/>
      <c r="BB182" s="48"/>
      <c r="BC182" s="48"/>
      <c r="BD182" s="48"/>
      <c r="BE182" s="48" t="s">
        <v>825</v>
      </c>
      <c r="BF182" s="48" t="s">
        <v>825</v>
      </c>
      <c r="BG182" s="122" t="s">
        <v>3693</v>
      </c>
      <c r="BH182" s="122" t="s">
        <v>3693</v>
      </c>
      <c r="BI182" s="122" t="s">
        <v>3853</v>
      </c>
      <c r="BJ182" s="122" t="s">
        <v>3853</v>
      </c>
      <c r="BK182" s="122">
        <v>0</v>
      </c>
      <c r="BL182" s="125">
        <v>0</v>
      </c>
      <c r="BM182" s="122">
        <v>0</v>
      </c>
      <c r="BN182" s="125">
        <v>0</v>
      </c>
      <c r="BO182" s="122">
        <v>0</v>
      </c>
      <c r="BP182" s="125">
        <v>0</v>
      </c>
      <c r="BQ182" s="122">
        <v>21</v>
      </c>
      <c r="BR182" s="125">
        <v>100</v>
      </c>
      <c r="BS182" s="122">
        <v>21</v>
      </c>
      <c r="BT182" s="2"/>
      <c r="BU182" s="3"/>
      <c r="BV182" s="3"/>
      <c r="BW182" s="3"/>
      <c r="BX182" s="3"/>
    </row>
    <row r="183" spans="1:76" ht="15">
      <c r="A183" s="64" t="s">
        <v>325</v>
      </c>
      <c r="B183" s="65"/>
      <c r="C183" s="65" t="s">
        <v>64</v>
      </c>
      <c r="D183" s="66">
        <v>162.01402414937195</v>
      </c>
      <c r="E183" s="68"/>
      <c r="F183" s="102" t="s">
        <v>995</v>
      </c>
      <c r="G183" s="65"/>
      <c r="H183" s="69" t="s">
        <v>325</v>
      </c>
      <c r="I183" s="70"/>
      <c r="J183" s="70"/>
      <c r="K183" s="69" t="s">
        <v>3112</v>
      </c>
      <c r="L183" s="73">
        <v>1</v>
      </c>
      <c r="M183" s="74">
        <v>6251.8115234375</v>
      </c>
      <c r="N183" s="74">
        <v>3958.427734375</v>
      </c>
      <c r="O183" s="75"/>
      <c r="P183" s="76"/>
      <c r="Q183" s="76"/>
      <c r="R183" s="87"/>
      <c r="S183" s="48">
        <v>1</v>
      </c>
      <c r="T183" s="48">
        <v>1</v>
      </c>
      <c r="U183" s="49">
        <v>0</v>
      </c>
      <c r="V183" s="49">
        <v>0</v>
      </c>
      <c r="W183" s="49">
        <v>0</v>
      </c>
      <c r="X183" s="49">
        <v>0.999998</v>
      </c>
      <c r="Y183" s="49">
        <v>0</v>
      </c>
      <c r="Z183" s="49" t="s">
        <v>4262</v>
      </c>
      <c r="AA183" s="71">
        <v>183</v>
      </c>
      <c r="AB183" s="71"/>
      <c r="AC183" s="72"/>
      <c r="AD183" s="78" t="s">
        <v>1996</v>
      </c>
      <c r="AE183" s="78">
        <v>408</v>
      </c>
      <c r="AF183" s="78">
        <v>86</v>
      </c>
      <c r="AG183" s="78">
        <v>98</v>
      </c>
      <c r="AH183" s="78">
        <v>221</v>
      </c>
      <c r="AI183" s="78"/>
      <c r="AJ183" s="78" t="s">
        <v>2181</v>
      </c>
      <c r="AK183" s="78" t="s">
        <v>2300</v>
      </c>
      <c r="AL183" s="78"/>
      <c r="AM183" s="78"/>
      <c r="AN183" s="80">
        <v>39946.014861111114</v>
      </c>
      <c r="AO183" s="78"/>
      <c r="AP183" s="78" t="b">
        <v>1</v>
      </c>
      <c r="AQ183" s="78" t="b">
        <v>0</v>
      </c>
      <c r="AR183" s="78" t="b">
        <v>0</v>
      </c>
      <c r="AS183" s="78" t="s">
        <v>1701</v>
      </c>
      <c r="AT183" s="78">
        <v>4</v>
      </c>
      <c r="AU183" s="82" t="s">
        <v>2603</v>
      </c>
      <c r="AV183" s="78" t="b">
        <v>0</v>
      </c>
      <c r="AW183" s="78" t="s">
        <v>2713</v>
      </c>
      <c r="AX183" s="82" t="s">
        <v>2894</v>
      </c>
      <c r="AY183" s="78" t="s">
        <v>66</v>
      </c>
      <c r="AZ183" s="78" t="str">
        <f>REPLACE(INDEX(GroupVertices[Group],MATCH(Vertices[[#This Row],[Vertex]],GroupVertices[Vertex],0)),1,1,"")</f>
        <v>10</v>
      </c>
      <c r="BA183" s="48" t="s">
        <v>3566</v>
      </c>
      <c r="BB183" s="48" t="s">
        <v>3566</v>
      </c>
      <c r="BC183" s="48" t="s">
        <v>798</v>
      </c>
      <c r="BD183" s="48" t="s">
        <v>798</v>
      </c>
      <c r="BE183" s="48" t="s">
        <v>823</v>
      </c>
      <c r="BF183" s="48" t="s">
        <v>823</v>
      </c>
      <c r="BG183" s="122" t="s">
        <v>3694</v>
      </c>
      <c r="BH183" s="122" t="s">
        <v>3694</v>
      </c>
      <c r="BI183" s="122" t="s">
        <v>3854</v>
      </c>
      <c r="BJ183" s="122" t="s">
        <v>3854</v>
      </c>
      <c r="BK183" s="122">
        <v>5</v>
      </c>
      <c r="BL183" s="125">
        <v>16.666666666666668</v>
      </c>
      <c r="BM183" s="122">
        <v>1</v>
      </c>
      <c r="BN183" s="125">
        <v>3.3333333333333335</v>
      </c>
      <c r="BO183" s="122">
        <v>0</v>
      </c>
      <c r="BP183" s="125">
        <v>0</v>
      </c>
      <c r="BQ183" s="122">
        <v>24</v>
      </c>
      <c r="BR183" s="125">
        <v>80</v>
      </c>
      <c r="BS183" s="122">
        <v>30</v>
      </c>
      <c r="BT183" s="2"/>
      <c r="BU183" s="3"/>
      <c r="BV183" s="3"/>
      <c r="BW183" s="3"/>
      <c r="BX183" s="3"/>
    </row>
    <row r="184" spans="1:76" ht="15">
      <c r="A184" s="64" t="s">
        <v>326</v>
      </c>
      <c r="B184" s="65"/>
      <c r="C184" s="65" t="s">
        <v>64</v>
      </c>
      <c r="D184" s="66">
        <v>164.37154888739698</v>
      </c>
      <c r="E184" s="68"/>
      <c r="F184" s="102" t="s">
        <v>996</v>
      </c>
      <c r="G184" s="65"/>
      <c r="H184" s="69" t="s">
        <v>326</v>
      </c>
      <c r="I184" s="70"/>
      <c r="J184" s="70"/>
      <c r="K184" s="69" t="s">
        <v>3113</v>
      </c>
      <c r="L184" s="73">
        <v>5.939328792124965</v>
      </c>
      <c r="M184" s="74">
        <v>6427.26708984375</v>
      </c>
      <c r="N184" s="74">
        <v>1459.4322509765625</v>
      </c>
      <c r="O184" s="75"/>
      <c r="P184" s="76"/>
      <c r="Q184" s="76"/>
      <c r="R184" s="87"/>
      <c r="S184" s="48">
        <v>0</v>
      </c>
      <c r="T184" s="48">
        <v>5</v>
      </c>
      <c r="U184" s="49">
        <v>20</v>
      </c>
      <c r="V184" s="49">
        <v>0.2</v>
      </c>
      <c r="W184" s="49">
        <v>0</v>
      </c>
      <c r="X184" s="49">
        <v>2.837831</v>
      </c>
      <c r="Y184" s="49">
        <v>0</v>
      </c>
      <c r="Z184" s="49">
        <v>0</v>
      </c>
      <c r="AA184" s="71">
        <v>184</v>
      </c>
      <c r="AB184" s="71"/>
      <c r="AC184" s="72"/>
      <c r="AD184" s="78" t="s">
        <v>1997</v>
      </c>
      <c r="AE184" s="78">
        <v>13743</v>
      </c>
      <c r="AF184" s="78">
        <v>14543</v>
      </c>
      <c r="AG184" s="78">
        <v>298418</v>
      </c>
      <c r="AH184" s="78">
        <v>70494</v>
      </c>
      <c r="AI184" s="78"/>
      <c r="AJ184" s="78" t="s">
        <v>2182</v>
      </c>
      <c r="AK184" s="78" t="s">
        <v>2301</v>
      </c>
      <c r="AL184" s="78"/>
      <c r="AM184" s="78"/>
      <c r="AN184" s="80">
        <v>42290.598275462966</v>
      </c>
      <c r="AO184" s="82" t="s">
        <v>2574</v>
      </c>
      <c r="AP184" s="78" t="b">
        <v>0</v>
      </c>
      <c r="AQ184" s="78" t="b">
        <v>0</v>
      </c>
      <c r="AR184" s="78" t="b">
        <v>0</v>
      </c>
      <c r="AS184" s="78" t="s">
        <v>1701</v>
      </c>
      <c r="AT184" s="78">
        <v>144</v>
      </c>
      <c r="AU184" s="82" t="s">
        <v>2603</v>
      </c>
      <c r="AV184" s="78" t="b">
        <v>0</v>
      </c>
      <c r="AW184" s="78" t="s">
        <v>2713</v>
      </c>
      <c r="AX184" s="82" t="s">
        <v>2895</v>
      </c>
      <c r="AY184" s="78" t="s">
        <v>66</v>
      </c>
      <c r="AZ184" s="78" t="str">
        <f>REPLACE(INDEX(GroupVertices[Group],MATCH(Vertices[[#This Row],[Vertex]],GroupVertices[Vertex],0)),1,1,"")</f>
        <v>9</v>
      </c>
      <c r="BA184" s="48" t="s">
        <v>773</v>
      </c>
      <c r="BB184" s="48" t="s">
        <v>773</v>
      </c>
      <c r="BC184" s="48" t="s">
        <v>796</v>
      </c>
      <c r="BD184" s="48" t="s">
        <v>796</v>
      </c>
      <c r="BE184" s="48" t="s">
        <v>826</v>
      </c>
      <c r="BF184" s="48" t="s">
        <v>826</v>
      </c>
      <c r="BG184" s="122" t="s">
        <v>3695</v>
      </c>
      <c r="BH184" s="122" t="s">
        <v>3695</v>
      </c>
      <c r="BI184" s="122" t="s">
        <v>3855</v>
      </c>
      <c r="BJ184" s="122" t="s">
        <v>3855</v>
      </c>
      <c r="BK184" s="122">
        <v>0</v>
      </c>
      <c r="BL184" s="125">
        <v>0</v>
      </c>
      <c r="BM184" s="122">
        <v>1</v>
      </c>
      <c r="BN184" s="125">
        <v>11.11111111111111</v>
      </c>
      <c r="BO184" s="122">
        <v>0</v>
      </c>
      <c r="BP184" s="125">
        <v>0</v>
      </c>
      <c r="BQ184" s="122">
        <v>8</v>
      </c>
      <c r="BR184" s="125">
        <v>88.88888888888889</v>
      </c>
      <c r="BS184" s="122">
        <v>9</v>
      </c>
      <c r="BT184" s="2"/>
      <c r="BU184" s="3"/>
      <c r="BV184" s="3"/>
      <c r="BW184" s="3"/>
      <c r="BX184" s="3"/>
    </row>
    <row r="185" spans="1:76" ht="15">
      <c r="A185" s="64" t="s">
        <v>423</v>
      </c>
      <c r="B185" s="65"/>
      <c r="C185" s="65" t="s">
        <v>64</v>
      </c>
      <c r="D185" s="66">
        <v>162.0301682283001</v>
      </c>
      <c r="E185" s="68"/>
      <c r="F185" s="102" t="s">
        <v>2701</v>
      </c>
      <c r="G185" s="65"/>
      <c r="H185" s="69" t="s">
        <v>423</v>
      </c>
      <c r="I185" s="70"/>
      <c r="J185" s="70"/>
      <c r="K185" s="69" t="s">
        <v>3114</v>
      </c>
      <c r="L185" s="73">
        <v>1</v>
      </c>
      <c r="M185" s="74">
        <v>6042.28076171875</v>
      </c>
      <c r="N185" s="74">
        <v>854.1382446289062</v>
      </c>
      <c r="O185" s="75"/>
      <c r="P185" s="76"/>
      <c r="Q185" s="76"/>
      <c r="R185" s="87"/>
      <c r="S185" s="48">
        <v>1</v>
      </c>
      <c r="T185" s="48">
        <v>0</v>
      </c>
      <c r="U185" s="49">
        <v>0</v>
      </c>
      <c r="V185" s="49">
        <v>0.111111</v>
      </c>
      <c r="W185" s="49">
        <v>0</v>
      </c>
      <c r="X185" s="49">
        <v>0.632431</v>
      </c>
      <c r="Y185" s="49">
        <v>0</v>
      </c>
      <c r="Z185" s="49">
        <v>0</v>
      </c>
      <c r="AA185" s="71">
        <v>185</v>
      </c>
      <c r="AB185" s="71"/>
      <c r="AC185" s="72"/>
      <c r="AD185" s="78" t="s">
        <v>1998</v>
      </c>
      <c r="AE185" s="78">
        <v>343</v>
      </c>
      <c r="AF185" s="78">
        <v>185</v>
      </c>
      <c r="AG185" s="78">
        <v>1906</v>
      </c>
      <c r="AH185" s="78">
        <v>1707</v>
      </c>
      <c r="AI185" s="78"/>
      <c r="AJ185" s="78" t="s">
        <v>2183</v>
      </c>
      <c r="AK185" s="78" t="s">
        <v>2225</v>
      </c>
      <c r="AL185" s="78"/>
      <c r="AM185" s="78"/>
      <c r="AN185" s="80">
        <v>41145.969988425924</v>
      </c>
      <c r="AO185" s="82" t="s">
        <v>2575</v>
      </c>
      <c r="AP185" s="78" t="b">
        <v>1</v>
      </c>
      <c r="AQ185" s="78" t="b">
        <v>0</v>
      </c>
      <c r="AR185" s="78" t="b">
        <v>1</v>
      </c>
      <c r="AS185" s="78" t="s">
        <v>1701</v>
      </c>
      <c r="AT185" s="78">
        <v>2</v>
      </c>
      <c r="AU185" s="82" t="s">
        <v>2603</v>
      </c>
      <c r="AV185" s="78" t="b">
        <v>0</v>
      </c>
      <c r="AW185" s="78" t="s">
        <v>2713</v>
      </c>
      <c r="AX185" s="82" t="s">
        <v>2896</v>
      </c>
      <c r="AY185" s="78" t="s">
        <v>65</v>
      </c>
      <c r="AZ185" s="78" t="str">
        <f>REPLACE(INDEX(GroupVertices[Group],MATCH(Vertices[[#This Row],[Vertex]],GroupVertices[Vertex],0)),1,1,"")</f>
        <v>9</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424</v>
      </c>
      <c r="B186" s="65"/>
      <c r="C186" s="65" t="s">
        <v>64</v>
      </c>
      <c r="D186" s="66">
        <v>162.95788201640445</v>
      </c>
      <c r="E186" s="68"/>
      <c r="F186" s="102" t="s">
        <v>2702</v>
      </c>
      <c r="G186" s="65"/>
      <c r="H186" s="69" t="s">
        <v>424</v>
      </c>
      <c r="I186" s="70"/>
      <c r="J186" s="70"/>
      <c r="K186" s="69" t="s">
        <v>3115</v>
      </c>
      <c r="L186" s="73">
        <v>1</v>
      </c>
      <c r="M186" s="74">
        <v>6537.53564453125</v>
      </c>
      <c r="N186" s="74">
        <v>352.9058837890625</v>
      </c>
      <c r="O186" s="75"/>
      <c r="P186" s="76"/>
      <c r="Q186" s="76"/>
      <c r="R186" s="87"/>
      <c r="S186" s="48">
        <v>1</v>
      </c>
      <c r="T186" s="48">
        <v>0</v>
      </c>
      <c r="U186" s="49">
        <v>0</v>
      </c>
      <c r="V186" s="49">
        <v>0.111111</v>
      </c>
      <c r="W186" s="49">
        <v>0</v>
      </c>
      <c r="X186" s="49">
        <v>0.632431</v>
      </c>
      <c r="Y186" s="49">
        <v>0</v>
      </c>
      <c r="Z186" s="49">
        <v>0</v>
      </c>
      <c r="AA186" s="71">
        <v>186</v>
      </c>
      <c r="AB186" s="71"/>
      <c r="AC186" s="72"/>
      <c r="AD186" s="78" t="s">
        <v>1999</v>
      </c>
      <c r="AE186" s="78">
        <v>1198</v>
      </c>
      <c r="AF186" s="78">
        <v>5874</v>
      </c>
      <c r="AG186" s="78">
        <v>18584</v>
      </c>
      <c r="AH186" s="78">
        <v>6669</v>
      </c>
      <c r="AI186" s="78"/>
      <c r="AJ186" s="78" t="s">
        <v>2184</v>
      </c>
      <c r="AK186" s="78" t="s">
        <v>2302</v>
      </c>
      <c r="AL186" s="82" t="s">
        <v>2406</v>
      </c>
      <c r="AM186" s="78"/>
      <c r="AN186" s="80">
        <v>40765.01362268518</v>
      </c>
      <c r="AO186" s="78"/>
      <c r="AP186" s="78" t="b">
        <v>1</v>
      </c>
      <c r="AQ186" s="78" t="b">
        <v>0</v>
      </c>
      <c r="AR186" s="78" t="b">
        <v>0</v>
      </c>
      <c r="AS186" s="78" t="s">
        <v>1701</v>
      </c>
      <c r="AT186" s="78">
        <v>79</v>
      </c>
      <c r="AU186" s="82" t="s">
        <v>2603</v>
      </c>
      <c r="AV186" s="78" t="b">
        <v>0</v>
      </c>
      <c r="AW186" s="78" t="s">
        <v>2713</v>
      </c>
      <c r="AX186" s="82" t="s">
        <v>2897</v>
      </c>
      <c r="AY186" s="78" t="s">
        <v>65</v>
      </c>
      <c r="AZ186" s="78" t="str">
        <f>REPLACE(INDEX(GroupVertices[Group],MATCH(Vertices[[#This Row],[Vertex]],GroupVertices[Vertex],0)),1,1,"")</f>
        <v>9</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425</v>
      </c>
      <c r="B187" s="65"/>
      <c r="C187" s="65" t="s">
        <v>64</v>
      </c>
      <c r="D187" s="66">
        <v>162.5042170913726</v>
      </c>
      <c r="E187" s="68"/>
      <c r="F187" s="102" t="s">
        <v>2703</v>
      </c>
      <c r="G187" s="65"/>
      <c r="H187" s="69" t="s">
        <v>425</v>
      </c>
      <c r="I187" s="70"/>
      <c r="J187" s="70"/>
      <c r="K187" s="69" t="s">
        <v>3116</v>
      </c>
      <c r="L187" s="73">
        <v>1</v>
      </c>
      <c r="M187" s="74">
        <v>6597.0517578125</v>
      </c>
      <c r="N187" s="74">
        <v>2517.395263671875</v>
      </c>
      <c r="O187" s="75"/>
      <c r="P187" s="76"/>
      <c r="Q187" s="76"/>
      <c r="R187" s="87"/>
      <c r="S187" s="48">
        <v>1</v>
      </c>
      <c r="T187" s="48">
        <v>0</v>
      </c>
      <c r="U187" s="49">
        <v>0</v>
      </c>
      <c r="V187" s="49">
        <v>0.111111</v>
      </c>
      <c r="W187" s="49">
        <v>0</v>
      </c>
      <c r="X187" s="49">
        <v>0.632431</v>
      </c>
      <c r="Y187" s="49">
        <v>0</v>
      </c>
      <c r="Z187" s="49">
        <v>0</v>
      </c>
      <c r="AA187" s="71">
        <v>187</v>
      </c>
      <c r="AB187" s="71"/>
      <c r="AC187" s="72"/>
      <c r="AD187" s="78" t="s">
        <v>2000</v>
      </c>
      <c r="AE187" s="78">
        <v>2865</v>
      </c>
      <c r="AF187" s="78">
        <v>3092</v>
      </c>
      <c r="AG187" s="78">
        <v>35388</v>
      </c>
      <c r="AH187" s="78">
        <v>21844</v>
      </c>
      <c r="AI187" s="78"/>
      <c r="AJ187" s="78" t="s">
        <v>2185</v>
      </c>
      <c r="AK187" s="78" t="s">
        <v>2303</v>
      </c>
      <c r="AL187" s="82" t="s">
        <v>2407</v>
      </c>
      <c r="AM187" s="78"/>
      <c r="AN187" s="80">
        <v>41380.70730324074</v>
      </c>
      <c r="AO187" s="82" t="s">
        <v>2576</v>
      </c>
      <c r="AP187" s="78" t="b">
        <v>0</v>
      </c>
      <c r="AQ187" s="78" t="b">
        <v>0</v>
      </c>
      <c r="AR187" s="78" t="b">
        <v>0</v>
      </c>
      <c r="AS187" s="78" t="s">
        <v>1701</v>
      </c>
      <c r="AT187" s="78">
        <v>65</v>
      </c>
      <c r="AU187" s="82" t="s">
        <v>2603</v>
      </c>
      <c r="AV187" s="78" t="b">
        <v>0</v>
      </c>
      <c r="AW187" s="78" t="s">
        <v>2713</v>
      </c>
      <c r="AX187" s="82" t="s">
        <v>2898</v>
      </c>
      <c r="AY187" s="78" t="s">
        <v>65</v>
      </c>
      <c r="AZ187" s="78" t="str">
        <f>REPLACE(INDEX(GroupVertices[Group],MATCH(Vertices[[#This Row],[Vertex]],GroupVertices[Vertex],0)),1,1,"")</f>
        <v>9</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426</v>
      </c>
      <c r="B188" s="65"/>
      <c r="C188" s="65" t="s">
        <v>64</v>
      </c>
      <c r="D188" s="66">
        <v>162.174160366619</v>
      </c>
      <c r="E188" s="68"/>
      <c r="F188" s="102" t="s">
        <v>2704</v>
      </c>
      <c r="G188" s="65"/>
      <c r="H188" s="69" t="s">
        <v>426</v>
      </c>
      <c r="I188" s="70"/>
      <c r="J188" s="70"/>
      <c r="K188" s="69" t="s">
        <v>3117</v>
      </c>
      <c r="L188" s="73">
        <v>1</v>
      </c>
      <c r="M188" s="74">
        <v>6079.0625</v>
      </c>
      <c r="N188" s="74">
        <v>2191.86328125</v>
      </c>
      <c r="O188" s="75"/>
      <c r="P188" s="76"/>
      <c r="Q188" s="76"/>
      <c r="R188" s="87"/>
      <c r="S188" s="48">
        <v>1</v>
      </c>
      <c r="T188" s="48">
        <v>0</v>
      </c>
      <c r="U188" s="49">
        <v>0</v>
      </c>
      <c r="V188" s="49">
        <v>0.111111</v>
      </c>
      <c r="W188" s="49">
        <v>0</v>
      </c>
      <c r="X188" s="49">
        <v>0.632431</v>
      </c>
      <c r="Y188" s="49">
        <v>0</v>
      </c>
      <c r="Z188" s="49">
        <v>0</v>
      </c>
      <c r="AA188" s="71">
        <v>188</v>
      </c>
      <c r="AB188" s="71"/>
      <c r="AC188" s="72"/>
      <c r="AD188" s="78" t="s">
        <v>2001</v>
      </c>
      <c r="AE188" s="78">
        <v>889</v>
      </c>
      <c r="AF188" s="78">
        <v>1068</v>
      </c>
      <c r="AG188" s="78">
        <v>2247</v>
      </c>
      <c r="AH188" s="78">
        <v>279</v>
      </c>
      <c r="AI188" s="78"/>
      <c r="AJ188" s="78" t="s">
        <v>2186</v>
      </c>
      <c r="AK188" s="78" t="s">
        <v>2225</v>
      </c>
      <c r="AL188" s="82" t="s">
        <v>2408</v>
      </c>
      <c r="AM188" s="78"/>
      <c r="AN188" s="80">
        <v>41681.85880787037</v>
      </c>
      <c r="AO188" s="82" t="s">
        <v>2577</v>
      </c>
      <c r="AP188" s="78" t="b">
        <v>0</v>
      </c>
      <c r="AQ188" s="78" t="b">
        <v>0</v>
      </c>
      <c r="AR188" s="78" t="b">
        <v>1</v>
      </c>
      <c r="AS188" s="78" t="s">
        <v>1701</v>
      </c>
      <c r="AT188" s="78">
        <v>25</v>
      </c>
      <c r="AU188" s="82" t="s">
        <v>2603</v>
      </c>
      <c r="AV188" s="78" t="b">
        <v>0</v>
      </c>
      <c r="AW188" s="78" t="s">
        <v>2713</v>
      </c>
      <c r="AX188" s="82" t="s">
        <v>2899</v>
      </c>
      <c r="AY188" s="78" t="s">
        <v>65</v>
      </c>
      <c r="AZ188" s="78" t="str">
        <f>REPLACE(INDEX(GroupVertices[Group],MATCH(Vertices[[#This Row],[Vertex]],GroupVertices[Vertex],0)),1,1,"")</f>
        <v>9</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427</v>
      </c>
      <c r="B189" s="65"/>
      <c r="C189" s="65" t="s">
        <v>64</v>
      </c>
      <c r="D189" s="66">
        <v>173.02526440740633</v>
      </c>
      <c r="E189" s="68"/>
      <c r="F189" s="102" t="s">
        <v>2705</v>
      </c>
      <c r="G189" s="65"/>
      <c r="H189" s="69" t="s">
        <v>427</v>
      </c>
      <c r="I189" s="70"/>
      <c r="J189" s="70"/>
      <c r="K189" s="69" t="s">
        <v>3118</v>
      </c>
      <c r="L189" s="73">
        <v>1</v>
      </c>
      <c r="M189" s="74">
        <v>6880.4033203125</v>
      </c>
      <c r="N189" s="74">
        <v>1380.8563232421875</v>
      </c>
      <c r="O189" s="75"/>
      <c r="P189" s="76"/>
      <c r="Q189" s="76"/>
      <c r="R189" s="87"/>
      <c r="S189" s="48">
        <v>1</v>
      </c>
      <c r="T189" s="48">
        <v>0</v>
      </c>
      <c r="U189" s="49">
        <v>0</v>
      </c>
      <c r="V189" s="49">
        <v>0.111111</v>
      </c>
      <c r="W189" s="49">
        <v>0</v>
      </c>
      <c r="X189" s="49">
        <v>0.632431</v>
      </c>
      <c r="Y189" s="49">
        <v>0</v>
      </c>
      <c r="Z189" s="49">
        <v>0</v>
      </c>
      <c r="AA189" s="71">
        <v>189</v>
      </c>
      <c r="AB189" s="71"/>
      <c r="AC189" s="72"/>
      <c r="AD189" s="78" t="s">
        <v>2002</v>
      </c>
      <c r="AE189" s="78">
        <v>8453</v>
      </c>
      <c r="AF189" s="78">
        <v>67610</v>
      </c>
      <c r="AG189" s="78">
        <v>8159</v>
      </c>
      <c r="AH189" s="78">
        <v>467</v>
      </c>
      <c r="AI189" s="78"/>
      <c r="AJ189" s="78" t="s">
        <v>2187</v>
      </c>
      <c r="AK189" s="78" t="s">
        <v>2304</v>
      </c>
      <c r="AL189" s="82" t="s">
        <v>2409</v>
      </c>
      <c r="AM189" s="78"/>
      <c r="AN189" s="80">
        <v>40563.77392361111</v>
      </c>
      <c r="AO189" s="82" t="s">
        <v>2578</v>
      </c>
      <c r="AP189" s="78" t="b">
        <v>0</v>
      </c>
      <c r="AQ189" s="78" t="b">
        <v>0</v>
      </c>
      <c r="AR189" s="78" t="b">
        <v>1</v>
      </c>
      <c r="AS189" s="78" t="s">
        <v>1701</v>
      </c>
      <c r="AT189" s="78">
        <v>589</v>
      </c>
      <c r="AU189" s="82" t="s">
        <v>2604</v>
      </c>
      <c r="AV189" s="78" t="b">
        <v>1</v>
      </c>
      <c r="AW189" s="78" t="s">
        <v>2713</v>
      </c>
      <c r="AX189" s="82" t="s">
        <v>2900</v>
      </c>
      <c r="AY189" s="78" t="s">
        <v>65</v>
      </c>
      <c r="AZ189" s="78" t="str">
        <f>REPLACE(INDEX(GroupVertices[Group],MATCH(Vertices[[#This Row],[Vertex]],GroupVertices[Vertex],0)),1,1,"")</f>
        <v>9</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327</v>
      </c>
      <c r="B190" s="65"/>
      <c r="C190" s="65" t="s">
        <v>64</v>
      </c>
      <c r="D190" s="66">
        <v>162.00097842902596</v>
      </c>
      <c r="E190" s="68"/>
      <c r="F190" s="102" t="s">
        <v>997</v>
      </c>
      <c r="G190" s="65"/>
      <c r="H190" s="69" t="s">
        <v>327</v>
      </c>
      <c r="I190" s="70"/>
      <c r="J190" s="70"/>
      <c r="K190" s="69" t="s">
        <v>3119</v>
      </c>
      <c r="L190" s="73">
        <v>1</v>
      </c>
      <c r="M190" s="74">
        <v>2573.3564453125</v>
      </c>
      <c r="N190" s="74">
        <v>655.2438354492188</v>
      </c>
      <c r="O190" s="75"/>
      <c r="P190" s="76"/>
      <c r="Q190" s="76"/>
      <c r="R190" s="87"/>
      <c r="S190" s="48">
        <v>0</v>
      </c>
      <c r="T190" s="48">
        <v>1</v>
      </c>
      <c r="U190" s="49">
        <v>0</v>
      </c>
      <c r="V190" s="49">
        <v>0.002128</v>
      </c>
      <c r="W190" s="49">
        <v>0.005309</v>
      </c>
      <c r="X190" s="49">
        <v>0.408124</v>
      </c>
      <c r="Y190" s="49">
        <v>0</v>
      </c>
      <c r="Z190" s="49">
        <v>0</v>
      </c>
      <c r="AA190" s="71">
        <v>190</v>
      </c>
      <c r="AB190" s="71"/>
      <c r="AC190" s="72"/>
      <c r="AD190" s="78" t="s">
        <v>2003</v>
      </c>
      <c r="AE190" s="78">
        <v>48</v>
      </c>
      <c r="AF190" s="78">
        <v>6</v>
      </c>
      <c r="AG190" s="78">
        <v>54</v>
      </c>
      <c r="AH190" s="78">
        <v>32</v>
      </c>
      <c r="AI190" s="78"/>
      <c r="AJ190" s="78" t="s">
        <v>2188</v>
      </c>
      <c r="AK190" s="78" t="s">
        <v>2305</v>
      </c>
      <c r="AL190" s="78"/>
      <c r="AM190" s="78"/>
      <c r="AN190" s="80">
        <v>43508.800162037034</v>
      </c>
      <c r="AO190" s="82" t="s">
        <v>2579</v>
      </c>
      <c r="AP190" s="78" t="b">
        <v>0</v>
      </c>
      <c r="AQ190" s="78" t="b">
        <v>0</v>
      </c>
      <c r="AR190" s="78" t="b">
        <v>0</v>
      </c>
      <c r="AS190" s="78" t="s">
        <v>1701</v>
      </c>
      <c r="AT190" s="78">
        <v>0</v>
      </c>
      <c r="AU190" s="82" t="s">
        <v>2603</v>
      </c>
      <c r="AV190" s="78" t="b">
        <v>0</v>
      </c>
      <c r="AW190" s="78" t="s">
        <v>2713</v>
      </c>
      <c r="AX190" s="82" t="s">
        <v>2901</v>
      </c>
      <c r="AY190" s="78" t="s">
        <v>66</v>
      </c>
      <c r="AZ190" s="78" t="str">
        <f>REPLACE(INDEX(GroupVertices[Group],MATCH(Vertices[[#This Row],[Vertex]],GroupVertices[Vertex],0)),1,1,"")</f>
        <v>1</v>
      </c>
      <c r="BA190" s="48"/>
      <c r="BB190" s="48"/>
      <c r="BC190" s="48"/>
      <c r="BD190" s="48"/>
      <c r="BE190" s="48"/>
      <c r="BF190" s="48"/>
      <c r="BG190" s="122" t="s">
        <v>3696</v>
      </c>
      <c r="BH190" s="122" t="s">
        <v>3696</v>
      </c>
      <c r="BI190" s="122" t="s">
        <v>3856</v>
      </c>
      <c r="BJ190" s="122" t="s">
        <v>3856</v>
      </c>
      <c r="BK190" s="122">
        <v>1</v>
      </c>
      <c r="BL190" s="125">
        <v>2.127659574468085</v>
      </c>
      <c r="BM190" s="122">
        <v>1</v>
      </c>
      <c r="BN190" s="125">
        <v>2.127659574468085</v>
      </c>
      <c r="BO190" s="122">
        <v>0</v>
      </c>
      <c r="BP190" s="125">
        <v>0</v>
      </c>
      <c r="BQ190" s="122">
        <v>45</v>
      </c>
      <c r="BR190" s="125">
        <v>95.74468085106383</v>
      </c>
      <c r="BS190" s="122">
        <v>47</v>
      </c>
      <c r="BT190" s="2"/>
      <c r="BU190" s="3"/>
      <c r="BV190" s="3"/>
      <c r="BW190" s="3"/>
      <c r="BX190" s="3"/>
    </row>
    <row r="191" spans="1:76" ht="15">
      <c r="A191" s="64" t="s">
        <v>328</v>
      </c>
      <c r="B191" s="65"/>
      <c r="C191" s="65" t="s">
        <v>64</v>
      </c>
      <c r="D191" s="66">
        <v>162.01076271928545</v>
      </c>
      <c r="E191" s="68"/>
      <c r="F191" s="102" t="s">
        <v>998</v>
      </c>
      <c r="G191" s="65"/>
      <c r="H191" s="69" t="s">
        <v>328</v>
      </c>
      <c r="I191" s="70"/>
      <c r="J191" s="70"/>
      <c r="K191" s="69" t="s">
        <v>3120</v>
      </c>
      <c r="L191" s="73">
        <v>1</v>
      </c>
      <c r="M191" s="74">
        <v>2635.39013671875</v>
      </c>
      <c r="N191" s="74">
        <v>1938.5081787109375</v>
      </c>
      <c r="O191" s="75"/>
      <c r="P191" s="76"/>
      <c r="Q191" s="76"/>
      <c r="R191" s="87"/>
      <c r="S191" s="48">
        <v>0</v>
      </c>
      <c r="T191" s="48">
        <v>1</v>
      </c>
      <c r="U191" s="49">
        <v>0</v>
      </c>
      <c r="V191" s="49">
        <v>0.002128</v>
      </c>
      <c r="W191" s="49">
        <v>0.005309</v>
      </c>
      <c r="X191" s="49">
        <v>0.408124</v>
      </c>
      <c r="Y191" s="49">
        <v>0</v>
      </c>
      <c r="Z191" s="49">
        <v>0</v>
      </c>
      <c r="AA191" s="71">
        <v>191</v>
      </c>
      <c r="AB191" s="71"/>
      <c r="AC191" s="72"/>
      <c r="AD191" s="78" t="s">
        <v>2004</v>
      </c>
      <c r="AE191" s="78">
        <v>167</v>
      </c>
      <c r="AF191" s="78">
        <v>66</v>
      </c>
      <c r="AG191" s="78">
        <v>982</v>
      </c>
      <c r="AH191" s="78">
        <v>895</v>
      </c>
      <c r="AI191" s="78"/>
      <c r="AJ191" s="78" t="s">
        <v>2189</v>
      </c>
      <c r="AK191" s="78" t="s">
        <v>2240</v>
      </c>
      <c r="AL191" s="78"/>
      <c r="AM191" s="78"/>
      <c r="AN191" s="80">
        <v>41932.370729166665</v>
      </c>
      <c r="AO191" s="78"/>
      <c r="AP191" s="78" t="b">
        <v>1</v>
      </c>
      <c r="AQ191" s="78" t="b">
        <v>0</v>
      </c>
      <c r="AR191" s="78" t="b">
        <v>0</v>
      </c>
      <c r="AS191" s="78" t="s">
        <v>1701</v>
      </c>
      <c r="AT191" s="78">
        <v>4</v>
      </c>
      <c r="AU191" s="82" t="s">
        <v>2603</v>
      </c>
      <c r="AV191" s="78" t="b">
        <v>0</v>
      </c>
      <c r="AW191" s="78" t="s">
        <v>2713</v>
      </c>
      <c r="AX191" s="82" t="s">
        <v>2902</v>
      </c>
      <c r="AY191" s="78" t="s">
        <v>66</v>
      </c>
      <c r="AZ191" s="78" t="str">
        <f>REPLACE(INDEX(GroupVertices[Group],MATCH(Vertices[[#This Row],[Vertex]],GroupVertices[Vertex],0)),1,1,"")</f>
        <v>1</v>
      </c>
      <c r="BA191" s="48"/>
      <c r="BB191" s="48"/>
      <c r="BC191" s="48"/>
      <c r="BD191" s="48"/>
      <c r="BE191" s="48"/>
      <c r="BF191" s="48"/>
      <c r="BG191" s="122" t="s">
        <v>3697</v>
      </c>
      <c r="BH191" s="122" t="s">
        <v>3697</v>
      </c>
      <c r="BI191" s="122" t="s">
        <v>3857</v>
      </c>
      <c r="BJ191" s="122" t="s">
        <v>3857</v>
      </c>
      <c r="BK191" s="122">
        <v>1</v>
      </c>
      <c r="BL191" s="125">
        <v>12.5</v>
      </c>
      <c r="BM191" s="122">
        <v>0</v>
      </c>
      <c r="BN191" s="125">
        <v>0</v>
      </c>
      <c r="BO191" s="122">
        <v>0</v>
      </c>
      <c r="BP191" s="125">
        <v>0</v>
      </c>
      <c r="BQ191" s="122">
        <v>7</v>
      </c>
      <c r="BR191" s="125">
        <v>87.5</v>
      </c>
      <c r="BS191" s="122">
        <v>8</v>
      </c>
      <c r="BT191" s="2"/>
      <c r="BU191" s="3"/>
      <c r="BV191" s="3"/>
      <c r="BW191" s="3"/>
      <c r="BX191" s="3"/>
    </row>
    <row r="192" spans="1:76" ht="15">
      <c r="A192" s="64" t="s">
        <v>329</v>
      </c>
      <c r="B192" s="65"/>
      <c r="C192" s="65" t="s">
        <v>64</v>
      </c>
      <c r="D192" s="66">
        <v>162.22585403348998</v>
      </c>
      <c r="E192" s="68"/>
      <c r="F192" s="102" t="s">
        <v>999</v>
      </c>
      <c r="G192" s="65"/>
      <c r="H192" s="69" t="s">
        <v>329</v>
      </c>
      <c r="I192" s="70"/>
      <c r="J192" s="70"/>
      <c r="K192" s="69" t="s">
        <v>3121</v>
      </c>
      <c r="L192" s="73">
        <v>1</v>
      </c>
      <c r="M192" s="74">
        <v>813.500732421875</v>
      </c>
      <c r="N192" s="74">
        <v>2542.502685546875</v>
      </c>
      <c r="O192" s="75"/>
      <c r="P192" s="76"/>
      <c r="Q192" s="76"/>
      <c r="R192" s="87"/>
      <c r="S192" s="48">
        <v>0</v>
      </c>
      <c r="T192" s="48">
        <v>1</v>
      </c>
      <c r="U192" s="49">
        <v>0</v>
      </c>
      <c r="V192" s="49">
        <v>0.002128</v>
      </c>
      <c r="W192" s="49">
        <v>0.005309</v>
      </c>
      <c r="X192" s="49">
        <v>0.408124</v>
      </c>
      <c r="Y192" s="49">
        <v>0</v>
      </c>
      <c r="Z192" s="49">
        <v>0</v>
      </c>
      <c r="AA192" s="71">
        <v>192</v>
      </c>
      <c r="AB192" s="71"/>
      <c r="AC192" s="72"/>
      <c r="AD192" s="78" t="s">
        <v>2005</v>
      </c>
      <c r="AE192" s="78">
        <v>3142</v>
      </c>
      <c r="AF192" s="78">
        <v>1385</v>
      </c>
      <c r="AG192" s="78">
        <v>83835</v>
      </c>
      <c r="AH192" s="78">
        <v>43585</v>
      </c>
      <c r="AI192" s="78"/>
      <c r="AJ192" s="78" t="s">
        <v>2190</v>
      </c>
      <c r="AK192" s="78" t="s">
        <v>2306</v>
      </c>
      <c r="AL192" s="78"/>
      <c r="AM192" s="78"/>
      <c r="AN192" s="80">
        <v>39371.559849537036</v>
      </c>
      <c r="AO192" s="82" t="s">
        <v>2580</v>
      </c>
      <c r="AP192" s="78" t="b">
        <v>0</v>
      </c>
      <c r="AQ192" s="78" t="b">
        <v>0</v>
      </c>
      <c r="AR192" s="78" t="b">
        <v>0</v>
      </c>
      <c r="AS192" s="78" t="s">
        <v>1701</v>
      </c>
      <c r="AT192" s="78">
        <v>62</v>
      </c>
      <c r="AU192" s="82" t="s">
        <v>2603</v>
      </c>
      <c r="AV192" s="78" t="b">
        <v>0</v>
      </c>
      <c r="AW192" s="78" t="s">
        <v>2713</v>
      </c>
      <c r="AX192" s="82" t="s">
        <v>2903</v>
      </c>
      <c r="AY192" s="78" t="s">
        <v>66</v>
      </c>
      <c r="AZ192" s="78" t="str">
        <f>REPLACE(INDEX(GroupVertices[Group],MATCH(Vertices[[#This Row],[Vertex]],GroupVertices[Vertex],0)),1,1,"")</f>
        <v>1</v>
      </c>
      <c r="BA192" s="48" t="s">
        <v>3567</v>
      </c>
      <c r="BB192" s="48" t="s">
        <v>3567</v>
      </c>
      <c r="BC192" s="48" t="s">
        <v>796</v>
      </c>
      <c r="BD192" s="48" t="s">
        <v>796</v>
      </c>
      <c r="BE192" s="48"/>
      <c r="BF192" s="48"/>
      <c r="BG192" s="122" t="s">
        <v>3698</v>
      </c>
      <c r="BH192" s="122" t="s">
        <v>3742</v>
      </c>
      <c r="BI192" s="122" t="s">
        <v>3858</v>
      </c>
      <c r="BJ192" s="122" t="s">
        <v>3896</v>
      </c>
      <c r="BK192" s="122">
        <v>1</v>
      </c>
      <c r="BL192" s="125">
        <v>2.5</v>
      </c>
      <c r="BM192" s="122">
        <v>0</v>
      </c>
      <c r="BN192" s="125">
        <v>0</v>
      </c>
      <c r="BO192" s="122">
        <v>0</v>
      </c>
      <c r="BP192" s="125">
        <v>0</v>
      </c>
      <c r="BQ192" s="122">
        <v>39</v>
      </c>
      <c r="BR192" s="125">
        <v>97.5</v>
      </c>
      <c r="BS192" s="122">
        <v>40</v>
      </c>
      <c r="BT192" s="2"/>
      <c r="BU192" s="3"/>
      <c r="BV192" s="3"/>
      <c r="BW192" s="3"/>
      <c r="BX192" s="3"/>
    </row>
    <row r="193" spans="1:76" ht="15">
      <c r="A193" s="64" t="s">
        <v>330</v>
      </c>
      <c r="B193" s="65"/>
      <c r="C193" s="65" t="s">
        <v>64</v>
      </c>
      <c r="D193" s="66">
        <v>170.09079268707978</v>
      </c>
      <c r="E193" s="68"/>
      <c r="F193" s="102" t="s">
        <v>1000</v>
      </c>
      <c r="G193" s="65"/>
      <c r="H193" s="69" t="s">
        <v>330</v>
      </c>
      <c r="I193" s="70"/>
      <c r="J193" s="70"/>
      <c r="K193" s="69" t="s">
        <v>3122</v>
      </c>
      <c r="L193" s="73">
        <v>101.7623073593493</v>
      </c>
      <c r="M193" s="74">
        <v>8673.5966796875</v>
      </c>
      <c r="N193" s="74">
        <v>529.3588256835938</v>
      </c>
      <c r="O193" s="75"/>
      <c r="P193" s="76"/>
      <c r="Q193" s="76"/>
      <c r="R193" s="87"/>
      <c r="S193" s="48">
        <v>0</v>
      </c>
      <c r="T193" s="48">
        <v>2</v>
      </c>
      <c r="U193" s="49">
        <v>408</v>
      </c>
      <c r="V193" s="49">
        <v>0.002137</v>
      </c>
      <c r="W193" s="49">
        <v>0.005339</v>
      </c>
      <c r="X193" s="49">
        <v>0.83855</v>
      </c>
      <c r="Y193" s="49">
        <v>0</v>
      </c>
      <c r="Z193" s="49">
        <v>0</v>
      </c>
      <c r="AA193" s="71">
        <v>193</v>
      </c>
      <c r="AB193" s="71"/>
      <c r="AC193" s="72"/>
      <c r="AD193" s="78" t="s">
        <v>2006</v>
      </c>
      <c r="AE193" s="78">
        <v>54281</v>
      </c>
      <c r="AF193" s="78">
        <v>49615</v>
      </c>
      <c r="AG193" s="78">
        <v>111632</v>
      </c>
      <c r="AH193" s="78">
        <v>30836</v>
      </c>
      <c r="AI193" s="78"/>
      <c r="AJ193" s="78" t="s">
        <v>2191</v>
      </c>
      <c r="AK193" s="78" t="s">
        <v>2307</v>
      </c>
      <c r="AL193" s="78"/>
      <c r="AM193" s="78"/>
      <c r="AN193" s="80">
        <v>40346.63922453704</v>
      </c>
      <c r="AO193" s="78"/>
      <c r="AP193" s="78" t="b">
        <v>0</v>
      </c>
      <c r="AQ193" s="78" t="b">
        <v>0</v>
      </c>
      <c r="AR193" s="78" t="b">
        <v>1</v>
      </c>
      <c r="AS193" s="78" t="s">
        <v>1701</v>
      </c>
      <c r="AT193" s="78">
        <v>1845</v>
      </c>
      <c r="AU193" s="82" t="s">
        <v>2626</v>
      </c>
      <c r="AV193" s="78" t="b">
        <v>0</v>
      </c>
      <c r="AW193" s="78" t="s">
        <v>2713</v>
      </c>
      <c r="AX193" s="82" t="s">
        <v>2904</v>
      </c>
      <c r="AY193" s="78" t="s">
        <v>66</v>
      </c>
      <c r="AZ193" s="78" t="str">
        <f>REPLACE(INDEX(GroupVertices[Group],MATCH(Vertices[[#This Row],[Vertex]],GroupVertices[Vertex],0)),1,1,"")</f>
        <v>16</v>
      </c>
      <c r="BA193" s="48" t="s">
        <v>3568</v>
      </c>
      <c r="BB193" s="48" t="s">
        <v>3568</v>
      </c>
      <c r="BC193" s="48" t="s">
        <v>3281</v>
      </c>
      <c r="BD193" s="48" t="s">
        <v>802</v>
      </c>
      <c r="BE193" s="48" t="s">
        <v>3321</v>
      </c>
      <c r="BF193" s="48" t="s">
        <v>3581</v>
      </c>
      <c r="BG193" s="122" t="s">
        <v>3699</v>
      </c>
      <c r="BH193" s="122" t="s">
        <v>3743</v>
      </c>
      <c r="BI193" s="122" t="s">
        <v>3859</v>
      </c>
      <c r="BJ193" s="122" t="s">
        <v>3897</v>
      </c>
      <c r="BK193" s="122">
        <v>1</v>
      </c>
      <c r="BL193" s="125">
        <v>1.2820512820512822</v>
      </c>
      <c r="BM193" s="122">
        <v>0</v>
      </c>
      <c r="BN193" s="125">
        <v>0</v>
      </c>
      <c r="BO193" s="122">
        <v>0</v>
      </c>
      <c r="BP193" s="125">
        <v>0</v>
      </c>
      <c r="BQ193" s="122">
        <v>77</v>
      </c>
      <c r="BR193" s="125">
        <v>98.71794871794872</v>
      </c>
      <c r="BS193" s="122">
        <v>78</v>
      </c>
      <c r="BT193" s="2"/>
      <c r="BU193" s="3"/>
      <c r="BV193" s="3"/>
      <c r="BW193" s="3"/>
      <c r="BX193" s="3"/>
    </row>
    <row r="194" spans="1:76" ht="15">
      <c r="A194" s="64" t="s">
        <v>428</v>
      </c>
      <c r="B194" s="65"/>
      <c r="C194" s="65" t="s">
        <v>64</v>
      </c>
      <c r="D194" s="66">
        <v>171.33747433764364</v>
      </c>
      <c r="E194" s="68"/>
      <c r="F194" s="102" t="s">
        <v>2706</v>
      </c>
      <c r="G194" s="65"/>
      <c r="H194" s="69" t="s">
        <v>428</v>
      </c>
      <c r="I194" s="70"/>
      <c r="J194" s="70"/>
      <c r="K194" s="69" t="s">
        <v>3123</v>
      </c>
      <c r="L194" s="73">
        <v>1</v>
      </c>
      <c r="M194" s="74">
        <v>8673.5966796875</v>
      </c>
      <c r="N194" s="74">
        <v>882.2647094726562</v>
      </c>
      <c r="O194" s="75"/>
      <c r="P194" s="76"/>
      <c r="Q194" s="76"/>
      <c r="R194" s="87"/>
      <c r="S194" s="48">
        <v>1</v>
      </c>
      <c r="T194" s="48">
        <v>0</v>
      </c>
      <c r="U194" s="49">
        <v>0</v>
      </c>
      <c r="V194" s="49">
        <v>0.001488</v>
      </c>
      <c r="W194" s="49">
        <v>0.000397</v>
      </c>
      <c r="X194" s="49">
        <v>0.506384</v>
      </c>
      <c r="Y194" s="49">
        <v>0</v>
      </c>
      <c r="Z194" s="49">
        <v>0</v>
      </c>
      <c r="AA194" s="71">
        <v>194</v>
      </c>
      <c r="AB194" s="71"/>
      <c r="AC194" s="72"/>
      <c r="AD194" s="78" t="s">
        <v>2007</v>
      </c>
      <c r="AE194" s="78">
        <v>5133</v>
      </c>
      <c r="AF194" s="78">
        <v>57260</v>
      </c>
      <c r="AG194" s="78">
        <v>25466</v>
      </c>
      <c r="AH194" s="78">
        <v>8746</v>
      </c>
      <c r="AI194" s="78"/>
      <c r="AJ194" s="78" t="s">
        <v>2192</v>
      </c>
      <c r="AK194" s="78" t="s">
        <v>2308</v>
      </c>
      <c r="AL194" s="82" t="s">
        <v>2410</v>
      </c>
      <c r="AM194" s="78"/>
      <c r="AN194" s="80">
        <v>39978.99177083333</v>
      </c>
      <c r="AO194" s="82" t="s">
        <v>2581</v>
      </c>
      <c r="AP194" s="78" t="b">
        <v>0</v>
      </c>
      <c r="AQ194" s="78" t="b">
        <v>0</v>
      </c>
      <c r="AR194" s="78" t="b">
        <v>0</v>
      </c>
      <c r="AS194" s="78" t="s">
        <v>1701</v>
      </c>
      <c r="AT194" s="78">
        <v>3042</v>
      </c>
      <c r="AU194" s="82" t="s">
        <v>2603</v>
      </c>
      <c r="AV194" s="78" t="b">
        <v>0</v>
      </c>
      <c r="AW194" s="78" t="s">
        <v>2713</v>
      </c>
      <c r="AX194" s="82" t="s">
        <v>2905</v>
      </c>
      <c r="AY194" s="78" t="s">
        <v>65</v>
      </c>
      <c r="AZ194" s="78" t="str">
        <f>REPLACE(INDEX(GroupVertices[Group],MATCH(Vertices[[#This Row],[Vertex]],GroupVertices[Vertex],0)),1,1,"")</f>
        <v>16</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429</v>
      </c>
      <c r="B195" s="65"/>
      <c r="C195" s="65" t="s">
        <v>64</v>
      </c>
      <c r="D195" s="66">
        <v>162.0459861642196</v>
      </c>
      <c r="E195" s="68"/>
      <c r="F195" s="102" t="s">
        <v>2707</v>
      </c>
      <c r="G195" s="65"/>
      <c r="H195" s="69" t="s">
        <v>429</v>
      </c>
      <c r="I195" s="70"/>
      <c r="J195" s="70"/>
      <c r="K195" s="69" t="s">
        <v>3124</v>
      </c>
      <c r="L195" s="73">
        <v>1</v>
      </c>
      <c r="M195" s="74">
        <v>304.6262512207031</v>
      </c>
      <c r="N195" s="74">
        <v>5130.3134765625</v>
      </c>
      <c r="O195" s="75"/>
      <c r="P195" s="76"/>
      <c r="Q195" s="76"/>
      <c r="R195" s="87"/>
      <c r="S195" s="48">
        <v>1</v>
      </c>
      <c r="T195" s="48">
        <v>0</v>
      </c>
      <c r="U195" s="49">
        <v>0</v>
      </c>
      <c r="V195" s="49">
        <v>0.002128</v>
      </c>
      <c r="W195" s="49">
        <v>0.005309</v>
      </c>
      <c r="X195" s="49">
        <v>0.408124</v>
      </c>
      <c r="Y195" s="49">
        <v>0</v>
      </c>
      <c r="Z195" s="49">
        <v>0</v>
      </c>
      <c r="AA195" s="71">
        <v>195</v>
      </c>
      <c r="AB195" s="71"/>
      <c r="AC195" s="72"/>
      <c r="AD195" s="78" t="s">
        <v>2008</v>
      </c>
      <c r="AE195" s="78">
        <v>239</v>
      </c>
      <c r="AF195" s="78">
        <v>282</v>
      </c>
      <c r="AG195" s="78">
        <v>41048</v>
      </c>
      <c r="AH195" s="78">
        <v>12440</v>
      </c>
      <c r="AI195" s="78"/>
      <c r="AJ195" s="78" t="s">
        <v>2193</v>
      </c>
      <c r="AK195" s="78" t="s">
        <v>2309</v>
      </c>
      <c r="AL195" s="82" t="s">
        <v>2411</v>
      </c>
      <c r="AM195" s="78"/>
      <c r="AN195" s="80">
        <v>41176.122395833336</v>
      </c>
      <c r="AO195" s="82" t="s">
        <v>2582</v>
      </c>
      <c r="AP195" s="78" t="b">
        <v>1</v>
      </c>
      <c r="AQ195" s="78" t="b">
        <v>0</v>
      </c>
      <c r="AR195" s="78" t="b">
        <v>1</v>
      </c>
      <c r="AS195" s="78" t="s">
        <v>1701</v>
      </c>
      <c r="AT195" s="78">
        <v>7</v>
      </c>
      <c r="AU195" s="82" t="s">
        <v>2603</v>
      </c>
      <c r="AV195" s="78" t="b">
        <v>0</v>
      </c>
      <c r="AW195" s="78" t="s">
        <v>2713</v>
      </c>
      <c r="AX195" s="82" t="s">
        <v>2906</v>
      </c>
      <c r="AY195" s="78" t="s">
        <v>65</v>
      </c>
      <c r="AZ195" s="78" t="str">
        <f>REPLACE(INDEX(GroupVertices[Group],MATCH(Vertices[[#This Row],[Vertex]],GroupVertices[Vertex],0)),1,1,"")</f>
        <v>1</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333</v>
      </c>
      <c r="B196" s="65"/>
      <c r="C196" s="65" t="s">
        <v>64</v>
      </c>
      <c r="D196" s="66">
        <v>162.08137268065812</v>
      </c>
      <c r="E196" s="68"/>
      <c r="F196" s="102" t="s">
        <v>2708</v>
      </c>
      <c r="G196" s="65"/>
      <c r="H196" s="69" t="s">
        <v>333</v>
      </c>
      <c r="I196" s="70"/>
      <c r="J196" s="70"/>
      <c r="K196" s="69" t="s">
        <v>3125</v>
      </c>
      <c r="L196" s="73">
        <v>1</v>
      </c>
      <c r="M196" s="74">
        <v>872.8372192382812</v>
      </c>
      <c r="N196" s="74">
        <v>8234.88671875</v>
      </c>
      <c r="O196" s="75"/>
      <c r="P196" s="76"/>
      <c r="Q196" s="76"/>
      <c r="R196" s="87"/>
      <c r="S196" s="48">
        <v>1</v>
      </c>
      <c r="T196" s="48">
        <v>1</v>
      </c>
      <c r="U196" s="49">
        <v>0</v>
      </c>
      <c r="V196" s="49">
        <v>0.002128</v>
      </c>
      <c r="W196" s="49">
        <v>0.005309</v>
      </c>
      <c r="X196" s="49">
        <v>0.408124</v>
      </c>
      <c r="Y196" s="49">
        <v>0</v>
      </c>
      <c r="Z196" s="49">
        <v>1</v>
      </c>
      <c r="AA196" s="71">
        <v>196</v>
      </c>
      <c r="AB196" s="71"/>
      <c r="AC196" s="72"/>
      <c r="AD196" s="78" t="s">
        <v>2009</v>
      </c>
      <c r="AE196" s="78">
        <v>690</v>
      </c>
      <c r="AF196" s="78">
        <v>499</v>
      </c>
      <c r="AG196" s="78">
        <v>12407</v>
      </c>
      <c r="AH196" s="78">
        <v>9047</v>
      </c>
      <c r="AI196" s="78"/>
      <c r="AJ196" s="78" t="s">
        <v>2194</v>
      </c>
      <c r="AK196" s="78" t="s">
        <v>2310</v>
      </c>
      <c r="AL196" s="78"/>
      <c r="AM196" s="78"/>
      <c r="AN196" s="80">
        <v>39842.99851851852</v>
      </c>
      <c r="AO196" s="82" t="s">
        <v>2583</v>
      </c>
      <c r="AP196" s="78" t="b">
        <v>0</v>
      </c>
      <c r="AQ196" s="78" t="b">
        <v>0</v>
      </c>
      <c r="AR196" s="78" t="b">
        <v>1</v>
      </c>
      <c r="AS196" s="78" t="s">
        <v>1701</v>
      </c>
      <c r="AT196" s="78">
        <v>13</v>
      </c>
      <c r="AU196" s="82" t="s">
        <v>2610</v>
      </c>
      <c r="AV196" s="78" t="b">
        <v>0</v>
      </c>
      <c r="AW196" s="78" t="s">
        <v>2713</v>
      </c>
      <c r="AX196" s="82" t="s">
        <v>2907</v>
      </c>
      <c r="AY196" s="78" t="s">
        <v>66</v>
      </c>
      <c r="AZ196" s="78" t="str">
        <f>REPLACE(INDEX(GroupVertices[Group],MATCH(Vertices[[#This Row],[Vertex]],GroupVertices[Vertex],0)),1,1,"")</f>
        <v>1</v>
      </c>
      <c r="BA196" s="48"/>
      <c r="BB196" s="48"/>
      <c r="BC196" s="48"/>
      <c r="BD196" s="48"/>
      <c r="BE196" s="48" t="s">
        <v>832</v>
      </c>
      <c r="BF196" s="48" t="s">
        <v>832</v>
      </c>
      <c r="BG196" s="122" t="s">
        <v>3700</v>
      </c>
      <c r="BH196" s="122" t="s">
        <v>3700</v>
      </c>
      <c r="BI196" s="122" t="s">
        <v>3860</v>
      </c>
      <c r="BJ196" s="122" t="s">
        <v>3860</v>
      </c>
      <c r="BK196" s="122">
        <v>1</v>
      </c>
      <c r="BL196" s="125">
        <v>9.090909090909092</v>
      </c>
      <c r="BM196" s="122">
        <v>0</v>
      </c>
      <c r="BN196" s="125">
        <v>0</v>
      </c>
      <c r="BO196" s="122">
        <v>0</v>
      </c>
      <c r="BP196" s="125">
        <v>0</v>
      </c>
      <c r="BQ196" s="122">
        <v>10</v>
      </c>
      <c r="BR196" s="125">
        <v>90.9090909090909</v>
      </c>
      <c r="BS196" s="122">
        <v>11</v>
      </c>
      <c r="BT196" s="2"/>
      <c r="BU196" s="3"/>
      <c r="BV196" s="3"/>
      <c r="BW196" s="3"/>
      <c r="BX196" s="3"/>
    </row>
    <row r="197" spans="1:76" ht="15">
      <c r="A197" s="64" t="s">
        <v>335</v>
      </c>
      <c r="B197" s="65"/>
      <c r="C197" s="65" t="s">
        <v>64</v>
      </c>
      <c r="D197" s="66">
        <v>162.6084197826362</v>
      </c>
      <c r="E197" s="68"/>
      <c r="F197" s="102" t="s">
        <v>2709</v>
      </c>
      <c r="G197" s="65"/>
      <c r="H197" s="69" t="s">
        <v>335</v>
      </c>
      <c r="I197" s="70"/>
      <c r="J197" s="70"/>
      <c r="K197" s="69" t="s">
        <v>3126</v>
      </c>
      <c r="L197" s="73">
        <v>1</v>
      </c>
      <c r="M197" s="74">
        <v>2202.54345703125</v>
      </c>
      <c r="N197" s="74">
        <v>1003.2034301757812</v>
      </c>
      <c r="O197" s="75"/>
      <c r="P197" s="76"/>
      <c r="Q197" s="76"/>
      <c r="R197" s="87"/>
      <c r="S197" s="48">
        <v>1</v>
      </c>
      <c r="T197" s="48">
        <v>1</v>
      </c>
      <c r="U197" s="49">
        <v>0</v>
      </c>
      <c r="V197" s="49">
        <v>0.002128</v>
      </c>
      <c r="W197" s="49">
        <v>0.005309</v>
      </c>
      <c r="X197" s="49">
        <v>0.408124</v>
      </c>
      <c r="Y197" s="49">
        <v>0</v>
      </c>
      <c r="Z197" s="49">
        <v>1</v>
      </c>
      <c r="AA197" s="71">
        <v>197</v>
      </c>
      <c r="AB197" s="71"/>
      <c r="AC197" s="72"/>
      <c r="AD197" s="78" t="s">
        <v>2010</v>
      </c>
      <c r="AE197" s="78">
        <v>1099</v>
      </c>
      <c r="AF197" s="78">
        <v>3731</v>
      </c>
      <c r="AG197" s="78">
        <v>16125</v>
      </c>
      <c r="AH197" s="78">
        <v>30604</v>
      </c>
      <c r="AI197" s="78"/>
      <c r="AJ197" s="78" t="s">
        <v>2195</v>
      </c>
      <c r="AK197" s="78" t="s">
        <v>2277</v>
      </c>
      <c r="AL197" s="82" t="s">
        <v>2412</v>
      </c>
      <c r="AM197" s="78"/>
      <c r="AN197" s="80">
        <v>39831.753657407404</v>
      </c>
      <c r="AO197" s="82" t="s">
        <v>2584</v>
      </c>
      <c r="AP197" s="78" t="b">
        <v>0</v>
      </c>
      <c r="AQ197" s="78" t="b">
        <v>0</v>
      </c>
      <c r="AR197" s="78" t="b">
        <v>1</v>
      </c>
      <c r="AS197" s="78" t="s">
        <v>1701</v>
      </c>
      <c r="AT197" s="78">
        <v>60</v>
      </c>
      <c r="AU197" s="82" t="s">
        <v>2604</v>
      </c>
      <c r="AV197" s="78" t="b">
        <v>0</v>
      </c>
      <c r="AW197" s="78" t="s">
        <v>2713</v>
      </c>
      <c r="AX197" s="82" t="s">
        <v>2908</v>
      </c>
      <c r="AY197" s="78" t="s">
        <v>66</v>
      </c>
      <c r="AZ197" s="78" t="str">
        <f>REPLACE(INDEX(GroupVertices[Group],MATCH(Vertices[[#This Row],[Vertex]],GroupVertices[Vertex],0)),1,1,"")</f>
        <v>1</v>
      </c>
      <c r="BA197" s="48"/>
      <c r="BB197" s="48"/>
      <c r="BC197" s="48"/>
      <c r="BD197" s="48"/>
      <c r="BE197" s="48"/>
      <c r="BF197" s="48"/>
      <c r="BG197" s="122" t="s">
        <v>3701</v>
      </c>
      <c r="BH197" s="122" t="s">
        <v>3701</v>
      </c>
      <c r="BI197" s="122" t="s">
        <v>3861</v>
      </c>
      <c r="BJ197" s="122" t="s">
        <v>3861</v>
      </c>
      <c r="BK197" s="122">
        <v>0</v>
      </c>
      <c r="BL197" s="125">
        <v>0</v>
      </c>
      <c r="BM197" s="122">
        <v>0</v>
      </c>
      <c r="BN197" s="125">
        <v>0</v>
      </c>
      <c r="BO197" s="122">
        <v>0</v>
      </c>
      <c r="BP197" s="125">
        <v>0</v>
      </c>
      <c r="BQ197" s="122">
        <v>4</v>
      </c>
      <c r="BR197" s="125">
        <v>100</v>
      </c>
      <c r="BS197" s="122">
        <v>4</v>
      </c>
      <c r="BT197" s="2"/>
      <c r="BU197" s="3"/>
      <c r="BV197" s="3"/>
      <c r="BW197" s="3"/>
      <c r="BX197" s="3"/>
    </row>
    <row r="198" spans="1:76" ht="15">
      <c r="A198" s="64" t="s">
        <v>336</v>
      </c>
      <c r="B198" s="65"/>
      <c r="C198" s="65" t="s">
        <v>64</v>
      </c>
      <c r="D198" s="66">
        <v>162.01973165202332</v>
      </c>
      <c r="E198" s="68"/>
      <c r="F198" s="102" t="s">
        <v>1002</v>
      </c>
      <c r="G198" s="65"/>
      <c r="H198" s="69" t="s">
        <v>336</v>
      </c>
      <c r="I198" s="70"/>
      <c r="J198" s="70"/>
      <c r="K198" s="69" t="s">
        <v>3127</v>
      </c>
      <c r="L198" s="73">
        <v>1</v>
      </c>
      <c r="M198" s="74">
        <v>381.6221618652344</v>
      </c>
      <c r="N198" s="74">
        <v>3168.714599609375</v>
      </c>
      <c r="O198" s="75"/>
      <c r="P198" s="76"/>
      <c r="Q198" s="76"/>
      <c r="R198" s="87"/>
      <c r="S198" s="48">
        <v>1</v>
      </c>
      <c r="T198" s="48">
        <v>1</v>
      </c>
      <c r="U198" s="49">
        <v>0</v>
      </c>
      <c r="V198" s="49">
        <v>0.002128</v>
      </c>
      <c r="W198" s="49">
        <v>0.005309</v>
      </c>
      <c r="X198" s="49">
        <v>0.408124</v>
      </c>
      <c r="Y198" s="49">
        <v>0</v>
      </c>
      <c r="Z198" s="49">
        <v>1</v>
      </c>
      <c r="AA198" s="71">
        <v>198</v>
      </c>
      <c r="AB198" s="71"/>
      <c r="AC198" s="72"/>
      <c r="AD198" s="78" t="s">
        <v>2011</v>
      </c>
      <c r="AE198" s="78">
        <v>211</v>
      </c>
      <c r="AF198" s="78">
        <v>121</v>
      </c>
      <c r="AG198" s="78">
        <v>1177</v>
      </c>
      <c r="AH198" s="78">
        <v>8169</v>
      </c>
      <c r="AI198" s="78"/>
      <c r="AJ198" s="78" t="s">
        <v>2196</v>
      </c>
      <c r="AK198" s="78" t="s">
        <v>2311</v>
      </c>
      <c r="AL198" s="78"/>
      <c r="AM198" s="78"/>
      <c r="AN198" s="80">
        <v>41857.13826388889</v>
      </c>
      <c r="AO198" s="82" t="s">
        <v>2585</v>
      </c>
      <c r="AP198" s="78" t="b">
        <v>1</v>
      </c>
      <c r="AQ198" s="78" t="b">
        <v>0</v>
      </c>
      <c r="AR198" s="78" t="b">
        <v>0</v>
      </c>
      <c r="AS198" s="78" t="s">
        <v>1701</v>
      </c>
      <c r="AT198" s="78">
        <v>1</v>
      </c>
      <c r="AU198" s="82" t="s">
        <v>2603</v>
      </c>
      <c r="AV198" s="78" t="b">
        <v>0</v>
      </c>
      <c r="AW198" s="78" t="s">
        <v>2713</v>
      </c>
      <c r="AX198" s="82" t="s">
        <v>2909</v>
      </c>
      <c r="AY198" s="78" t="s">
        <v>66</v>
      </c>
      <c r="AZ198" s="78" t="str">
        <f>REPLACE(INDEX(GroupVertices[Group],MATCH(Vertices[[#This Row],[Vertex]],GroupVertices[Vertex],0)),1,1,"")</f>
        <v>1</v>
      </c>
      <c r="BA198" s="48"/>
      <c r="BB198" s="48"/>
      <c r="BC198" s="48"/>
      <c r="BD198" s="48"/>
      <c r="BE198" s="48"/>
      <c r="BF198" s="48"/>
      <c r="BG198" s="122" t="s">
        <v>3702</v>
      </c>
      <c r="BH198" s="122" t="s">
        <v>3702</v>
      </c>
      <c r="BI198" s="122" t="s">
        <v>3862</v>
      </c>
      <c r="BJ198" s="122" t="s">
        <v>3862</v>
      </c>
      <c r="BK198" s="122">
        <v>0</v>
      </c>
      <c r="BL198" s="125">
        <v>0</v>
      </c>
      <c r="BM198" s="122">
        <v>0</v>
      </c>
      <c r="BN198" s="125">
        <v>0</v>
      </c>
      <c r="BO198" s="122">
        <v>0</v>
      </c>
      <c r="BP198" s="125">
        <v>0</v>
      </c>
      <c r="BQ198" s="122">
        <v>5</v>
      </c>
      <c r="BR198" s="125">
        <v>100</v>
      </c>
      <c r="BS198" s="122">
        <v>5</v>
      </c>
      <c r="BT198" s="2"/>
      <c r="BU198" s="3"/>
      <c r="BV198" s="3"/>
      <c r="BW198" s="3"/>
      <c r="BX198" s="3"/>
    </row>
    <row r="199" spans="1:76" ht="15">
      <c r="A199" s="64" t="s">
        <v>338</v>
      </c>
      <c r="B199" s="65"/>
      <c r="C199" s="65" t="s">
        <v>64</v>
      </c>
      <c r="D199" s="66">
        <v>162.00097842902596</v>
      </c>
      <c r="E199" s="68"/>
      <c r="F199" s="102" t="s">
        <v>1003</v>
      </c>
      <c r="G199" s="65"/>
      <c r="H199" s="69" t="s">
        <v>338</v>
      </c>
      <c r="I199" s="70"/>
      <c r="J199" s="70"/>
      <c r="K199" s="69" t="s">
        <v>3128</v>
      </c>
      <c r="L199" s="73">
        <v>1</v>
      </c>
      <c r="M199" s="74">
        <v>3416.0322265625</v>
      </c>
      <c r="N199" s="74">
        <v>3270.180908203125</v>
      </c>
      <c r="O199" s="75"/>
      <c r="P199" s="76"/>
      <c r="Q199" s="76"/>
      <c r="R199" s="87"/>
      <c r="S199" s="48">
        <v>1</v>
      </c>
      <c r="T199" s="48">
        <v>1</v>
      </c>
      <c r="U199" s="49">
        <v>0</v>
      </c>
      <c r="V199" s="49">
        <v>0.002128</v>
      </c>
      <c r="W199" s="49">
        <v>0.005309</v>
      </c>
      <c r="X199" s="49">
        <v>0.408124</v>
      </c>
      <c r="Y199" s="49">
        <v>0</v>
      </c>
      <c r="Z199" s="49">
        <v>1</v>
      </c>
      <c r="AA199" s="71">
        <v>199</v>
      </c>
      <c r="AB199" s="71"/>
      <c r="AC199" s="72"/>
      <c r="AD199" s="78" t="s">
        <v>2012</v>
      </c>
      <c r="AE199" s="78">
        <v>79</v>
      </c>
      <c r="AF199" s="78">
        <v>6</v>
      </c>
      <c r="AG199" s="78">
        <v>1025</v>
      </c>
      <c r="AH199" s="78">
        <v>3592</v>
      </c>
      <c r="AI199" s="78"/>
      <c r="AJ199" s="78" t="s">
        <v>2197</v>
      </c>
      <c r="AK199" s="78" t="s">
        <v>2312</v>
      </c>
      <c r="AL199" s="78"/>
      <c r="AM199" s="78"/>
      <c r="AN199" s="80">
        <v>42609.797476851854</v>
      </c>
      <c r="AO199" s="78"/>
      <c r="AP199" s="78" t="b">
        <v>1</v>
      </c>
      <c r="AQ199" s="78" t="b">
        <v>0</v>
      </c>
      <c r="AR199" s="78" t="b">
        <v>0</v>
      </c>
      <c r="AS199" s="78" t="s">
        <v>1701</v>
      </c>
      <c r="AT199" s="78">
        <v>2</v>
      </c>
      <c r="AU199" s="78"/>
      <c r="AV199" s="78" t="b">
        <v>0</v>
      </c>
      <c r="AW199" s="78" t="s">
        <v>2713</v>
      </c>
      <c r="AX199" s="82" t="s">
        <v>2910</v>
      </c>
      <c r="AY199" s="78" t="s">
        <v>66</v>
      </c>
      <c r="AZ199" s="78" t="str">
        <f>REPLACE(INDEX(GroupVertices[Group],MATCH(Vertices[[#This Row],[Vertex]],GroupVertices[Vertex],0)),1,1,"")</f>
        <v>1</v>
      </c>
      <c r="BA199" s="48"/>
      <c r="BB199" s="48"/>
      <c r="BC199" s="48"/>
      <c r="BD199" s="48"/>
      <c r="BE199" s="48"/>
      <c r="BF199" s="48"/>
      <c r="BG199" s="122" t="s">
        <v>3703</v>
      </c>
      <c r="BH199" s="122" t="s">
        <v>3703</v>
      </c>
      <c r="BI199" s="122" t="s">
        <v>3863</v>
      </c>
      <c r="BJ199" s="122" t="s">
        <v>3863</v>
      </c>
      <c r="BK199" s="122">
        <v>0</v>
      </c>
      <c r="BL199" s="125">
        <v>0</v>
      </c>
      <c r="BM199" s="122">
        <v>0</v>
      </c>
      <c r="BN199" s="125">
        <v>0</v>
      </c>
      <c r="BO199" s="122">
        <v>0</v>
      </c>
      <c r="BP199" s="125">
        <v>0</v>
      </c>
      <c r="BQ199" s="122">
        <v>10</v>
      </c>
      <c r="BR199" s="125">
        <v>100</v>
      </c>
      <c r="BS199" s="122">
        <v>10</v>
      </c>
      <c r="BT199" s="2"/>
      <c r="BU199" s="3"/>
      <c r="BV199" s="3"/>
      <c r="BW199" s="3"/>
      <c r="BX199" s="3"/>
    </row>
    <row r="200" spans="1:76" ht="15">
      <c r="A200" s="64" t="s">
        <v>340</v>
      </c>
      <c r="B200" s="65"/>
      <c r="C200" s="65" t="s">
        <v>64</v>
      </c>
      <c r="D200" s="66">
        <v>162.01712250795413</v>
      </c>
      <c r="E200" s="68"/>
      <c r="F200" s="102" t="s">
        <v>1005</v>
      </c>
      <c r="G200" s="65"/>
      <c r="H200" s="69" t="s">
        <v>340</v>
      </c>
      <c r="I200" s="70"/>
      <c r="J200" s="70"/>
      <c r="K200" s="69" t="s">
        <v>3129</v>
      </c>
      <c r="L200" s="73">
        <v>1</v>
      </c>
      <c r="M200" s="74">
        <v>1304.3642578125</v>
      </c>
      <c r="N200" s="74">
        <v>945.749267578125</v>
      </c>
      <c r="O200" s="75"/>
      <c r="P200" s="76"/>
      <c r="Q200" s="76"/>
      <c r="R200" s="87"/>
      <c r="S200" s="48">
        <v>1</v>
      </c>
      <c r="T200" s="48">
        <v>1</v>
      </c>
      <c r="U200" s="49">
        <v>0</v>
      </c>
      <c r="V200" s="49">
        <v>0.002128</v>
      </c>
      <c r="W200" s="49">
        <v>0.005309</v>
      </c>
      <c r="X200" s="49">
        <v>0.408124</v>
      </c>
      <c r="Y200" s="49">
        <v>0</v>
      </c>
      <c r="Z200" s="49">
        <v>1</v>
      </c>
      <c r="AA200" s="71">
        <v>200</v>
      </c>
      <c r="AB200" s="71"/>
      <c r="AC200" s="72"/>
      <c r="AD200" s="78" t="s">
        <v>2013</v>
      </c>
      <c r="AE200" s="78">
        <v>88</v>
      </c>
      <c r="AF200" s="78">
        <v>105</v>
      </c>
      <c r="AG200" s="78">
        <v>8874</v>
      </c>
      <c r="AH200" s="78">
        <v>5488</v>
      </c>
      <c r="AI200" s="78"/>
      <c r="AJ200" s="78" t="s">
        <v>2198</v>
      </c>
      <c r="AK200" s="78" t="s">
        <v>2313</v>
      </c>
      <c r="AL200" s="78"/>
      <c r="AM200" s="78"/>
      <c r="AN200" s="80">
        <v>39926.768425925926</v>
      </c>
      <c r="AO200" s="82" t="s">
        <v>2586</v>
      </c>
      <c r="AP200" s="78" t="b">
        <v>0</v>
      </c>
      <c r="AQ200" s="78" t="b">
        <v>0</v>
      </c>
      <c r="AR200" s="78" t="b">
        <v>1</v>
      </c>
      <c r="AS200" s="78" t="s">
        <v>1701</v>
      </c>
      <c r="AT200" s="78">
        <v>2</v>
      </c>
      <c r="AU200" s="82" t="s">
        <v>2603</v>
      </c>
      <c r="AV200" s="78" t="b">
        <v>0</v>
      </c>
      <c r="AW200" s="78" t="s">
        <v>2713</v>
      </c>
      <c r="AX200" s="82" t="s">
        <v>2911</v>
      </c>
      <c r="AY200" s="78" t="s">
        <v>66</v>
      </c>
      <c r="AZ200" s="78" t="str">
        <f>REPLACE(INDEX(GroupVertices[Group],MATCH(Vertices[[#This Row],[Vertex]],GroupVertices[Vertex],0)),1,1,"")</f>
        <v>1</v>
      </c>
      <c r="BA200" s="48"/>
      <c r="BB200" s="48"/>
      <c r="BC200" s="48"/>
      <c r="BD200" s="48"/>
      <c r="BE200" s="48"/>
      <c r="BF200" s="48"/>
      <c r="BG200" s="122" t="s">
        <v>3704</v>
      </c>
      <c r="BH200" s="122" t="s">
        <v>3704</v>
      </c>
      <c r="BI200" s="122" t="s">
        <v>3864</v>
      </c>
      <c r="BJ200" s="122" t="s">
        <v>3864</v>
      </c>
      <c r="BK200" s="122">
        <v>0</v>
      </c>
      <c r="BL200" s="125">
        <v>0</v>
      </c>
      <c r="BM200" s="122">
        <v>3</v>
      </c>
      <c r="BN200" s="125">
        <v>6.976744186046512</v>
      </c>
      <c r="BO200" s="122">
        <v>0</v>
      </c>
      <c r="BP200" s="125">
        <v>0</v>
      </c>
      <c r="BQ200" s="122">
        <v>40</v>
      </c>
      <c r="BR200" s="125">
        <v>93.02325581395348</v>
      </c>
      <c r="BS200" s="122">
        <v>43</v>
      </c>
      <c r="BT200" s="2"/>
      <c r="BU200" s="3"/>
      <c r="BV200" s="3"/>
      <c r="BW200" s="3"/>
      <c r="BX200" s="3"/>
    </row>
    <row r="201" spans="1:76" ht="15">
      <c r="A201" s="64" t="s">
        <v>341</v>
      </c>
      <c r="B201" s="65"/>
      <c r="C201" s="65" t="s">
        <v>64</v>
      </c>
      <c r="D201" s="66">
        <v>162.00815357521626</v>
      </c>
      <c r="E201" s="68"/>
      <c r="F201" s="102" t="s">
        <v>1006</v>
      </c>
      <c r="G201" s="65"/>
      <c r="H201" s="69" t="s">
        <v>341</v>
      </c>
      <c r="I201" s="70"/>
      <c r="J201" s="70"/>
      <c r="K201" s="69" t="s">
        <v>3130</v>
      </c>
      <c r="L201" s="73">
        <v>1</v>
      </c>
      <c r="M201" s="74">
        <v>2099.583251953125</v>
      </c>
      <c r="N201" s="74">
        <v>8596.9072265625</v>
      </c>
      <c r="O201" s="75"/>
      <c r="P201" s="76"/>
      <c r="Q201" s="76"/>
      <c r="R201" s="87"/>
      <c r="S201" s="48">
        <v>1</v>
      </c>
      <c r="T201" s="48">
        <v>1</v>
      </c>
      <c r="U201" s="49">
        <v>0</v>
      </c>
      <c r="V201" s="49">
        <v>0.002128</v>
      </c>
      <c r="W201" s="49">
        <v>0.005309</v>
      </c>
      <c r="X201" s="49">
        <v>0.408124</v>
      </c>
      <c r="Y201" s="49">
        <v>0</v>
      </c>
      <c r="Z201" s="49">
        <v>1</v>
      </c>
      <c r="AA201" s="71">
        <v>201</v>
      </c>
      <c r="AB201" s="71"/>
      <c r="AC201" s="72"/>
      <c r="AD201" s="78" t="s">
        <v>2014</v>
      </c>
      <c r="AE201" s="78">
        <v>210</v>
      </c>
      <c r="AF201" s="78">
        <v>50</v>
      </c>
      <c r="AG201" s="78">
        <v>264</v>
      </c>
      <c r="AH201" s="78">
        <v>45</v>
      </c>
      <c r="AI201" s="78"/>
      <c r="AJ201" s="78"/>
      <c r="AK201" s="78" t="s">
        <v>2314</v>
      </c>
      <c r="AL201" s="78"/>
      <c r="AM201" s="78"/>
      <c r="AN201" s="80">
        <v>40757.96034722222</v>
      </c>
      <c r="AO201" s="82" t="s">
        <v>2587</v>
      </c>
      <c r="AP201" s="78" t="b">
        <v>0</v>
      </c>
      <c r="AQ201" s="78" t="b">
        <v>0</v>
      </c>
      <c r="AR201" s="78" t="b">
        <v>1</v>
      </c>
      <c r="AS201" s="78" t="s">
        <v>1701</v>
      </c>
      <c r="AT201" s="78">
        <v>0</v>
      </c>
      <c r="AU201" s="82" t="s">
        <v>2603</v>
      </c>
      <c r="AV201" s="78" t="b">
        <v>0</v>
      </c>
      <c r="AW201" s="78" t="s">
        <v>2713</v>
      </c>
      <c r="AX201" s="82" t="s">
        <v>2912</v>
      </c>
      <c r="AY201" s="78" t="s">
        <v>66</v>
      </c>
      <c r="AZ201" s="78" t="str">
        <f>REPLACE(INDEX(GroupVertices[Group],MATCH(Vertices[[#This Row],[Vertex]],GroupVertices[Vertex],0)),1,1,"")</f>
        <v>1</v>
      </c>
      <c r="BA201" s="48"/>
      <c r="BB201" s="48"/>
      <c r="BC201" s="48"/>
      <c r="BD201" s="48"/>
      <c r="BE201" s="48"/>
      <c r="BF201" s="48"/>
      <c r="BG201" s="122" t="s">
        <v>3705</v>
      </c>
      <c r="BH201" s="122" t="s">
        <v>3705</v>
      </c>
      <c r="BI201" s="122" t="s">
        <v>3865</v>
      </c>
      <c r="BJ201" s="122" t="s">
        <v>3865</v>
      </c>
      <c r="BK201" s="122">
        <v>2</v>
      </c>
      <c r="BL201" s="125">
        <v>25</v>
      </c>
      <c r="BM201" s="122">
        <v>0</v>
      </c>
      <c r="BN201" s="125">
        <v>0</v>
      </c>
      <c r="BO201" s="122">
        <v>0</v>
      </c>
      <c r="BP201" s="125">
        <v>0</v>
      </c>
      <c r="BQ201" s="122">
        <v>6</v>
      </c>
      <c r="BR201" s="125">
        <v>75</v>
      </c>
      <c r="BS201" s="122">
        <v>8</v>
      </c>
      <c r="BT201" s="2"/>
      <c r="BU201" s="3"/>
      <c r="BV201" s="3"/>
      <c r="BW201" s="3"/>
      <c r="BX201" s="3"/>
    </row>
    <row r="202" spans="1:76" ht="15">
      <c r="A202" s="64" t="s">
        <v>342</v>
      </c>
      <c r="B202" s="65"/>
      <c r="C202" s="65" t="s">
        <v>64</v>
      </c>
      <c r="D202" s="66">
        <v>162.1146392675404</v>
      </c>
      <c r="E202" s="68"/>
      <c r="F202" s="102" t="s">
        <v>1007</v>
      </c>
      <c r="G202" s="65"/>
      <c r="H202" s="69" t="s">
        <v>342</v>
      </c>
      <c r="I202" s="70"/>
      <c r="J202" s="70"/>
      <c r="K202" s="69" t="s">
        <v>3131</v>
      </c>
      <c r="L202" s="73">
        <v>1</v>
      </c>
      <c r="M202" s="74">
        <v>320.4464416503906</v>
      </c>
      <c r="N202" s="74">
        <v>6523.890625</v>
      </c>
      <c r="O202" s="75"/>
      <c r="P202" s="76"/>
      <c r="Q202" s="76"/>
      <c r="R202" s="87"/>
      <c r="S202" s="48">
        <v>1</v>
      </c>
      <c r="T202" s="48">
        <v>1</v>
      </c>
      <c r="U202" s="49">
        <v>0</v>
      </c>
      <c r="V202" s="49">
        <v>0.002128</v>
      </c>
      <c r="W202" s="49">
        <v>0.005309</v>
      </c>
      <c r="X202" s="49">
        <v>0.408124</v>
      </c>
      <c r="Y202" s="49">
        <v>0</v>
      </c>
      <c r="Z202" s="49">
        <v>1</v>
      </c>
      <c r="AA202" s="71">
        <v>202</v>
      </c>
      <c r="AB202" s="71"/>
      <c r="AC202" s="72"/>
      <c r="AD202" s="78" t="s">
        <v>2015</v>
      </c>
      <c r="AE202" s="78">
        <v>687</v>
      </c>
      <c r="AF202" s="78">
        <v>703</v>
      </c>
      <c r="AG202" s="78">
        <v>16250</v>
      </c>
      <c r="AH202" s="78">
        <v>174</v>
      </c>
      <c r="AI202" s="78"/>
      <c r="AJ202" s="78" t="s">
        <v>2199</v>
      </c>
      <c r="AK202" s="78" t="s">
        <v>2315</v>
      </c>
      <c r="AL202" s="78"/>
      <c r="AM202" s="78"/>
      <c r="AN202" s="80">
        <v>40449.837546296294</v>
      </c>
      <c r="AO202" s="82" t="s">
        <v>2588</v>
      </c>
      <c r="AP202" s="78" t="b">
        <v>0</v>
      </c>
      <c r="AQ202" s="78" t="b">
        <v>0</v>
      </c>
      <c r="AR202" s="78" t="b">
        <v>1</v>
      </c>
      <c r="AS202" s="78" t="s">
        <v>1701</v>
      </c>
      <c r="AT202" s="78">
        <v>464</v>
      </c>
      <c r="AU202" s="82" t="s">
        <v>2603</v>
      </c>
      <c r="AV202" s="78" t="b">
        <v>0</v>
      </c>
      <c r="AW202" s="78" t="s">
        <v>2713</v>
      </c>
      <c r="AX202" s="82" t="s">
        <v>2913</v>
      </c>
      <c r="AY202" s="78" t="s">
        <v>66</v>
      </c>
      <c r="AZ202" s="78" t="str">
        <f>REPLACE(INDEX(GroupVertices[Group],MATCH(Vertices[[#This Row],[Vertex]],GroupVertices[Vertex],0)),1,1,"")</f>
        <v>1</v>
      </c>
      <c r="BA202" s="48"/>
      <c r="BB202" s="48"/>
      <c r="BC202" s="48"/>
      <c r="BD202" s="48"/>
      <c r="BE202" s="48"/>
      <c r="BF202" s="48"/>
      <c r="BG202" s="122" t="s">
        <v>3706</v>
      </c>
      <c r="BH202" s="122" t="s">
        <v>3706</v>
      </c>
      <c r="BI202" s="122" t="s">
        <v>3866</v>
      </c>
      <c r="BJ202" s="122" t="s">
        <v>3866</v>
      </c>
      <c r="BK202" s="122">
        <v>0</v>
      </c>
      <c r="BL202" s="125">
        <v>0</v>
      </c>
      <c r="BM202" s="122">
        <v>0</v>
      </c>
      <c r="BN202" s="125">
        <v>0</v>
      </c>
      <c r="BO202" s="122">
        <v>0</v>
      </c>
      <c r="BP202" s="125">
        <v>0</v>
      </c>
      <c r="BQ202" s="122">
        <v>17</v>
      </c>
      <c r="BR202" s="125">
        <v>100</v>
      </c>
      <c r="BS202" s="122">
        <v>17</v>
      </c>
      <c r="BT202" s="2"/>
      <c r="BU202" s="3"/>
      <c r="BV202" s="3"/>
      <c r="BW202" s="3"/>
      <c r="BX202" s="3"/>
    </row>
    <row r="203" spans="1:76" ht="15">
      <c r="A203" s="64" t="s">
        <v>343</v>
      </c>
      <c r="B203" s="65"/>
      <c r="C203" s="65" t="s">
        <v>64</v>
      </c>
      <c r="D203" s="66">
        <v>162.02299308210982</v>
      </c>
      <c r="E203" s="68"/>
      <c r="F203" s="102" t="s">
        <v>1008</v>
      </c>
      <c r="G203" s="65"/>
      <c r="H203" s="69" t="s">
        <v>343</v>
      </c>
      <c r="I203" s="70"/>
      <c r="J203" s="70"/>
      <c r="K203" s="69" t="s">
        <v>3132</v>
      </c>
      <c r="L203" s="73">
        <v>1</v>
      </c>
      <c r="M203" s="74">
        <v>1380.481689453125</v>
      </c>
      <c r="N203" s="74">
        <v>5632.00830078125</v>
      </c>
      <c r="O203" s="75"/>
      <c r="P203" s="76"/>
      <c r="Q203" s="76"/>
      <c r="R203" s="87"/>
      <c r="S203" s="48">
        <v>1</v>
      </c>
      <c r="T203" s="48">
        <v>1</v>
      </c>
      <c r="U203" s="49">
        <v>0</v>
      </c>
      <c r="V203" s="49">
        <v>0.002128</v>
      </c>
      <c r="W203" s="49">
        <v>0.005309</v>
      </c>
      <c r="X203" s="49">
        <v>0.408124</v>
      </c>
      <c r="Y203" s="49">
        <v>0</v>
      </c>
      <c r="Z203" s="49">
        <v>1</v>
      </c>
      <c r="AA203" s="71">
        <v>203</v>
      </c>
      <c r="AB203" s="71"/>
      <c r="AC203" s="72"/>
      <c r="AD203" s="78" t="s">
        <v>2016</v>
      </c>
      <c r="AE203" s="78">
        <v>227</v>
      </c>
      <c r="AF203" s="78">
        <v>141</v>
      </c>
      <c r="AG203" s="78">
        <v>2552</v>
      </c>
      <c r="AH203" s="78">
        <v>4050</v>
      </c>
      <c r="AI203" s="78"/>
      <c r="AJ203" s="78" t="s">
        <v>2200</v>
      </c>
      <c r="AK203" s="78" t="s">
        <v>2240</v>
      </c>
      <c r="AL203" s="78"/>
      <c r="AM203" s="78"/>
      <c r="AN203" s="80">
        <v>43124.23546296296</v>
      </c>
      <c r="AO203" s="82" t="s">
        <v>2589</v>
      </c>
      <c r="AP203" s="78" t="b">
        <v>0</v>
      </c>
      <c r="AQ203" s="78" t="b">
        <v>0</v>
      </c>
      <c r="AR203" s="78" t="b">
        <v>1</v>
      </c>
      <c r="AS203" s="78" t="s">
        <v>1701</v>
      </c>
      <c r="AT203" s="78">
        <v>1</v>
      </c>
      <c r="AU203" s="82" t="s">
        <v>2603</v>
      </c>
      <c r="AV203" s="78" t="b">
        <v>0</v>
      </c>
      <c r="AW203" s="78" t="s">
        <v>2713</v>
      </c>
      <c r="AX203" s="82" t="s">
        <v>2914</v>
      </c>
      <c r="AY203" s="78" t="s">
        <v>66</v>
      </c>
      <c r="AZ203" s="78" t="str">
        <f>REPLACE(INDEX(GroupVertices[Group],MATCH(Vertices[[#This Row],[Vertex]],GroupVertices[Vertex],0)),1,1,"")</f>
        <v>1</v>
      </c>
      <c r="BA203" s="48" t="s">
        <v>780</v>
      </c>
      <c r="BB203" s="48" t="s">
        <v>780</v>
      </c>
      <c r="BC203" s="48" t="s">
        <v>796</v>
      </c>
      <c r="BD203" s="48" t="s">
        <v>796</v>
      </c>
      <c r="BE203" s="48"/>
      <c r="BF203" s="48"/>
      <c r="BG203" s="122" t="s">
        <v>3707</v>
      </c>
      <c r="BH203" s="122" t="s">
        <v>3707</v>
      </c>
      <c r="BI203" s="122" t="s">
        <v>3867</v>
      </c>
      <c r="BJ203" s="122" t="s">
        <v>3867</v>
      </c>
      <c r="BK203" s="122">
        <v>0</v>
      </c>
      <c r="BL203" s="125">
        <v>0</v>
      </c>
      <c r="BM203" s="122">
        <v>1</v>
      </c>
      <c r="BN203" s="125">
        <v>5.555555555555555</v>
      </c>
      <c r="BO203" s="122">
        <v>0</v>
      </c>
      <c r="BP203" s="125">
        <v>0</v>
      </c>
      <c r="BQ203" s="122">
        <v>17</v>
      </c>
      <c r="BR203" s="125">
        <v>94.44444444444444</v>
      </c>
      <c r="BS203" s="122">
        <v>18</v>
      </c>
      <c r="BT203" s="2"/>
      <c r="BU203" s="3"/>
      <c r="BV203" s="3"/>
      <c r="BW203" s="3"/>
      <c r="BX203" s="3"/>
    </row>
    <row r="204" spans="1:76" ht="15">
      <c r="A204" s="64" t="s">
        <v>345</v>
      </c>
      <c r="B204" s="65"/>
      <c r="C204" s="65" t="s">
        <v>64</v>
      </c>
      <c r="D204" s="66">
        <v>162.06408710119968</v>
      </c>
      <c r="E204" s="68"/>
      <c r="F204" s="102" t="s">
        <v>2710</v>
      </c>
      <c r="G204" s="65"/>
      <c r="H204" s="69" t="s">
        <v>345</v>
      </c>
      <c r="I204" s="70"/>
      <c r="J204" s="70"/>
      <c r="K204" s="69" t="s">
        <v>3133</v>
      </c>
      <c r="L204" s="73">
        <v>1</v>
      </c>
      <c r="M204" s="74">
        <v>2163.749267578125</v>
      </c>
      <c r="N204" s="74">
        <v>405.7864685058594</v>
      </c>
      <c r="O204" s="75"/>
      <c r="P204" s="76"/>
      <c r="Q204" s="76"/>
      <c r="R204" s="87"/>
      <c r="S204" s="48">
        <v>1</v>
      </c>
      <c r="T204" s="48">
        <v>1</v>
      </c>
      <c r="U204" s="49">
        <v>0</v>
      </c>
      <c r="V204" s="49">
        <v>0.002128</v>
      </c>
      <c r="W204" s="49">
        <v>0.005309</v>
      </c>
      <c r="X204" s="49">
        <v>0.408124</v>
      </c>
      <c r="Y204" s="49">
        <v>0</v>
      </c>
      <c r="Z204" s="49">
        <v>1</v>
      </c>
      <c r="AA204" s="71">
        <v>204</v>
      </c>
      <c r="AB204" s="71"/>
      <c r="AC204" s="72"/>
      <c r="AD204" s="78" t="s">
        <v>2017</v>
      </c>
      <c r="AE204" s="78">
        <v>127</v>
      </c>
      <c r="AF204" s="78">
        <v>393</v>
      </c>
      <c r="AG204" s="78">
        <v>9943</v>
      </c>
      <c r="AH204" s="78">
        <v>3863</v>
      </c>
      <c r="AI204" s="78"/>
      <c r="AJ204" s="78" t="s">
        <v>2201</v>
      </c>
      <c r="AK204" s="78" t="s">
        <v>2316</v>
      </c>
      <c r="AL204" s="82" t="s">
        <v>2413</v>
      </c>
      <c r="AM204" s="78"/>
      <c r="AN204" s="80">
        <v>39823.35376157407</v>
      </c>
      <c r="AO204" s="82" t="s">
        <v>2590</v>
      </c>
      <c r="AP204" s="78" t="b">
        <v>0</v>
      </c>
      <c r="AQ204" s="78" t="b">
        <v>0</v>
      </c>
      <c r="AR204" s="78" t="b">
        <v>1</v>
      </c>
      <c r="AS204" s="78" t="s">
        <v>1701</v>
      </c>
      <c r="AT204" s="78">
        <v>92</v>
      </c>
      <c r="AU204" s="82" t="s">
        <v>2610</v>
      </c>
      <c r="AV204" s="78" t="b">
        <v>0</v>
      </c>
      <c r="AW204" s="78" t="s">
        <v>2713</v>
      </c>
      <c r="AX204" s="82" t="s">
        <v>2915</v>
      </c>
      <c r="AY204" s="78" t="s">
        <v>66</v>
      </c>
      <c r="AZ204" s="78" t="str">
        <f>REPLACE(INDEX(GroupVertices[Group],MATCH(Vertices[[#This Row],[Vertex]],GroupVertices[Vertex],0)),1,1,"")</f>
        <v>1</v>
      </c>
      <c r="BA204" s="48"/>
      <c r="BB204" s="48"/>
      <c r="BC204" s="48"/>
      <c r="BD204" s="48"/>
      <c r="BE204" s="48" t="s">
        <v>810</v>
      </c>
      <c r="BF204" s="48" t="s">
        <v>810</v>
      </c>
      <c r="BG204" s="122" t="s">
        <v>3708</v>
      </c>
      <c r="BH204" s="122" t="s">
        <v>3744</v>
      </c>
      <c r="BI204" s="122" t="s">
        <v>3868</v>
      </c>
      <c r="BJ204" s="122" t="s">
        <v>3898</v>
      </c>
      <c r="BK204" s="122">
        <v>0</v>
      </c>
      <c r="BL204" s="125">
        <v>0</v>
      </c>
      <c r="BM204" s="122">
        <v>0</v>
      </c>
      <c r="BN204" s="125">
        <v>0</v>
      </c>
      <c r="BO204" s="122">
        <v>0</v>
      </c>
      <c r="BP204" s="125">
        <v>0</v>
      </c>
      <c r="BQ204" s="122">
        <v>19</v>
      </c>
      <c r="BR204" s="125">
        <v>100</v>
      </c>
      <c r="BS204" s="122">
        <v>19</v>
      </c>
      <c r="BT204" s="2"/>
      <c r="BU204" s="3"/>
      <c r="BV204" s="3"/>
      <c r="BW204" s="3"/>
      <c r="BX204" s="3"/>
    </row>
    <row r="205" spans="1:76" ht="15">
      <c r="A205" s="64" t="s">
        <v>346</v>
      </c>
      <c r="B205" s="65"/>
      <c r="C205" s="65" t="s">
        <v>64</v>
      </c>
      <c r="D205" s="66">
        <v>162.02706986971793</v>
      </c>
      <c r="E205" s="68"/>
      <c r="F205" s="102" t="s">
        <v>2711</v>
      </c>
      <c r="G205" s="65"/>
      <c r="H205" s="69" t="s">
        <v>346</v>
      </c>
      <c r="I205" s="70"/>
      <c r="J205" s="70"/>
      <c r="K205" s="69" t="s">
        <v>3134</v>
      </c>
      <c r="L205" s="73">
        <v>1</v>
      </c>
      <c r="M205" s="74">
        <v>527.18017578125</v>
      </c>
      <c r="N205" s="74">
        <v>6314.140625</v>
      </c>
      <c r="O205" s="75"/>
      <c r="P205" s="76"/>
      <c r="Q205" s="76"/>
      <c r="R205" s="87"/>
      <c r="S205" s="48">
        <v>1</v>
      </c>
      <c r="T205" s="48">
        <v>1</v>
      </c>
      <c r="U205" s="49">
        <v>0</v>
      </c>
      <c r="V205" s="49">
        <v>0.002128</v>
      </c>
      <c r="W205" s="49">
        <v>0.005309</v>
      </c>
      <c r="X205" s="49">
        <v>0.408124</v>
      </c>
      <c r="Y205" s="49">
        <v>0</v>
      </c>
      <c r="Z205" s="49">
        <v>1</v>
      </c>
      <c r="AA205" s="71">
        <v>205</v>
      </c>
      <c r="AB205" s="71"/>
      <c r="AC205" s="72"/>
      <c r="AD205" s="78" t="s">
        <v>2018</v>
      </c>
      <c r="AE205" s="78">
        <v>260</v>
      </c>
      <c r="AF205" s="78">
        <v>166</v>
      </c>
      <c r="AG205" s="78">
        <v>3782</v>
      </c>
      <c r="AH205" s="78">
        <v>4821</v>
      </c>
      <c r="AI205" s="78"/>
      <c r="AJ205" s="78" t="s">
        <v>2202</v>
      </c>
      <c r="AK205" s="78" t="s">
        <v>2260</v>
      </c>
      <c r="AL205" s="78"/>
      <c r="AM205" s="78"/>
      <c r="AN205" s="80">
        <v>41686.75478009259</v>
      </c>
      <c r="AO205" s="82" t="s">
        <v>2591</v>
      </c>
      <c r="AP205" s="78" t="b">
        <v>1</v>
      </c>
      <c r="AQ205" s="78" t="b">
        <v>0</v>
      </c>
      <c r="AR205" s="78" t="b">
        <v>1</v>
      </c>
      <c r="AS205" s="78" t="s">
        <v>1701</v>
      </c>
      <c r="AT205" s="78">
        <v>3</v>
      </c>
      <c r="AU205" s="82" t="s">
        <v>2603</v>
      </c>
      <c r="AV205" s="78" t="b">
        <v>0</v>
      </c>
      <c r="AW205" s="78" t="s">
        <v>2713</v>
      </c>
      <c r="AX205" s="82" t="s">
        <v>2916</v>
      </c>
      <c r="AY205" s="78" t="s">
        <v>66</v>
      </c>
      <c r="AZ205" s="78" t="str">
        <f>REPLACE(INDEX(GroupVertices[Group],MATCH(Vertices[[#This Row],[Vertex]],GroupVertices[Vertex],0)),1,1,"")</f>
        <v>1</v>
      </c>
      <c r="BA205" s="48"/>
      <c r="BB205" s="48"/>
      <c r="BC205" s="48"/>
      <c r="BD205" s="48"/>
      <c r="BE205" s="48"/>
      <c r="BF205" s="48"/>
      <c r="BG205" s="122" t="s">
        <v>1632</v>
      </c>
      <c r="BH205" s="122" t="s">
        <v>1632</v>
      </c>
      <c r="BI205" s="122" t="s">
        <v>1632</v>
      </c>
      <c r="BJ205" s="122" t="s">
        <v>1632</v>
      </c>
      <c r="BK205" s="122">
        <v>0</v>
      </c>
      <c r="BL205" s="125">
        <v>0</v>
      </c>
      <c r="BM205" s="122">
        <v>0</v>
      </c>
      <c r="BN205" s="125">
        <v>0</v>
      </c>
      <c r="BO205" s="122">
        <v>0</v>
      </c>
      <c r="BP205" s="125">
        <v>0</v>
      </c>
      <c r="BQ205" s="122">
        <v>1</v>
      </c>
      <c r="BR205" s="125">
        <v>100</v>
      </c>
      <c r="BS205" s="122">
        <v>1</v>
      </c>
      <c r="BT205" s="2"/>
      <c r="BU205" s="3"/>
      <c r="BV205" s="3"/>
      <c r="BW205" s="3"/>
      <c r="BX205" s="3"/>
    </row>
    <row r="206" spans="1:76" ht="15">
      <c r="A206" s="64" t="s">
        <v>347</v>
      </c>
      <c r="B206" s="65"/>
      <c r="C206" s="65" t="s">
        <v>64</v>
      </c>
      <c r="D206" s="66">
        <v>162.06457631571266</v>
      </c>
      <c r="E206" s="68"/>
      <c r="F206" s="102" t="s">
        <v>2712</v>
      </c>
      <c r="G206" s="65"/>
      <c r="H206" s="69" t="s">
        <v>347</v>
      </c>
      <c r="I206" s="70"/>
      <c r="J206" s="70"/>
      <c r="K206" s="69" t="s">
        <v>3135</v>
      </c>
      <c r="L206" s="73">
        <v>1</v>
      </c>
      <c r="M206" s="74">
        <v>1108.02392578125</v>
      </c>
      <c r="N206" s="74">
        <v>7103.23095703125</v>
      </c>
      <c r="O206" s="75"/>
      <c r="P206" s="76"/>
      <c r="Q206" s="76"/>
      <c r="R206" s="87"/>
      <c r="S206" s="48">
        <v>1</v>
      </c>
      <c r="T206" s="48">
        <v>1</v>
      </c>
      <c r="U206" s="49">
        <v>0</v>
      </c>
      <c r="V206" s="49">
        <v>0.002128</v>
      </c>
      <c r="W206" s="49">
        <v>0.005309</v>
      </c>
      <c r="X206" s="49">
        <v>0.408124</v>
      </c>
      <c r="Y206" s="49">
        <v>0</v>
      </c>
      <c r="Z206" s="49">
        <v>1</v>
      </c>
      <c r="AA206" s="71">
        <v>206</v>
      </c>
      <c r="AB206" s="71"/>
      <c r="AC206" s="72"/>
      <c r="AD206" s="78" t="s">
        <v>2019</v>
      </c>
      <c r="AE206" s="78">
        <v>388</v>
      </c>
      <c r="AF206" s="78">
        <v>396</v>
      </c>
      <c r="AG206" s="78">
        <v>2223</v>
      </c>
      <c r="AH206" s="78">
        <v>1399</v>
      </c>
      <c r="AI206" s="78"/>
      <c r="AJ206" s="78" t="s">
        <v>2203</v>
      </c>
      <c r="AK206" s="78" t="s">
        <v>2225</v>
      </c>
      <c r="AL206" s="82" t="s">
        <v>2414</v>
      </c>
      <c r="AM206" s="78"/>
      <c r="AN206" s="80">
        <v>42251.59233796296</v>
      </c>
      <c r="AO206" s="82" t="s">
        <v>2592</v>
      </c>
      <c r="AP206" s="78" t="b">
        <v>1</v>
      </c>
      <c r="AQ206" s="78" t="b">
        <v>0</v>
      </c>
      <c r="AR206" s="78" t="b">
        <v>1</v>
      </c>
      <c r="AS206" s="78" t="s">
        <v>1701</v>
      </c>
      <c r="AT206" s="78">
        <v>13</v>
      </c>
      <c r="AU206" s="82" t="s">
        <v>2603</v>
      </c>
      <c r="AV206" s="78" t="b">
        <v>0</v>
      </c>
      <c r="AW206" s="78" t="s">
        <v>2713</v>
      </c>
      <c r="AX206" s="82" t="s">
        <v>2917</v>
      </c>
      <c r="AY206" s="78" t="s">
        <v>66</v>
      </c>
      <c r="AZ206" s="78" t="str">
        <f>REPLACE(INDEX(GroupVertices[Group],MATCH(Vertices[[#This Row],[Vertex]],GroupVertices[Vertex],0)),1,1,"")</f>
        <v>1</v>
      </c>
      <c r="BA206" s="48"/>
      <c r="BB206" s="48"/>
      <c r="BC206" s="48"/>
      <c r="BD206" s="48"/>
      <c r="BE206" s="48" t="s">
        <v>809</v>
      </c>
      <c r="BF206" s="48" t="s">
        <v>809</v>
      </c>
      <c r="BG206" s="122" t="s">
        <v>3709</v>
      </c>
      <c r="BH206" s="122" t="s">
        <v>3709</v>
      </c>
      <c r="BI206" s="122" t="s">
        <v>3869</v>
      </c>
      <c r="BJ206" s="122" t="s">
        <v>3869</v>
      </c>
      <c r="BK206" s="122">
        <v>2</v>
      </c>
      <c r="BL206" s="125">
        <v>9.090909090909092</v>
      </c>
      <c r="BM206" s="122">
        <v>0</v>
      </c>
      <c r="BN206" s="125">
        <v>0</v>
      </c>
      <c r="BO206" s="122">
        <v>0</v>
      </c>
      <c r="BP206" s="125">
        <v>0</v>
      </c>
      <c r="BQ206" s="122">
        <v>20</v>
      </c>
      <c r="BR206" s="125">
        <v>90.9090909090909</v>
      </c>
      <c r="BS206" s="122">
        <v>22</v>
      </c>
      <c r="BT206" s="2"/>
      <c r="BU206" s="3"/>
      <c r="BV206" s="3"/>
      <c r="BW206" s="3"/>
      <c r="BX206" s="3"/>
    </row>
    <row r="207" spans="1:76" ht="15">
      <c r="A207" s="64" t="s">
        <v>348</v>
      </c>
      <c r="B207" s="65"/>
      <c r="C207" s="65" t="s">
        <v>64</v>
      </c>
      <c r="D207" s="66">
        <v>162.02119929556224</v>
      </c>
      <c r="E207" s="68"/>
      <c r="F207" s="102" t="s">
        <v>1010</v>
      </c>
      <c r="G207" s="65"/>
      <c r="H207" s="69" t="s">
        <v>348</v>
      </c>
      <c r="I207" s="70"/>
      <c r="J207" s="70"/>
      <c r="K207" s="69" t="s">
        <v>3136</v>
      </c>
      <c r="L207" s="73">
        <v>1</v>
      </c>
      <c r="M207" s="74">
        <v>3325.5625</v>
      </c>
      <c r="N207" s="74">
        <v>5274.67724609375</v>
      </c>
      <c r="O207" s="75"/>
      <c r="P207" s="76"/>
      <c r="Q207" s="76"/>
      <c r="R207" s="87"/>
      <c r="S207" s="48">
        <v>1</v>
      </c>
      <c r="T207" s="48">
        <v>1</v>
      </c>
      <c r="U207" s="49">
        <v>0</v>
      </c>
      <c r="V207" s="49">
        <v>0.002128</v>
      </c>
      <c r="W207" s="49">
        <v>0.005309</v>
      </c>
      <c r="X207" s="49">
        <v>0.408124</v>
      </c>
      <c r="Y207" s="49">
        <v>0</v>
      </c>
      <c r="Z207" s="49">
        <v>1</v>
      </c>
      <c r="AA207" s="71">
        <v>207</v>
      </c>
      <c r="AB207" s="71"/>
      <c r="AC207" s="72"/>
      <c r="AD207" s="78" t="s">
        <v>2020</v>
      </c>
      <c r="AE207" s="78">
        <v>526</v>
      </c>
      <c r="AF207" s="78">
        <v>130</v>
      </c>
      <c r="AG207" s="78">
        <v>6383</v>
      </c>
      <c r="AH207" s="78">
        <v>3562</v>
      </c>
      <c r="AI207" s="78"/>
      <c r="AJ207" s="78" t="s">
        <v>2204</v>
      </c>
      <c r="AK207" s="78" t="s">
        <v>2317</v>
      </c>
      <c r="AL207" s="82" t="s">
        <v>2415</v>
      </c>
      <c r="AM207" s="78"/>
      <c r="AN207" s="80">
        <v>40153.77719907407</v>
      </c>
      <c r="AO207" s="82" t="s">
        <v>2593</v>
      </c>
      <c r="AP207" s="78" t="b">
        <v>0</v>
      </c>
      <c r="AQ207" s="78" t="b">
        <v>0</v>
      </c>
      <c r="AR207" s="78" t="b">
        <v>1</v>
      </c>
      <c r="AS207" s="78" t="s">
        <v>1701</v>
      </c>
      <c r="AT207" s="78">
        <v>3</v>
      </c>
      <c r="AU207" s="82" t="s">
        <v>2603</v>
      </c>
      <c r="AV207" s="78" t="b">
        <v>0</v>
      </c>
      <c r="AW207" s="78" t="s">
        <v>2713</v>
      </c>
      <c r="AX207" s="82" t="s">
        <v>2918</v>
      </c>
      <c r="AY207" s="78" t="s">
        <v>66</v>
      </c>
      <c r="AZ207" s="78" t="str">
        <f>REPLACE(INDEX(GroupVertices[Group],MATCH(Vertices[[#This Row],[Vertex]],GroupVertices[Vertex],0)),1,1,"")</f>
        <v>1</v>
      </c>
      <c r="BA207" s="48"/>
      <c r="BB207" s="48"/>
      <c r="BC207" s="48"/>
      <c r="BD207" s="48"/>
      <c r="BE207" s="48"/>
      <c r="BF207" s="48"/>
      <c r="BG207" s="122" t="s">
        <v>3710</v>
      </c>
      <c r="BH207" s="122" t="s">
        <v>3710</v>
      </c>
      <c r="BI207" s="122" t="s">
        <v>3870</v>
      </c>
      <c r="BJ207" s="122" t="s">
        <v>3870</v>
      </c>
      <c r="BK207" s="122">
        <v>0</v>
      </c>
      <c r="BL207" s="125">
        <v>0</v>
      </c>
      <c r="BM207" s="122">
        <v>0</v>
      </c>
      <c r="BN207" s="125">
        <v>0</v>
      </c>
      <c r="BO207" s="122">
        <v>0</v>
      </c>
      <c r="BP207" s="125">
        <v>0</v>
      </c>
      <c r="BQ207" s="122">
        <v>10</v>
      </c>
      <c r="BR207" s="125">
        <v>100</v>
      </c>
      <c r="BS207" s="122">
        <v>10</v>
      </c>
      <c r="BT207" s="2"/>
      <c r="BU207" s="3"/>
      <c r="BV207" s="3"/>
      <c r="BW207" s="3"/>
      <c r="BX207" s="3"/>
    </row>
    <row r="208" spans="1:76" ht="15">
      <c r="A208" s="64" t="s">
        <v>349</v>
      </c>
      <c r="B208" s="65"/>
      <c r="C208" s="65" t="s">
        <v>64</v>
      </c>
      <c r="D208" s="66">
        <v>162.0032614300865</v>
      </c>
      <c r="E208" s="68"/>
      <c r="F208" s="102" t="s">
        <v>915</v>
      </c>
      <c r="G208" s="65"/>
      <c r="H208" s="69" t="s">
        <v>349</v>
      </c>
      <c r="I208" s="70"/>
      <c r="J208" s="70"/>
      <c r="K208" s="69" t="s">
        <v>3137</v>
      </c>
      <c r="L208" s="73">
        <v>1</v>
      </c>
      <c r="M208" s="74">
        <v>3166.213134765625</v>
      </c>
      <c r="N208" s="74">
        <v>7103.26416015625</v>
      </c>
      <c r="O208" s="75"/>
      <c r="P208" s="76"/>
      <c r="Q208" s="76"/>
      <c r="R208" s="87"/>
      <c r="S208" s="48">
        <v>1</v>
      </c>
      <c r="T208" s="48">
        <v>1</v>
      </c>
      <c r="U208" s="49">
        <v>0</v>
      </c>
      <c r="V208" s="49">
        <v>0.002128</v>
      </c>
      <c r="W208" s="49">
        <v>0.005309</v>
      </c>
      <c r="X208" s="49">
        <v>0.408124</v>
      </c>
      <c r="Y208" s="49">
        <v>0</v>
      </c>
      <c r="Z208" s="49">
        <v>1</v>
      </c>
      <c r="AA208" s="71">
        <v>208</v>
      </c>
      <c r="AB208" s="71"/>
      <c r="AC208" s="72"/>
      <c r="AD208" s="78" t="s">
        <v>2021</v>
      </c>
      <c r="AE208" s="78">
        <v>341</v>
      </c>
      <c r="AF208" s="78">
        <v>20</v>
      </c>
      <c r="AG208" s="78">
        <v>113</v>
      </c>
      <c r="AH208" s="78">
        <v>590</v>
      </c>
      <c r="AI208" s="78"/>
      <c r="AJ208" s="78"/>
      <c r="AK208" s="78"/>
      <c r="AL208" s="78"/>
      <c r="AM208" s="78"/>
      <c r="AN208" s="80">
        <v>40771.05663194445</v>
      </c>
      <c r="AO208" s="78"/>
      <c r="AP208" s="78" t="b">
        <v>1</v>
      </c>
      <c r="AQ208" s="78" t="b">
        <v>1</v>
      </c>
      <c r="AR208" s="78" t="b">
        <v>0</v>
      </c>
      <c r="AS208" s="78" t="s">
        <v>1701</v>
      </c>
      <c r="AT208" s="78">
        <v>0</v>
      </c>
      <c r="AU208" s="82" t="s">
        <v>2603</v>
      </c>
      <c r="AV208" s="78" t="b">
        <v>0</v>
      </c>
      <c r="AW208" s="78" t="s">
        <v>2713</v>
      </c>
      <c r="AX208" s="82" t="s">
        <v>2919</v>
      </c>
      <c r="AY208" s="78" t="s">
        <v>66</v>
      </c>
      <c r="AZ208" s="78" t="str">
        <f>REPLACE(INDEX(GroupVertices[Group],MATCH(Vertices[[#This Row],[Vertex]],GroupVertices[Vertex],0)),1,1,"")</f>
        <v>1</v>
      </c>
      <c r="BA208" s="48"/>
      <c r="BB208" s="48"/>
      <c r="BC208" s="48"/>
      <c r="BD208" s="48"/>
      <c r="BE208" s="48"/>
      <c r="BF208" s="48"/>
      <c r="BG208" s="122" t="s">
        <v>3711</v>
      </c>
      <c r="BH208" s="122" t="s">
        <v>3711</v>
      </c>
      <c r="BI208" s="122" t="s">
        <v>3871</v>
      </c>
      <c r="BJ208" s="122" t="s">
        <v>3871</v>
      </c>
      <c r="BK208" s="122">
        <v>2</v>
      </c>
      <c r="BL208" s="125">
        <v>15.384615384615385</v>
      </c>
      <c r="BM208" s="122">
        <v>0</v>
      </c>
      <c r="BN208" s="125">
        <v>0</v>
      </c>
      <c r="BO208" s="122">
        <v>0</v>
      </c>
      <c r="BP208" s="125">
        <v>0</v>
      </c>
      <c r="BQ208" s="122">
        <v>11</v>
      </c>
      <c r="BR208" s="125">
        <v>84.61538461538461</v>
      </c>
      <c r="BS208" s="122">
        <v>13</v>
      </c>
      <c r="BT208" s="2"/>
      <c r="BU208" s="3"/>
      <c r="BV208" s="3"/>
      <c r="BW208" s="3"/>
      <c r="BX208" s="3"/>
    </row>
    <row r="209" spans="1:76" ht="15">
      <c r="A209" s="64" t="s">
        <v>350</v>
      </c>
      <c r="B209" s="65"/>
      <c r="C209" s="65" t="s">
        <v>64</v>
      </c>
      <c r="D209" s="66">
        <v>162.00962121875517</v>
      </c>
      <c r="E209" s="68"/>
      <c r="F209" s="102" t="s">
        <v>915</v>
      </c>
      <c r="G209" s="65"/>
      <c r="H209" s="69" t="s">
        <v>350</v>
      </c>
      <c r="I209" s="70"/>
      <c r="J209" s="70"/>
      <c r="K209" s="69" t="s">
        <v>3138</v>
      </c>
      <c r="L209" s="73">
        <v>1</v>
      </c>
      <c r="M209" s="74">
        <v>194.9122772216797</v>
      </c>
      <c r="N209" s="74">
        <v>4510.6787109375</v>
      </c>
      <c r="O209" s="75"/>
      <c r="P209" s="76"/>
      <c r="Q209" s="76"/>
      <c r="R209" s="87"/>
      <c r="S209" s="48">
        <v>1</v>
      </c>
      <c r="T209" s="48">
        <v>1</v>
      </c>
      <c r="U209" s="49">
        <v>0</v>
      </c>
      <c r="V209" s="49">
        <v>0.002128</v>
      </c>
      <c r="W209" s="49">
        <v>0.005309</v>
      </c>
      <c r="X209" s="49">
        <v>0.408124</v>
      </c>
      <c r="Y209" s="49">
        <v>0</v>
      </c>
      <c r="Z209" s="49">
        <v>1</v>
      </c>
      <c r="AA209" s="71">
        <v>209</v>
      </c>
      <c r="AB209" s="71"/>
      <c r="AC209" s="72"/>
      <c r="AD209" s="78" t="s">
        <v>2022</v>
      </c>
      <c r="AE209" s="78">
        <v>460</v>
      </c>
      <c r="AF209" s="78">
        <v>59</v>
      </c>
      <c r="AG209" s="78">
        <v>880</v>
      </c>
      <c r="AH209" s="78">
        <v>1161</v>
      </c>
      <c r="AI209" s="78"/>
      <c r="AJ209" s="78"/>
      <c r="AK209" s="78"/>
      <c r="AL209" s="78"/>
      <c r="AM209" s="78"/>
      <c r="AN209" s="80">
        <v>40939.75216435185</v>
      </c>
      <c r="AO209" s="78"/>
      <c r="AP209" s="78" t="b">
        <v>0</v>
      </c>
      <c r="AQ209" s="78" t="b">
        <v>1</v>
      </c>
      <c r="AR209" s="78" t="b">
        <v>1</v>
      </c>
      <c r="AS209" s="78" t="s">
        <v>1701</v>
      </c>
      <c r="AT209" s="78">
        <v>3</v>
      </c>
      <c r="AU209" s="82" t="s">
        <v>2616</v>
      </c>
      <c r="AV209" s="78" t="b">
        <v>0</v>
      </c>
      <c r="AW209" s="78" t="s">
        <v>2713</v>
      </c>
      <c r="AX209" s="82" t="s">
        <v>2920</v>
      </c>
      <c r="AY209" s="78" t="s">
        <v>66</v>
      </c>
      <c r="AZ209" s="78" t="str">
        <f>REPLACE(INDEX(GroupVertices[Group],MATCH(Vertices[[#This Row],[Vertex]],GroupVertices[Vertex],0)),1,1,"")</f>
        <v>1</v>
      </c>
      <c r="BA209" s="48"/>
      <c r="BB209" s="48"/>
      <c r="BC209" s="48"/>
      <c r="BD209" s="48"/>
      <c r="BE209" s="48"/>
      <c r="BF209" s="48"/>
      <c r="BG209" s="122" t="s">
        <v>3712</v>
      </c>
      <c r="BH209" s="122" t="s">
        <v>3745</v>
      </c>
      <c r="BI209" s="122" t="s">
        <v>3872</v>
      </c>
      <c r="BJ209" s="122" t="s">
        <v>3872</v>
      </c>
      <c r="BK209" s="122">
        <v>1</v>
      </c>
      <c r="BL209" s="125">
        <v>7.142857142857143</v>
      </c>
      <c r="BM209" s="122">
        <v>0</v>
      </c>
      <c r="BN209" s="125">
        <v>0</v>
      </c>
      <c r="BO209" s="122">
        <v>0</v>
      </c>
      <c r="BP209" s="125">
        <v>0</v>
      </c>
      <c r="BQ209" s="122">
        <v>13</v>
      </c>
      <c r="BR209" s="125">
        <v>92.85714285714286</v>
      </c>
      <c r="BS209" s="122">
        <v>14</v>
      </c>
      <c r="BT209" s="2"/>
      <c r="BU209" s="3"/>
      <c r="BV209" s="3"/>
      <c r="BW209" s="3"/>
      <c r="BX209" s="3"/>
    </row>
    <row r="210" spans="1:76" ht="15">
      <c r="A210" s="64" t="s">
        <v>351</v>
      </c>
      <c r="B210" s="65"/>
      <c r="C210" s="65" t="s">
        <v>64</v>
      </c>
      <c r="D210" s="66">
        <v>162.16160386078596</v>
      </c>
      <c r="E210" s="68"/>
      <c r="F210" s="102" t="s">
        <v>1011</v>
      </c>
      <c r="G210" s="65"/>
      <c r="H210" s="69" t="s">
        <v>351</v>
      </c>
      <c r="I210" s="70"/>
      <c r="J210" s="70"/>
      <c r="K210" s="69" t="s">
        <v>3139</v>
      </c>
      <c r="L210" s="73">
        <v>1</v>
      </c>
      <c r="M210" s="74">
        <v>1560.5015869140625</v>
      </c>
      <c r="N210" s="74">
        <v>5066.36376953125</v>
      </c>
      <c r="O210" s="75"/>
      <c r="P210" s="76"/>
      <c r="Q210" s="76"/>
      <c r="R210" s="87"/>
      <c r="S210" s="48">
        <v>2</v>
      </c>
      <c r="T210" s="48">
        <v>1</v>
      </c>
      <c r="U210" s="49">
        <v>0</v>
      </c>
      <c r="V210" s="49">
        <v>0.002132</v>
      </c>
      <c r="W210" s="49">
        <v>0.005736</v>
      </c>
      <c r="X210" s="49">
        <v>0.709781</v>
      </c>
      <c r="Y210" s="49">
        <v>1</v>
      </c>
      <c r="Z210" s="49">
        <v>0.5</v>
      </c>
      <c r="AA210" s="71">
        <v>210</v>
      </c>
      <c r="AB210" s="71"/>
      <c r="AC210" s="72"/>
      <c r="AD210" s="78" t="s">
        <v>2023</v>
      </c>
      <c r="AE210" s="78">
        <v>541</v>
      </c>
      <c r="AF210" s="78">
        <v>991</v>
      </c>
      <c r="AG210" s="78">
        <v>10148</v>
      </c>
      <c r="AH210" s="78">
        <v>2609</v>
      </c>
      <c r="AI210" s="78"/>
      <c r="AJ210" s="78" t="s">
        <v>2205</v>
      </c>
      <c r="AK210" s="78" t="s">
        <v>2318</v>
      </c>
      <c r="AL210" s="82" t="s">
        <v>2416</v>
      </c>
      <c r="AM210" s="78"/>
      <c r="AN210" s="80">
        <v>40444.62636574074</v>
      </c>
      <c r="AO210" s="82" t="s">
        <v>2594</v>
      </c>
      <c r="AP210" s="78" t="b">
        <v>0</v>
      </c>
      <c r="AQ210" s="78" t="b">
        <v>0</v>
      </c>
      <c r="AR210" s="78" t="b">
        <v>1</v>
      </c>
      <c r="AS210" s="78" t="s">
        <v>1701</v>
      </c>
      <c r="AT210" s="78">
        <v>22</v>
      </c>
      <c r="AU210" s="82" t="s">
        <v>2610</v>
      </c>
      <c r="AV210" s="78" t="b">
        <v>0</v>
      </c>
      <c r="AW210" s="78" t="s">
        <v>2713</v>
      </c>
      <c r="AX210" s="82" t="s">
        <v>2921</v>
      </c>
      <c r="AY210" s="78" t="s">
        <v>66</v>
      </c>
      <c r="AZ210" s="78" t="str">
        <f>REPLACE(INDEX(GroupVertices[Group],MATCH(Vertices[[#This Row],[Vertex]],GroupVertices[Vertex],0)),1,1,"")</f>
        <v>1</v>
      </c>
      <c r="BA210" s="48" t="s">
        <v>3569</v>
      </c>
      <c r="BB210" s="48" t="s">
        <v>3569</v>
      </c>
      <c r="BC210" s="48" t="s">
        <v>796</v>
      </c>
      <c r="BD210" s="48" t="s">
        <v>796</v>
      </c>
      <c r="BE210" s="48" t="s">
        <v>833</v>
      </c>
      <c r="BF210" s="48" t="s">
        <v>833</v>
      </c>
      <c r="BG210" s="122" t="s">
        <v>3713</v>
      </c>
      <c r="BH210" s="122" t="s">
        <v>3713</v>
      </c>
      <c r="BI210" s="122" t="s">
        <v>3873</v>
      </c>
      <c r="BJ210" s="122" t="s">
        <v>3873</v>
      </c>
      <c r="BK210" s="122">
        <v>0</v>
      </c>
      <c r="BL210" s="125">
        <v>0</v>
      </c>
      <c r="BM210" s="122">
        <v>2</v>
      </c>
      <c r="BN210" s="125">
        <v>5</v>
      </c>
      <c r="BO210" s="122">
        <v>0</v>
      </c>
      <c r="BP210" s="125">
        <v>0</v>
      </c>
      <c r="BQ210" s="122">
        <v>38</v>
      </c>
      <c r="BR210" s="125">
        <v>95</v>
      </c>
      <c r="BS210" s="122">
        <v>40</v>
      </c>
      <c r="BT210" s="2"/>
      <c r="BU210" s="3"/>
      <c r="BV210" s="3"/>
      <c r="BW210" s="3"/>
      <c r="BX210" s="3"/>
    </row>
    <row r="211" spans="1:76" ht="15">
      <c r="A211" s="64" t="s">
        <v>352</v>
      </c>
      <c r="B211" s="65"/>
      <c r="C211" s="65" t="s">
        <v>64</v>
      </c>
      <c r="D211" s="66">
        <v>162.11039940842795</v>
      </c>
      <c r="E211" s="68"/>
      <c r="F211" s="102" t="s">
        <v>1012</v>
      </c>
      <c r="G211" s="65"/>
      <c r="H211" s="69" t="s">
        <v>352</v>
      </c>
      <c r="I211" s="70"/>
      <c r="J211" s="70"/>
      <c r="K211" s="69" t="s">
        <v>3140</v>
      </c>
      <c r="L211" s="73">
        <v>1</v>
      </c>
      <c r="M211" s="74">
        <v>698.9376831054688</v>
      </c>
      <c r="N211" s="74">
        <v>8165.86767578125</v>
      </c>
      <c r="O211" s="75"/>
      <c r="P211" s="76"/>
      <c r="Q211" s="76"/>
      <c r="R211" s="87"/>
      <c r="S211" s="48">
        <v>1</v>
      </c>
      <c r="T211" s="48">
        <v>2</v>
      </c>
      <c r="U211" s="49">
        <v>0</v>
      </c>
      <c r="V211" s="49">
        <v>0.002132</v>
      </c>
      <c r="W211" s="49">
        <v>0.005736</v>
      </c>
      <c r="X211" s="49">
        <v>0.709781</v>
      </c>
      <c r="Y211" s="49">
        <v>1</v>
      </c>
      <c r="Z211" s="49">
        <v>0.5</v>
      </c>
      <c r="AA211" s="71">
        <v>211</v>
      </c>
      <c r="AB211" s="71"/>
      <c r="AC211" s="72"/>
      <c r="AD211" s="78" t="s">
        <v>2024</v>
      </c>
      <c r="AE211" s="78">
        <v>1275</v>
      </c>
      <c r="AF211" s="78">
        <v>677</v>
      </c>
      <c r="AG211" s="78">
        <v>18502</v>
      </c>
      <c r="AH211" s="78">
        <v>191229</v>
      </c>
      <c r="AI211" s="78"/>
      <c r="AJ211" s="78" t="s">
        <v>2206</v>
      </c>
      <c r="AK211" s="78" t="s">
        <v>2226</v>
      </c>
      <c r="AL211" s="78"/>
      <c r="AM211" s="78"/>
      <c r="AN211" s="80">
        <v>39914.959178240744</v>
      </c>
      <c r="AO211" s="82" t="s">
        <v>2595</v>
      </c>
      <c r="AP211" s="78" t="b">
        <v>0</v>
      </c>
      <c r="AQ211" s="78" t="b">
        <v>0</v>
      </c>
      <c r="AR211" s="78" t="b">
        <v>0</v>
      </c>
      <c r="AS211" s="78" t="s">
        <v>1701</v>
      </c>
      <c r="AT211" s="78">
        <v>10</v>
      </c>
      <c r="AU211" s="82" t="s">
        <v>2603</v>
      </c>
      <c r="AV211" s="78" t="b">
        <v>0</v>
      </c>
      <c r="AW211" s="78" t="s">
        <v>2713</v>
      </c>
      <c r="AX211" s="82" t="s">
        <v>2922</v>
      </c>
      <c r="AY211" s="78" t="s">
        <v>66</v>
      </c>
      <c r="AZ211" s="78" t="str">
        <f>REPLACE(INDEX(GroupVertices[Group],MATCH(Vertices[[#This Row],[Vertex]],GroupVertices[Vertex],0)),1,1,"")</f>
        <v>1</v>
      </c>
      <c r="BA211" s="48"/>
      <c r="BB211" s="48"/>
      <c r="BC211" s="48"/>
      <c r="BD211" s="48"/>
      <c r="BE211" s="48"/>
      <c r="BF211" s="48"/>
      <c r="BG211" s="122" t="s">
        <v>3714</v>
      </c>
      <c r="BH211" s="122" t="s">
        <v>3714</v>
      </c>
      <c r="BI211" s="122" t="s">
        <v>3874</v>
      </c>
      <c r="BJ211" s="122" t="s">
        <v>3874</v>
      </c>
      <c r="BK211" s="122">
        <v>1</v>
      </c>
      <c r="BL211" s="125">
        <v>12.5</v>
      </c>
      <c r="BM211" s="122">
        <v>0</v>
      </c>
      <c r="BN211" s="125">
        <v>0</v>
      </c>
      <c r="BO211" s="122">
        <v>0</v>
      </c>
      <c r="BP211" s="125">
        <v>0</v>
      </c>
      <c r="BQ211" s="122">
        <v>7</v>
      </c>
      <c r="BR211" s="125">
        <v>87.5</v>
      </c>
      <c r="BS211" s="122">
        <v>8</v>
      </c>
      <c r="BT211" s="2"/>
      <c r="BU211" s="3"/>
      <c r="BV211" s="3"/>
      <c r="BW211" s="3"/>
      <c r="BX211" s="3"/>
    </row>
    <row r="212" spans="1:76" ht="15">
      <c r="A212" s="64" t="s">
        <v>353</v>
      </c>
      <c r="B212" s="65"/>
      <c r="C212" s="65" t="s">
        <v>64</v>
      </c>
      <c r="D212" s="66">
        <v>162.00505521663408</v>
      </c>
      <c r="E212" s="68"/>
      <c r="F212" s="102" t="s">
        <v>915</v>
      </c>
      <c r="G212" s="65"/>
      <c r="H212" s="69" t="s">
        <v>353</v>
      </c>
      <c r="I212" s="70"/>
      <c r="J212" s="70"/>
      <c r="K212" s="69" t="s">
        <v>3141</v>
      </c>
      <c r="L212" s="73">
        <v>1</v>
      </c>
      <c r="M212" s="74">
        <v>2569.935302734375</v>
      </c>
      <c r="N212" s="74">
        <v>7512.68701171875</v>
      </c>
      <c r="O212" s="75"/>
      <c r="P212" s="76"/>
      <c r="Q212" s="76"/>
      <c r="R212" s="87"/>
      <c r="S212" s="48">
        <v>1</v>
      </c>
      <c r="T212" s="48">
        <v>1</v>
      </c>
      <c r="U212" s="49">
        <v>0</v>
      </c>
      <c r="V212" s="49">
        <v>0.002128</v>
      </c>
      <c r="W212" s="49">
        <v>0.005309</v>
      </c>
      <c r="X212" s="49">
        <v>0.408124</v>
      </c>
      <c r="Y212" s="49">
        <v>0</v>
      </c>
      <c r="Z212" s="49">
        <v>1</v>
      </c>
      <c r="AA212" s="71">
        <v>212</v>
      </c>
      <c r="AB212" s="71"/>
      <c r="AC212" s="72"/>
      <c r="AD212" s="78" t="s">
        <v>2025</v>
      </c>
      <c r="AE212" s="78">
        <v>695</v>
      </c>
      <c r="AF212" s="78">
        <v>31</v>
      </c>
      <c r="AG212" s="78">
        <v>908</v>
      </c>
      <c r="AH212" s="78">
        <v>2291</v>
      </c>
      <c r="AI212" s="78"/>
      <c r="AJ212" s="78"/>
      <c r="AK212" s="78"/>
      <c r="AL212" s="78"/>
      <c r="AM212" s="78"/>
      <c r="AN212" s="80">
        <v>43291.723020833335</v>
      </c>
      <c r="AO212" s="78"/>
      <c r="AP212" s="78" t="b">
        <v>1</v>
      </c>
      <c r="AQ212" s="78" t="b">
        <v>0</v>
      </c>
      <c r="AR212" s="78" t="b">
        <v>0</v>
      </c>
      <c r="AS212" s="78" t="s">
        <v>1701</v>
      </c>
      <c r="AT212" s="78">
        <v>0</v>
      </c>
      <c r="AU212" s="78"/>
      <c r="AV212" s="78" t="b">
        <v>0</v>
      </c>
      <c r="AW212" s="78" t="s">
        <v>2713</v>
      </c>
      <c r="AX212" s="82" t="s">
        <v>2923</v>
      </c>
      <c r="AY212" s="78" t="s">
        <v>66</v>
      </c>
      <c r="AZ212" s="78" t="str">
        <f>REPLACE(INDEX(GroupVertices[Group],MATCH(Vertices[[#This Row],[Vertex]],GroupVertices[Vertex],0)),1,1,"")</f>
        <v>1</v>
      </c>
      <c r="BA212" s="48"/>
      <c r="BB212" s="48"/>
      <c r="BC212" s="48"/>
      <c r="BD212" s="48"/>
      <c r="BE212" s="48"/>
      <c r="BF212" s="48"/>
      <c r="BG212" s="122" t="s">
        <v>3715</v>
      </c>
      <c r="BH212" s="122" t="s">
        <v>3715</v>
      </c>
      <c r="BI212" s="122" t="s">
        <v>3875</v>
      </c>
      <c r="BJ212" s="122" t="s">
        <v>3875</v>
      </c>
      <c r="BK212" s="122">
        <v>1</v>
      </c>
      <c r="BL212" s="125">
        <v>7.6923076923076925</v>
      </c>
      <c r="BM212" s="122">
        <v>0</v>
      </c>
      <c r="BN212" s="125">
        <v>0</v>
      </c>
      <c r="BO212" s="122">
        <v>0</v>
      </c>
      <c r="BP212" s="125">
        <v>0</v>
      </c>
      <c r="BQ212" s="122">
        <v>12</v>
      </c>
      <c r="BR212" s="125">
        <v>92.3076923076923</v>
      </c>
      <c r="BS212" s="122">
        <v>13</v>
      </c>
      <c r="BT212" s="2"/>
      <c r="BU212" s="3"/>
      <c r="BV212" s="3"/>
      <c r="BW212" s="3"/>
      <c r="BX212" s="3"/>
    </row>
    <row r="213" spans="1:76" ht="15">
      <c r="A213" s="64" t="s">
        <v>354</v>
      </c>
      <c r="B213" s="65"/>
      <c r="C213" s="65" t="s">
        <v>64</v>
      </c>
      <c r="D213" s="66">
        <v>162.4362162740691</v>
      </c>
      <c r="E213" s="68"/>
      <c r="F213" s="102" t="s">
        <v>1013</v>
      </c>
      <c r="G213" s="65"/>
      <c r="H213" s="69" t="s">
        <v>354</v>
      </c>
      <c r="I213" s="70"/>
      <c r="J213" s="70"/>
      <c r="K213" s="69" t="s">
        <v>3142</v>
      </c>
      <c r="L213" s="73">
        <v>1</v>
      </c>
      <c r="M213" s="74">
        <v>437.6676940917969</v>
      </c>
      <c r="N213" s="74">
        <v>4306.96533203125</v>
      </c>
      <c r="O213" s="75"/>
      <c r="P213" s="76"/>
      <c r="Q213" s="76"/>
      <c r="R213" s="87"/>
      <c r="S213" s="48">
        <v>2</v>
      </c>
      <c r="T213" s="48">
        <v>1</v>
      </c>
      <c r="U213" s="49">
        <v>0</v>
      </c>
      <c r="V213" s="49">
        <v>0.002128</v>
      </c>
      <c r="W213" s="49">
        <v>0.005736</v>
      </c>
      <c r="X213" s="49">
        <v>0.709781</v>
      </c>
      <c r="Y213" s="49">
        <v>0</v>
      </c>
      <c r="Z213" s="49">
        <v>0</v>
      </c>
      <c r="AA213" s="71">
        <v>213</v>
      </c>
      <c r="AB213" s="71"/>
      <c r="AC213" s="72"/>
      <c r="AD213" s="78" t="s">
        <v>2026</v>
      </c>
      <c r="AE213" s="78">
        <v>4364</v>
      </c>
      <c r="AF213" s="78">
        <v>2675</v>
      </c>
      <c r="AG213" s="78">
        <v>58118</v>
      </c>
      <c r="AH213" s="78">
        <v>45266</v>
      </c>
      <c r="AI213" s="78"/>
      <c r="AJ213" s="78" t="s">
        <v>2207</v>
      </c>
      <c r="AK213" s="78"/>
      <c r="AL213" s="82" t="s">
        <v>2417</v>
      </c>
      <c r="AM213" s="78"/>
      <c r="AN213" s="80">
        <v>41669.80075231481</v>
      </c>
      <c r="AO213" s="82" t="s">
        <v>2596</v>
      </c>
      <c r="AP213" s="78" t="b">
        <v>0</v>
      </c>
      <c r="AQ213" s="78" t="b">
        <v>0</v>
      </c>
      <c r="AR213" s="78" t="b">
        <v>0</v>
      </c>
      <c r="AS213" s="78" t="s">
        <v>1701</v>
      </c>
      <c r="AT213" s="78">
        <v>186</v>
      </c>
      <c r="AU213" s="82" t="s">
        <v>2603</v>
      </c>
      <c r="AV213" s="78" t="b">
        <v>0</v>
      </c>
      <c r="AW213" s="78" t="s">
        <v>2713</v>
      </c>
      <c r="AX213" s="82" t="s">
        <v>2924</v>
      </c>
      <c r="AY213" s="78" t="s">
        <v>66</v>
      </c>
      <c r="AZ213" s="78" t="str">
        <f>REPLACE(INDEX(GroupVertices[Group],MATCH(Vertices[[#This Row],[Vertex]],GroupVertices[Vertex],0)),1,1,"")</f>
        <v>1</v>
      </c>
      <c r="BA213" s="48" t="s">
        <v>784</v>
      </c>
      <c r="BB213" s="48" t="s">
        <v>784</v>
      </c>
      <c r="BC213" s="48" t="s">
        <v>796</v>
      </c>
      <c r="BD213" s="48" t="s">
        <v>796</v>
      </c>
      <c r="BE213" s="48"/>
      <c r="BF213" s="48"/>
      <c r="BG213" s="122" t="s">
        <v>3716</v>
      </c>
      <c r="BH213" s="122" t="s">
        <v>3716</v>
      </c>
      <c r="BI213" s="122" t="s">
        <v>3876</v>
      </c>
      <c r="BJ213" s="122" t="s">
        <v>3876</v>
      </c>
      <c r="BK213" s="122">
        <v>0</v>
      </c>
      <c r="BL213" s="125">
        <v>0</v>
      </c>
      <c r="BM213" s="122">
        <v>0</v>
      </c>
      <c r="BN213" s="125">
        <v>0</v>
      </c>
      <c r="BO213" s="122">
        <v>0</v>
      </c>
      <c r="BP213" s="125">
        <v>0</v>
      </c>
      <c r="BQ213" s="122">
        <v>21</v>
      </c>
      <c r="BR213" s="125">
        <v>100</v>
      </c>
      <c r="BS213" s="122">
        <v>21</v>
      </c>
      <c r="BT213" s="2"/>
      <c r="BU213" s="3"/>
      <c r="BV213" s="3"/>
      <c r="BW213" s="3"/>
      <c r="BX213" s="3"/>
    </row>
    <row r="214" spans="1:76" ht="15">
      <c r="A214" s="64" t="s">
        <v>355</v>
      </c>
      <c r="B214" s="65"/>
      <c r="C214" s="65" t="s">
        <v>64</v>
      </c>
      <c r="D214" s="66">
        <v>162.04223551962014</v>
      </c>
      <c r="E214" s="68"/>
      <c r="F214" s="102" t="s">
        <v>1014</v>
      </c>
      <c r="G214" s="65"/>
      <c r="H214" s="69" t="s">
        <v>355</v>
      </c>
      <c r="I214" s="70"/>
      <c r="J214" s="70"/>
      <c r="K214" s="69" t="s">
        <v>3143</v>
      </c>
      <c r="L214" s="73">
        <v>1</v>
      </c>
      <c r="M214" s="74">
        <v>3271.146484375</v>
      </c>
      <c r="N214" s="74">
        <v>7602.046875</v>
      </c>
      <c r="O214" s="75"/>
      <c r="P214" s="76"/>
      <c r="Q214" s="76"/>
      <c r="R214" s="87"/>
      <c r="S214" s="48">
        <v>1</v>
      </c>
      <c r="T214" s="48">
        <v>1</v>
      </c>
      <c r="U214" s="49">
        <v>0</v>
      </c>
      <c r="V214" s="49">
        <v>0.002128</v>
      </c>
      <c r="W214" s="49">
        <v>0.005309</v>
      </c>
      <c r="X214" s="49">
        <v>0.408124</v>
      </c>
      <c r="Y214" s="49">
        <v>0</v>
      </c>
      <c r="Z214" s="49">
        <v>1</v>
      </c>
      <c r="AA214" s="71">
        <v>214</v>
      </c>
      <c r="AB214" s="71"/>
      <c r="AC214" s="72"/>
      <c r="AD214" s="78" t="s">
        <v>2027</v>
      </c>
      <c r="AE214" s="78">
        <v>143</v>
      </c>
      <c r="AF214" s="78">
        <v>259</v>
      </c>
      <c r="AG214" s="78">
        <v>1069</v>
      </c>
      <c r="AH214" s="78">
        <v>2269</v>
      </c>
      <c r="AI214" s="78"/>
      <c r="AJ214" s="78" t="s">
        <v>2208</v>
      </c>
      <c r="AK214" s="78" t="s">
        <v>1754</v>
      </c>
      <c r="AL214" s="78"/>
      <c r="AM214" s="78"/>
      <c r="AN214" s="80">
        <v>41858.56872685185</v>
      </c>
      <c r="AO214" s="82" t="s">
        <v>2597</v>
      </c>
      <c r="AP214" s="78" t="b">
        <v>1</v>
      </c>
      <c r="AQ214" s="78" t="b">
        <v>0</v>
      </c>
      <c r="AR214" s="78" t="b">
        <v>1</v>
      </c>
      <c r="AS214" s="78" t="s">
        <v>1701</v>
      </c>
      <c r="AT214" s="78">
        <v>3</v>
      </c>
      <c r="AU214" s="82" t="s">
        <v>2603</v>
      </c>
      <c r="AV214" s="78" t="b">
        <v>0</v>
      </c>
      <c r="AW214" s="78" t="s">
        <v>2713</v>
      </c>
      <c r="AX214" s="82" t="s">
        <v>2925</v>
      </c>
      <c r="AY214" s="78" t="s">
        <v>66</v>
      </c>
      <c r="AZ214" s="78" t="str">
        <f>REPLACE(INDEX(GroupVertices[Group],MATCH(Vertices[[#This Row],[Vertex]],GroupVertices[Vertex],0)),1,1,"")</f>
        <v>1</v>
      </c>
      <c r="BA214" s="48" t="s">
        <v>785</v>
      </c>
      <c r="BB214" s="48" t="s">
        <v>785</v>
      </c>
      <c r="BC214" s="48" t="s">
        <v>796</v>
      </c>
      <c r="BD214" s="48" t="s">
        <v>796</v>
      </c>
      <c r="BE214" s="48"/>
      <c r="BF214" s="48"/>
      <c r="BG214" s="122" t="s">
        <v>3717</v>
      </c>
      <c r="BH214" s="122" t="s">
        <v>3717</v>
      </c>
      <c r="BI214" s="122" t="s">
        <v>3877</v>
      </c>
      <c r="BJ214" s="122" t="s">
        <v>3877</v>
      </c>
      <c r="BK214" s="122">
        <v>0</v>
      </c>
      <c r="BL214" s="125">
        <v>0</v>
      </c>
      <c r="BM214" s="122">
        <v>2</v>
      </c>
      <c r="BN214" s="125">
        <v>3.8461538461538463</v>
      </c>
      <c r="BO214" s="122">
        <v>0</v>
      </c>
      <c r="BP214" s="125">
        <v>0</v>
      </c>
      <c r="BQ214" s="122">
        <v>50</v>
      </c>
      <c r="BR214" s="125">
        <v>96.15384615384616</v>
      </c>
      <c r="BS214" s="122">
        <v>52</v>
      </c>
      <c r="BT214" s="2"/>
      <c r="BU214" s="3"/>
      <c r="BV214" s="3"/>
      <c r="BW214" s="3"/>
      <c r="BX214" s="3"/>
    </row>
    <row r="215" spans="1:76" ht="15">
      <c r="A215" s="64" t="s">
        <v>356</v>
      </c>
      <c r="B215" s="65"/>
      <c r="C215" s="65" t="s">
        <v>64</v>
      </c>
      <c r="D215" s="66">
        <v>162.02429765414442</v>
      </c>
      <c r="E215" s="68"/>
      <c r="F215" s="102" t="s">
        <v>1015</v>
      </c>
      <c r="G215" s="65"/>
      <c r="H215" s="69" t="s">
        <v>356</v>
      </c>
      <c r="I215" s="70"/>
      <c r="J215" s="70"/>
      <c r="K215" s="69" t="s">
        <v>3144</v>
      </c>
      <c r="L215" s="73">
        <v>1</v>
      </c>
      <c r="M215" s="74">
        <v>797.7755126953125</v>
      </c>
      <c r="N215" s="74">
        <v>2016.0538330078125</v>
      </c>
      <c r="O215" s="75"/>
      <c r="P215" s="76"/>
      <c r="Q215" s="76"/>
      <c r="R215" s="87"/>
      <c r="S215" s="48">
        <v>2</v>
      </c>
      <c r="T215" s="48">
        <v>1</v>
      </c>
      <c r="U215" s="49">
        <v>0</v>
      </c>
      <c r="V215" s="49">
        <v>0.002128</v>
      </c>
      <c r="W215" s="49">
        <v>0.005736</v>
      </c>
      <c r="X215" s="49">
        <v>0.709781</v>
      </c>
      <c r="Y215" s="49">
        <v>0</v>
      </c>
      <c r="Z215" s="49">
        <v>0</v>
      </c>
      <c r="AA215" s="71">
        <v>215</v>
      </c>
      <c r="AB215" s="71"/>
      <c r="AC215" s="72"/>
      <c r="AD215" s="78" t="s">
        <v>2028</v>
      </c>
      <c r="AE215" s="78">
        <v>1003</v>
      </c>
      <c r="AF215" s="78">
        <v>149</v>
      </c>
      <c r="AG215" s="78">
        <v>2585</v>
      </c>
      <c r="AH215" s="78">
        <v>3479</v>
      </c>
      <c r="AI215" s="78"/>
      <c r="AJ215" s="78" t="s">
        <v>2209</v>
      </c>
      <c r="AK215" s="78" t="s">
        <v>2319</v>
      </c>
      <c r="AL215" s="78"/>
      <c r="AM215" s="78"/>
      <c r="AN215" s="80">
        <v>39941.53696759259</v>
      </c>
      <c r="AO215" s="82" t="s">
        <v>2598</v>
      </c>
      <c r="AP215" s="78" t="b">
        <v>0</v>
      </c>
      <c r="AQ215" s="78" t="b">
        <v>0</v>
      </c>
      <c r="AR215" s="78" t="b">
        <v>1</v>
      </c>
      <c r="AS215" s="78" t="s">
        <v>1701</v>
      </c>
      <c r="AT215" s="78">
        <v>2</v>
      </c>
      <c r="AU215" s="82" t="s">
        <v>2627</v>
      </c>
      <c r="AV215" s="78" t="b">
        <v>0</v>
      </c>
      <c r="AW215" s="78" t="s">
        <v>2713</v>
      </c>
      <c r="AX215" s="82" t="s">
        <v>2926</v>
      </c>
      <c r="AY215" s="78" t="s">
        <v>66</v>
      </c>
      <c r="AZ215" s="78" t="str">
        <f>REPLACE(INDEX(GroupVertices[Group],MATCH(Vertices[[#This Row],[Vertex]],GroupVertices[Vertex],0)),1,1,"")</f>
        <v>1</v>
      </c>
      <c r="BA215" s="48" t="s">
        <v>787</v>
      </c>
      <c r="BB215" s="48" t="s">
        <v>787</v>
      </c>
      <c r="BC215" s="48" t="s">
        <v>796</v>
      </c>
      <c r="BD215" s="48" t="s">
        <v>796</v>
      </c>
      <c r="BE215" s="48" t="s">
        <v>834</v>
      </c>
      <c r="BF215" s="48" t="s">
        <v>834</v>
      </c>
      <c r="BG215" s="122" t="s">
        <v>3718</v>
      </c>
      <c r="BH215" s="122" t="s">
        <v>3718</v>
      </c>
      <c r="BI215" s="122" t="s">
        <v>3878</v>
      </c>
      <c r="BJ215" s="122" t="s">
        <v>3878</v>
      </c>
      <c r="BK215" s="122">
        <v>2</v>
      </c>
      <c r="BL215" s="125">
        <v>10</v>
      </c>
      <c r="BM215" s="122">
        <v>0</v>
      </c>
      <c r="BN215" s="125">
        <v>0</v>
      </c>
      <c r="BO215" s="122">
        <v>0</v>
      </c>
      <c r="BP215" s="125">
        <v>0</v>
      </c>
      <c r="BQ215" s="122">
        <v>18</v>
      </c>
      <c r="BR215" s="125">
        <v>90</v>
      </c>
      <c r="BS215" s="122">
        <v>20</v>
      </c>
      <c r="BT215" s="2"/>
      <c r="BU215" s="3"/>
      <c r="BV215" s="3"/>
      <c r="BW215" s="3"/>
      <c r="BX215" s="3"/>
    </row>
    <row r="216" spans="1:76" ht="15">
      <c r="A216" s="64" t="s">
        <v>357</v>
      </c>
      <c r="B216" s="65"/>
      <c r="C216" s="65" t="s">
        <v>64</v>
      </c>
      <c r="D216" s="66">
        <v>162.36625859871373</v>
      </c>
      <c r="E216" s="68"/>
      <c r="F216" s="102" t="s">
        <v>1016</v>
      </c>
      <c r="G216" s="65"/>
      <c r="H216" s="69" t="s">
        <v>357</v>
      </c>
      <c r="I216" s="70"/>
      <c r="J216" s="70"/>
      <c r="K216" s="69" t="s">
        <v>3145</v>
      </c>
      <c r="L216" s="73">
        <v>1</v>
      </c>
      <c r="M216" s="74">
        <v>1716.7972412109375</v>
      </c>
      <c r="N216" s="74">
        <v>9377.48828125</v>
      </c>
      <c r="O216" s="75"/>
      <c r="P216" s="76"/>
      <c r="Q216" s="76"/>
      <c r="R216" s="87"/>
      <c r="S216" s="48">
        <v>1</v>
      </c>
      <c r="T216" s="48">
        <v>1</v>
      </c>
      <c r="U216" s="49">
        <v>0</v>
      </c>
      <c r="V216" s="49">
        <v>0.002128</v>
      </c>
      <c r="W216" s="49">
        <v>0.005309</v>
      </c>
      <c r="X216" s="49">
        <v>0.408124</v>
      </c>
      <c r="Y216" s="49">
        <v>0</v>
      </c>
      <c r="Z216" s="49">
        <v>1</v>
      </c>
      <c r="AA216" s="71">
        <v>216</v>
      </c>
      <c r="AB216" s="71"/>
      <c r="AC216" s="72"/>
      <c r="AD216" s="78" t="s">
        <v>2029</v>
      </c>
      <c r="AE216" s="78">
        <v>1494</v>
      </c>
      <c r="AF216" s="78">
        <v>2246</v>
      </c>
      <c r="AG216" s="78">
        <v>73123</v>
      </c>
      <c r="AH216" s="78">
        <v>2516</v>
      </c>
      <c r="AI216" s="78"/>
      <c r="AJ216" s="78" t="s">
        <v>2210</v>
      </c>
      <c r="AK216" s="78" t="s">
        <v>2320</v>
      </c>
      <c r="AL216" s="82" t="s">
        <v>2418</v>
      </c>
      <c r="AM216" s="78"/>
      <c r="AN216" s="80">
        <v>40003.51603009259</v>
      </c>
      <c r="AO216" s="82" t="s">
        <v>2599</v>
      </c>
      <c r="AP216" s="78" t="b">
        <v>0</v>
      </c>
      <c r="AQ216" s="78" t="b">
        <v>0</v>
      </c>
      <c r="AR216" s="78" t="b">
        <v>1</v>
      </c>
      <c r="AS216" s="78" t="s">
        <v>1701</v>
      </c>
      <c r="AT216" s="78">
        <v>96</v>
      </c>
      <c r="AU216" s="82" t="s">
        <v>2604</v>
      </c>
      <c r="AV216" s="78" t="b">
        <v>0</v>
      </c>
      <c r="AW216" s="78" t="s">
        <v>2713</v>
      </c>
      <c r="AX216" s="82" t="s">
        <v>2927</v>
      </c>
      <c r="AY216" s="78" t="s">
        <v>66</v>
      </c>
      <c r="AZ216" s="78" t="str">
        <f>REPLACE(INDEX(GroupVertices[Group],MATCH(Vertices[[#This Row],[Vertex]],GroupVertices[Vertex],0)),1,1,"")</f>
        <v>1</v>
      </c>
      <c r="BA216" s="48"/>
      <c r="BB216" s="48"/>
      <c r="BC216" s="48"/>
      <c r="BD216" s="48"/>
      <c r="BE216" s="48"/>
      <c r="BF216" s="48"/>
      <c r="BG216" s="122" t="s">
        <v>3719</v>
      </c>
      <c r="BH216" s="122" t="s">
        <v>3719</v>
      </c>
      <c r="BI216" s="122" t="s">
        <v>3879</v>
      </c>
      <c r="BJ216" s="122" t="s">
        <v>3879</v>
      </c>
      <c r="BK216" s="122">
        <v>4</v>
      </c>
      <c r="BL216" s="125">
        <v>12.121212121212121</v>
      </c>
      <c r="BM216" s="122">
        <v>1</v>
      </c>
      <c r="BN216" s="125">
        <v>3.0303030303030303</v>
      </c>
      <c r="BO216" s="122">
        <v>0</v>
      </c>
      <c r="BP216" s="125">
        <v>0</v>
      </c>
      <c r="BQ216" s="122">
        <v>28</v>
      </c>
      <c r="BR216" s="125">
        <v>84.84848484848484</v>
      </c>
      <c r="BS216" s="122">
        <v>33</v>
      </c>
      <c r="BT216" s="2"/>
      <c r="BU216" s="3"/>
      <c r="BV216" s="3"/>
      <c r="BW216" s="3"/>
      <c r="BX216" s="3"/>
    </row>
    <row r="217" spans="1:76" ht="15">
      <c r="A217" s="64" t="s">
        <v>358</v>
      </c>
      <c r="B217" s="65"/>
      <c r="C217" s="65" t="s">
        <v>64</v>
      </c>
      <c r="D217" s="66">
        <v>162.02625451219632</v>
      </c>
      <c r="E217" s="68"/>
      <c r="F217" s="102" t="s">
        <v>1017</v>
      </c>
      <c r="G217" s="65"/>
      <c r="H217" s="69" t="s">
        <v>358</v>
      </c>
      <c r="I217" s="70"/>
      <c r="J217" s="70"/>
      <c r="K217" s="69" t="s">
        <v>3146</v>
      </c>
      <c r="L217" s="73">
        <v>1</v>
      </c>
      <c r="M217" s="74">
        <v>548.3746948242188</v>
      </c>
      <c r="N217" s="74">
        <v>3141.939453125</v>
      </c>
      <c r="O217" s="75"/>
      <c r="P217" s="76"/>
      <c r="Q217" s="76"/>
      <c r="R217" s="87"/>
      <c r="S217" s="48">
        <v>1</v>
      </c>
      <c r="T217" s="48">
        <v>1</v>
      </c>
      <c r="U217" s="49">
        <v>0</v>
      </c>
      <c r="V217" s="49">
        <v>0.002128</v>
      </c>
      <c r="W217" s="49">
        <v>0.005309</v>
      </c>
      <c r="X217" s="49">
        <v>0.408124</v>
      </c>
      <c r="Y217" s="49">
        <v>0</v>
      </c>
      <c r="Z217" s="49">
        <v>1</v>
      </c>
      <c r="AA217" s="71">
        <v>217</v>
      </c>
      <c r="AB217" s="71"/>
      <c r="AC217" s="72"/>
      <c r="AD217" s="78" t="s">
        <v>2030</v>
      </c>
      <c r="AE217" s="78">
        <v>141</v>
      </c>
      <c r="AF217" s="78">
        <v>161</v>
      </c>
      <c r="AG217" s="78">
        <v>5384</v>
      </c>
      <c r="AH217" s="78">
        <v>2479</v>
      </c>
      <c r="AI217" s="78"/>
      <c r="AJ217" s="78" t="s">
        <v>2211</v>
      </c>
      <c r="AK217" s="78"/>
      <c r="AL217" s="78"/>
      <c r="AM217" s="78"/>
      <c r="AN217" s="80">
        <v>39878.570335648146</v>
      </c>
      <c r="AO217" s="82" t="s">
        <v>2600</v>
      </c>
      <c r="AP217" s="78" t="b">
        <v>1</v>
      </c>
      <c r="AQ217" s="78" t="b">
        <v>0</v>
      </c>
      <c r="AR217" s="78" t="b">
        <v>0</v>
      </c>
      <c r="AS217" s="78" t="s">
        <v>1701</v>
      </c>
      <c r="AT217" s="78">
        <v>3</v>
      </c>
      <c r="AU217" s="82" t="s">
        <v>2603</v>
      </c>
      <c r="AV217" s="78" t="b">
        <v>0</v>
      </c>
      <c r="AW217" s="78" t="s">
        <v>2713</v>
      </c>
      <c r="AX217" s="82" t="s">
        <v>2928</v>
      </c>
      <c r="AY217" s="78" t="s">
        <v>66</v>
      </c>
      <c r="AZ217" s="78" t="str">
        <f>REPLACE(INDEX(GroupVertices[Group],MATCH(Vertices[[#This Row],[Vertex]],GroupVertices[Vertex],0)),1,1,"")</f>
        <v>1</v>
      </c>
      <c r="BA217" s="48"/>
      <c r="BB217" s="48"/>
      <c r="BC217" s="48"/>
      <c r="BD217" s="48"/>
      <c r="BE217" s="48"/>
      <c r="BF217" s="48"/>
      <c r="BG217" s="122" t="s">
        <v>3720</v>
      </c>
      <c r="BH217" s="122" t="s">
        <v>3720</v>
      </c>
      <c r="BI217" s="122" t="s">
        <v>3880</v>
      </c>
      <c r="BJ217" s="122" t="s">
        <v>3880</v>
      </c>
      <c r="BK217" s="122">
        <v>1</v>
      </c>
      <c r="BL217" s="125">
        <v>6.666666666666667</v>
      </c>
      <c r="BM217" s="122">
        <v>0</v>
      </c>
      <c r="BN217" s="125">
        <v>0</v>
      </c>
      <c r="BO217" s="122">
        <v>0</v>
      </c>
      <c r="BP217" s="125">
        <v>0</v>
      </c>
      <c r="BQ217" s="122">
        <v>14</v>
      </c>
      <c r="BR217" s="125">
        <v>93.33333333333333</v>
      </c>
      <c r="BS217" s="122">
        <v>15</v>
      </c>
      <c r="BT217" s="2"/>
      <c r="BU217" s="3"/>
      <c r="BV217" s="3"/>
      <c r="BW217" s="3"/>
      <c r="BX217" s="3"/>
    </row>
    <row r="218" spans="1:76" ht="15">
      <c r="A218" s="64" t="s">
        <v>360</v>
      </c>
      <c r="B218" s="65"/>
      <c r="C218" s="65" t="s">
        <v>64</v>
      </c>
      <c r="D218" s="66">
        <v>162.01027350477247</v>
      </c>
      <c r="E218" s="68"/>
      <c r="F218" s="102" t="s">
        <v>1019</v>
      </c>
      <c r="G218" s="65"/>
      <c r="H218" s="69" t="s">
        <v>360</v>
      </c>
      <c r="I218" s="70"/>
      <c r="J218" s="70"/>
      <c r="K218" s="69" t="s">
        <v>3147</v>
      </c>
      <c r="L218" s="73">
        <v>1</v>
      </c>
      <c r="M218" s="74">
        <v>1434.431640625</v>
      </c>
      <c r="N218" s="74">
        <v>2957.082275390625</v>
      </c>
      <c r="O218" s="75"/>
      <c r="P218" s="76"/>
      <c r="Q218" s="76"/>
      <c r="R218" s="87"/>
      <c r="S218" s="48">
        <v>1</v>
      </c>
      <c r="T218" s="48">
        <v>1</v>
      </c>
      <c r="U218" s="49">
        <v>0</v>
      </c>
      <c r="V218" s="49">
        <v>0.002128</v>
      </c>
      <c r="W218" s="49">
        <v>0.005309</v>
      </c>
      <c r="X218" s="49">
        <v>0.408124</v>
      </c>
      <c r="Y218" s="49">
        <v>0</v>
      </c>
      <c r="Z218" s="49">
        <v>1</v>
      </c>
      <c r="AA218" s="71">
        <v>218</v>
      </c>
      <c r="AB218" s="71"/>
      <c r="AC218" s="72"/>
      <c r="AD218" s="78" t="s">
        <v>2031</v>
      </c>
      <c r="AE218" s="78">
        <v>404</v>
      </c>
      <c r="AF218" s="78">
        <v>63</v>
      </c>
      <c r="AG218" s="78">
        <v>651</v>
      </c>
      <c r="AH218" s="78">
        <v>939</v>
      </c>
      <c r="AI218" s="78"/>
      <c r="AJ218" s="78" t="s">
        <v>2212</v>
      </c>
      <c r="AK218" s="78"/>
      <c r="AL218" s="78"/>
      <c r="AM218" s="78"/>
      <c r="AN218" s="80">
        <v>42769.762141203704</v>
      </c>
      <c r="AO218" s="82" t="s">
        <v>2601</v>
      </c>
      <c r="AP218" s="78" t="b">
        <v>1</v>
      </c>
      <c r="AQ218" s="78" t="b">
        <v>0</v>
      </c>
      <c r="AR218" s="78" t="b">
        <v>1</v>
      </c>
      <c r="AS218" s="78" t="s">
        <v>1701</v>
      </c>
      <c r="AT218" s="78">
        <v>0</v>
      </c>
      <c r="AU218" s="78"/>
      <c r="AV218" s="78" t="b">
        <v>0</v>
      </c>
      <c r="AW218" s="78" t="s">
        <v>2713</v>
      </c>
      <c r="AX218" s="82" t="s">
        <v>2929</v>
      </c>
      <c r="AY218" s="78" t="s">
        <v>66</v>
      </c>
      <c r="AZ218" s="78" t="str">
        <f>REPLACE(INDEX(GroupVertices[Group],MATCH(Vertices[[#This Row],[Vertex]],GroupVertices[Vertex],0)),1,1,"")</f>
        <v>1</v>
      </c>
      <c r="BA218" s="48"/>
      <c r="BB218" s="48"/>
      <c r="BC218" s="48"/>
      <c r="BD218" s="48"/>
      <c r="BE218" s="48" t="s">
        <v>835</v>
      </c>
      <c r="BF218" s="48" t="s">
        <v>835</v>
      </c>
      <c r="BG218" s="122" t="s">
        <v>3721</v>
      </c>
      <c r="BH218" s="122" t="s">
        <v>3721</v>
      </c>
      <c r="BI218" s="122" t="s">
        <v>3881</v>
      </c>
      <c r="BJ218" s="122" t="s">
        <v>3881</v>
      </c>
      <c r="BK218" s="122">
        <v>1</v>
      </c>
      <c r="BL218" s="125">
        <v>5.2631578947368425</v>
      </c>
      <c r="BM218" s="122">
        <v>0</v>
      </c>
      <c r="BN218" s="125">
        <v>0</v>
      </c>
      <c r="BO218" s="122">
        <v>0</v>
      </c>
      <c r="BP218" s="125">
        <v>0</v>
      </c>
      <c r="BQ218" s="122">
        <v>18</v>
      </c>
      <c r="BR218" s="125">
        <v>94.73684210526316</v>
      </c>
      <c r="BS218" s="122">
        <v>19</v>
      </c>
      <c r="BT218" s="2"/>
      <c r="BU218" s="3"/>
      <c r="BV218" s="3"/>
      <c r="BW218" s="3"/>
      <c r="BX218" s="3"/>
    </row>
    <row r="219" spans="1:76" ht="15">
      <c r="A219" s="64" t="s">
        <v>361</v>
      </c>
      <c r="B219" s="65"/>
      <c r="C219" s="65" t="s">
        <v>64</v>
      </c>
      <c r="D219" s="66">
        <v>162.03179894334335</v>
      </c>
      <c r="E219" s="68"/>
      <c r="F219" s="102" t="s">
        <v>1020</v>
      </c>
      <c r="G219" s="65"/>
      <c r="H219" s="69" t="s">
        <v>361</v>
      </c>
      <c r="I219" s="70"/>
      <c r="J219" s="70"/>
      <c r="K219" s="69" t="s">
        <v>3148</v>
      </c>
      <c r="L219" s="73">
        <v>1</v>
      </c>
      <c r="M219" s="74">
        <v>3403.12451171875</v>
      </c>
      <c r="N219" s="74">
        <v>6337.2939453125</v>
      </c>
      <c r="O219" s="75"/>
      <c r="P219" s="76"/>
      <c r="Q219" s="76"/>
      <c r="R219" s="87"/>
      <c r="S219" s="48">
        <v>1</v>
      </c>
      <c r="T219" s="48">
        <v>1</v>
      </c>
      <c r="U219" s="49">
        <v>0</v>
      </c>
      <c r="V219" s="49">
        <v>0.002128</v>
      </c>
      <c r="W219" s="49">
        <v>0.005309</v>
      </c>
      <c r="X219" s="49">
        <v>0.408124</v>
      </c>
      <c r="Y219" s="49">
        <v>0</v>
      </c>
      <c r="Z219" s="49">
        <v>1</v>
      </c>
      <c r="AA219" s="71">
        <v>219</v>
      </c>
      <c r="AB219" s="71"/>
      <c r="AC219" s="72"/>
      <c r="AD219" s="78" t="s">
        <v>2032</v>
      </c>
      <c r="AE219" s="78">
        <v>132</v>
      </c>
      <c r="AF219" s="78">
        <v>195</v>
      </c>
      <c r="AG219" s="78">
        <v>9786</v>
      </c>
      <c r="AH219" s="78">
        <v>328</v>
      </c>
      <c r="AI219" s="78"/>
      <c r="AJ219" s="78" t="s">
        <v>2213</v>
      </c>
      <c r="AK219" s="78" t="s">
        <v>2321</v>
      </c>
      <c r="AL219" s="82" t="s">
        <v>2419</v>
      </c>
      <c r="AM219" s="78"/>
      <c r="AN219" s="80">
        <v>39931.67550925926</v>
      </c>
      <c r="AO219" s="78"/>
      <c r="AP219" s="78" t="b">
        <v>1</v>
      </c>
      <c r="AQ219" s="78" t="b">
        <v>0</v>
      </c>
      <c r="AR219" s="78" t="b">
        <v>0</v>
      </c>
      <c r="AS219" s="78" t="s">
        <v>1701</v>
      </c>
      <c r="AT219" s="78">
        <v>27</v>
      </c>
      <c r="AU219" s="82" t="s">
        <v>2603</v>
      </c>
      <c r="AV219" s="78" t="b">
        <v>0</v>
      </c>
      <c r="AW219" s="78" t="s">
        <v>2713</v>
      </c>
      <c r="AX219" s="82" t="s">
        <v>2930</v>
      </c>
      <c r="AY219" s="78" t="s">
        <v>66</v>
      </c>
      <c r="AZ219" s="78" t="str">
        <f>REPLACE(INDEX(GroupVertices[Group],MATCH(Vertices[[#This Row],[Vertex]],GroupVertices[Vertex],0)),1,1,"")</f>
        <v>1</v>
      </c>
      <c r="BA219" s="48"/>
      <c r="BB219" s="48"/>
      <c r="BC219" s="48"/>
      <c r="BD219" s="48"/>
      <c r="BE219" s="48"/>
      <c r="BF219" s="48"/>
      <c r="BG219" s="122" t="s">
        <v>3722</v>
      </c>
      <c r="BH219" s="122" t="s">
        <v>3722</v>
      </c>
      <c r="BI219" s="122" t="s">
        <v>3882</v>
      </c>
      <c r="BJ219" s="122" t="s">
        <v>3882</v>
      </c>
      <c r="BK219" s="122">
        <v>0</v>
      </c>
      <c r="BL219" s="125">
        <v>0</v>
      </c>
      <c r="BM219" s="122">
        <v>1</v>
      </c>
      <c r="BN219" s="125">
        <v>3.5714285714285716</v>
      </c>
      <c r="BO219" s="122">
        <v>0</v>
      </c>
      <c r="BP219" s="125">
        <v>0</v>
      </c>
      <c r="BQ219" s="122">
        <v>27</v>
      </c>
      <c r="BR219" s="125">
        <v>96.42857142857143</v>
      </c>
      <c r="BS219" s="122">
        <v>28</v>
      </c>
      <c r="BT219" s="2"/>
      <c r="BU219" s="3"/>
      <c r="BV219" s="3"/>
      <c r="BW219" s="3"/>
      <c r="BX219" s="3"/>
    </row>
    <row r="220" spans="1:76" ht="15">
      <c r="A220" s="88" t="s">
        <v>362</v>
      </c>
      <c r="B220" s="89"/>
      <c r="C220" s="89" t="s">
        <v>64</v>
      </c>
      <c r="D220" s="90">
        <v>162.02804829874387</v>
      </c>
      <c r="E220" s="91"/>
      <c r="F220" s="103" t="s">
        <v>1021</v>
      </c>
      <c r="G220" s="89"/>
      <c r="H220" s="92" t="s">
        <v>362</v>
      </c>
      <c r="I220" s="93"/>
      <c r="J220" s="93"/>
      <c r="K220" s="92" t="s">
        <v>3149</v>
      </c>
      <c r="L220" s="94">
        <v>1</v>
      </c>
      <c r="M220" s="95">
        <v>711.5879516601562</v>
      </c>
      <c r="N220" s="95">
        <v>7526.21435546875</v>
      </c>
      <c r="O220" s="96"/>
      <c r="P220" s="97"/>
      <c r="Q220" s="97"/>
      <c r="R220" s="98"/>
      <c r="S220" s="48">
        <v>1</v>
      </c>
      <c r="T220" s="48">
        <v>1</v>
      </c>
      <c r="U220" s="49">
        <v>0</v>
      </c>
      <c r="V220" s="49">
        <v>0.002128</v>
      </c>
      <c r="W220" s="49">
        <v>0.005309</v>
      </c>
      <c r="X220" s="49">
        <v>0.408124</v>
      </c>
      <c r="Y220" s="49">
        <v>0</v>
      </c>
      <c r="Z220" s="49">
        <v>1</v>
      </c>
      <c r="AA220" s="99">
        <v>220</v>
      </c>
      <c r="AB220" s="99"/>
      <c r="AC220" s="100"/>
      <c r="AD220" s="78" t="s">
        <v>2033</v>
      </c>
      <c r="AE220" s="78">
        <v>618</v>
      </c>
      <c r="AF220" s="78">
        <v>172</v>
      </c>
      <c r="AG220" s="78">
        <v>2387</v>
      </c>
      <c r="AH220" s="78">
        <v>14051</v>
      </c>
      <c r="AI220" s="78"/>
      <c r="AJ220" s="78"/>
      <c r="AK220" s="78" t="s">
        <v>2322</v>
      </c>
      <c r="AL220" s="78"/>
      <c r="AM220" s="78"/>
      <c r="AN220" s="80">
        <v>39797.63180555555</v>
      </c>
      <c r="AO220" s="82" t="s">
        <v>2602</v>
      </c>
      <c r="AP220" s="78" t="b">
        <v>1</v>
      </c>
      <c r="AQ220" s="78" t="b">
        <v>0</v>
      </c>
      <c r="AR220" s="78" t="b">
        <v>1</v>
      </c>
      <c r="AS220" s="78" t="s">
        <v>1701</v>
      </c>
      <c r="AT220" s="78">
        <v>6</v>
      </c>
      <c r="AU220" s="82" t="s">
        <v>2603</v>
      </c>
      <c r="AV220" s="78" t="b">
        <v>0</v>
      </c>
      <c r="AW220" s="78" t="s">
        <v>2713</v>
      </c>
      <c r="AX220" s="82" t="s">
        <v>2931</v>
      </c>
      <c r="AY220" s="78" t="s">
        <v>66</v>
      </c>
      <c r="AZ220" s="78" t="str">
        <f>REPLACE(INDEX(GroupVertices[Group],MATCH(Vertices[[#This Row],[Vertex]],GroupVertices[Vertex],0)),1,1,"")</f>
        <v>1</v>
      </c>
      <c r="BA220" s="48"/>
      <c r="BB220" s="48"/>
      <c r="BC220" s="48"/>
      <c r="BD220" s="48"/>
      <c r="BE220" s="48"/>
      <c r="BF220" s="48"/>
      <c r="BG220" s="122" t="s">
        <v>3723</v>
      </c>
      <c r="BH220" s="122" t="s">
        <v>3723</v>
      </c>
      <c r="BI220" s="122" t="s">
        <v>3883</v>
      </c>
      <c r="BJ220" s="122" t="s">
        <v>3883</v>
      </c>
      <c r="BK220" s="122">
        <v>2</v>
      </c>
      <c r="BL220" s="125">
        <v>10</v>
      </c>
      <c r="BM220" s="122">
        <v>0</v>
      </c>
      <c r="BN220" s="125">
        <v>0</v>
      </c>
      <c r="BO220" s="122">
        <v>0</v>
      </c>
      <c r="BP220" s="125">
        <v>0</v>
      </c>
      <c r="BQ220" s="122">
        <v>18</v>
      </c>
      <c r="BR220" s="125">
        <v>90</v>
      </c>
      <c r="BS220" s="122">
        <v>20</v>
      </c>
      <c r="BT220" s="2"/>
      <c r="BU220" s="3"/>
      <c r="BV220" s="3"/>
      <c r="BW220" s="3"/>
      <c r="BX2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0"/>
    <dataValidation allowBlank="1" showInputMessage="1" promptTitle="Vertex Tooltip" prompt="Enter optional text that will pop up when the mouse is hovered over the vertex." errorTitle="Invalid Vertex Image Key" sqref="K3:K2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0"/>
    <dataValidation allowBlank="1" showInputMessage="1" promptTitle="Vertex Label Fill Color" prompt="To select an optional fill color for the Label shape, right-click and select Select Color on the right-click menu." sqref="I3:I220"/>
    <dataValidation allowBlank="1" showInputMessage="1" promptTitle="Vertex Image File" prompt="Enter the path to an image file.  Hover over the column header for examples." errorTitle="Invalid Vertex Image Key" sqref="F3:F220"/>
    <dataValidation allowBlank="1" showInputMessage="1" promptTitle="Vertex Color" prompt="To select an optional vertex color, right-click and select Select Color on the right-click menu." sqref="B3:B220"/>
    <dataValidation allowBlank="1" showInputMessage="1" promptTitle="Vertex Opacity" prompt="Enter an optional vertex opacity between 0 (transparent) and 100 (opaque)." errorTitle="Invalid Vertex Opacity" error="The optional vertex opacity must be a whole number between 0 and 10." sqref="E3:E220"/>
    <dataValidation type="list" allowBlank="1" showInputMessage="1" showErrorMessage="1" promptTitle="Vertex Shape" prompt="Select an optional vertex shape." errorTitle="Invalid Vertex Shape" error="You have entered an invalid vertex shape.  Try selecting from the drop-down list instead." sqref="C3:C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0">
      <formula1>ValidVertexLabelPositions</formula1>
    </dataValidation>
    <dataValidation allowBlank="1" showInputMessage="1" showErrorMessage="1" promptTitle="Vertex Name" prompt="Enter the name of the vertex." sqref="A3:A220"/>
  </dataValidations>
  <hyperlinks>
    <hyperlink ref="AL3" r:id="rId1" display="http://www.appealri.com/"/>
    <hyperlink ref="AL4" r:id="rId2" display="https://t.co/TCHCNCtOjO"/>
    <hyperlink ref="AL5" r:id="rId3" display="http://weei.com/"/>
    <hyperlink ref="AL7" r:id="rId4" display="https://t.co/lDg5WGo3Ez"/>
    <hyperlink ref="AL14" r:id="rId5" display="https://t.co/LoHGBALzMf"/>
    <hyperlink ref="AL15" r:id="rId6" display="http://www.phantomgourmet.com/"/>
    <hyperlink ref="AL16" r:id="rId7" display="http://t.co/aav3LH2nK4"/>
    <hyperlink ref="AL17" r:id="rId8" display="https://t.co/FnzxTb8Nes"/>
    <hyperlink ref="AL26" r:id="rId9" display="https://t.co/7dqRg0WgQm"/>
    <hyperlink ref="AL28" r:id="rId10" display="http://keybase.io/localhostdemon"/>
    <hyperlink ref="AL29" r:id="rId11" display="https://t.co/oF1m9aomEU"/>
    <hyperlink ref="AL30" r:id="rId12" display="http://www.curiousaboutcbd.info/"/>
    <hyperlink ref="AL33" r:id="rId13" display="http://www.cradlestocrayons.org/"/>
    <hyperlink ref="AL36" r:id="rId14" display="https://t.co/cjBrTtZ5W1"/>
    <hyperlink ref="AL41" r:id="rId15" display="https://t.co/XRVQwpppB3"/>
    <hyperlink ref="AL42" r:id="rId16" display="https://t.co/iSKrg2mAtP"/>
    <hyperlink ref="AL43" r:id="rId17" display="https://t.co/DugqCloYZv"/>
    <hyperlink ref="AL44" r:id="rId18" display="https://t.co/U07NTZeJ12"/>
    <hyperlink ref="AL47" r:id="rId19" display="http://www.necn.com/weather/Weather-New-England-245521811.html"/>
    <hyperlink ref="AL48" r:id="rId20" display="https://t.co/4rCTl7cdyK"/>
    <hyperlink ref="AL58" r:id="rId21" display="https://instagram.com/sam.schmir"/>
    <hyperlink ref="AL60" r:id="rId22" display="http://www.hilarityforcharity.org/"/>
    <hyperlink ref="AL61" r:id="rId23" display="https://t.co/8UMp4pzFqw"/>
    <hyperlink ref="AL63" r:id="rId24" display="https://ffm.to/bannersletgo"/>
    <hyperlink ref="AL65" r:id="rId25" display="https://t.co/lsN6Q16oC4"/>
    <hyperlink ref="AL66" r:id="rId26" display="https://t.co/ympoY5JxC8"/>
    <hyperlink ref="AL67" r:id="rId27" display="http://www.youtube.com/SmarterEveryDay"/>
    <hyperlink ref="AL68" r:id="rId28" display="http://t.co/wpVvHHc1a9"/>
    <hyperlink ref="AL69" r:id="rId29" display="https://t.co/TAXQpsHa5X"/>
    <hyperlink ref="AL70" r:id="rId30" display="http://ryangraney.com/"/>
    <hyperlink ref="AL71" r:id="rId31" display="https://t.co/RNrzBytbxy"/>
    <hyperlink ref="AL72" r:id="rId32" display="https://t.co/DSIZiEbDmC"/>
    <hyperlink ref="AL74" r:id="rId33" display="https://t.co/5A5dRrarbA"/>
    <hyperlink ref="AL78" r:id="rId34" display="https://t.co/TcS9m2UDRx"/>
    <hyperlink ref="AL84" r:id="rId35" display="https://starbucks.com/"/>
    <hyperlink ref="AL85" r:id="rId36" display="https://t.co/R5GgfIH9k2"/>
    <hyperlink ref="AL86" r:id="rId37" display="https://t.co/mWn7NxMVFi"/>
    <hyperlink ref="AL88" r:id="rId38" display="http://t.co/p9YBgjRioj"/>
    <hyperlink ref="AL91" r:id="rId39" display="http://www.instagram.com/realDonaldTrump"/>
    <hyperlink ref="AL94" r:id="rId40" display="http://instagram.com/xo_rilee"/>
    <hyperlink ref="AL100" r:id="rId41" display="http://www.twitch.tv/zakky_b"/>
    <hyperlink ref="AL102" r:id="rId42" display="http://t.co/M8itnNJpgn"/>
    <hyperlink ref="AL103" r:id="rId43" display="https://t.co/jnTWfesUgr"/>
    <hyperlink ref="AL114" r:id="rId44" display="https://t.co/OlwtzjTw3R"/>
    <hyperlink ref="AL117" r:id="rId45" display="https://t.co/0dIYSrGV60"/>
    <hyperlink ref="AL118" r:id="rId46" display="https://t.co/8hzEFBF0MT"/>
    <hyperlink ref="AL120" r:id="rId47" display="http://www.blueswirls.com/"/>
    <hyperlink ref="AL121" r:id="rId48" display="http://www.leightonoconnor.com/"/>
    <hyperlink ref="AL123" r:id="rId49" display="http://www.bostonglobe.com/sports/basketball"/>
    <hyperlink ref="AL125" r:id="rId50" display="https://t.co/7IDoW8Ah9W"/>
    <hyperlink ref="AL130" r:id="rId51" display="https://t.co/uGbmhzPrB9"/>
    <hyperlink ref="AL136" r:id="rId52" display="http://patreon.com/iankach"/>
    <hyperlink ref="AL138" r:id="rId53" display="https://t.co/VHL3KCxX0u"/>
    <hyperlink ref="AL140" r:id="rId54" display="https://t.co/ksb5sPcwLB"/>
    <hyperlink ref="AL141" r:id="rId55" display="https://t.co/UXVKR9UkAt"/>
    <hyperlink ref="AL142" r:id="rId56" display="https://flickr.com/alecsilva"/>
    <hyperlink ref="AL143" r:id="rId57" display="https://t.co/Fvc3HnkGRq"/>
    <hyperlink ref="AL144" r:id="rId58" display="http://www.goodhopeinc.org/"/>
    <hyperlink ref="AL145" r:id="rId59" display="https://t.co/ibhHhNfCx5"/>
    <hyperlink ref="AL146" r:id="rId60" display="https://t.co/ai72OqrQHe"/>
    <hyperlink ref="AL147" r:id="rId61" display="http://t.co/jfwRNkkU4y"/>
    <hyperlink ref="AL149" r:id="rId62" display="https://t.co/wEvRqhhfuW"/>
    <hyperlink ref="AL150" r:id="rId63" display="http://sheetz.com/"/>
    <hyperlink ref="AL151" r:id="rId64" display="http://www.rutters.com/"/>
    <hyperlink ref="AL152" r:id="rId65" display="http://www.racetrac.com/"/>
    <hyperlink ref="AL153" r:id="rId66" display="http://www.pilotflyingj.com/"/>
    <hyperlink ref="AL154" r:id="rId67" display="http://t.co/SFPA6QmXql"/>
    <hyperlink ref="AL155" r:id="rId68" display="https://t.co/9MweNwSbRI"/>
    <hyperlink ref="AL156" r:id="rId69" display="https://www.gspretail.com/"/>
    <hyperlink ref="AL157" r:id="rId70" display="https://t.co/vRC6h3mwOk"/>
    <hyperlink ref="AL158" r:id="rId71" display="https://loves.com/"/>
    <hyperlink ref="AL159" r:id="rId72" display="https://t.co/Bos2aVzr8K"/>
    <hyperlink ref="AL160" r:id="rId73" display="https://t.co/k9xsIAlgd6"/>
    <hyperlink ref="AL161" r:id="rId74" display="http://t.co/18xKgajUC5"/>
    <hyperlink ref="AL162" r:id="rId75" display="http://www.speedway.com/"/>
    <hyperlink ref="AL163" r:id="rId76" display="http://www.facebook.com/profile.php?id=100000130595716"/>
    <hyperlink ref="AL165" r:id="rId77" display="https://t.co/3nmEcbv86z"/>
    <hyperlink ref="AL169" r:id="rId78" display="http://boston25news.com/"/>
    <hyperlink ref="AL170" r:id="rId79" display="https://t.co/wGXJRz84Ia"/>
    <hyperlink ref="AL174" r:id="rId80" display="https://t.co/rWSCMRIxKX"/>
    <hyperlink ref="AL175" r:id="rId81" display="https://www.iheart.com/podcast/karlson-mckenzie-28713756/"/>
    <hyperlink ref="AL176" r:id="rId82" display="http://alislam.org/"/>
    <hyperlink ref="AL179" r:id="rId83" display="https://t.co/QjcRYdJm5K"/>
    <hyperlink ref="AL186" r:id="rId84" display="https://t.co/xwiKmLejWQ"/>
    <hyperlink ref="AL187" r:id="rId85" display="http://www.rirepublicans.us/"/>
    <hyperlink ref="AL188" r:id="rId86" display="https://t.co/xYYCc2Ti4l"/>
    <hyperlink ref="AL189" r:id="rId87" display="http://www.governor.ri.gov/"/>
    <hyperlink ref="AL194" r:id="rId88" display="https://t.co/6dRpHwZWqR"/>
    <hyperlink ref="AL195" r:id="rId89" display="https://www.youtube.com/user/SincerelyChelle07?sub_confirmation=1"/>
    <hyperlink ref="AL197" r:id="rId90" display="https://t.co/SaPZbFttb4"/>
    <hyperlink ref="AL204" r:id="rId91" display="https://t.co/qsE3V0IfGL"/>
    <hyperlink ref="AL206" r:id="rId92" display="https://t.co/Hx0qRdWImC"/>
    <hyperlink ref="AL207" r:id="rId93" display="http://www.instagram.com/thelittleraskal"/>
    <hyperlink ref="AL210" r:id="rId94" display="http://wokq.com/"/>
    <hyperlink ref="AL213" r:id="rId95" display="https://twitter.com/search?q=%40Sammiasaurus&amp;src=typd"/>
    <hyperlink ref="AL216" r:id="rId96" display="https://t.co/8vRoVuiX5O"/>
    <hyperlink ref="AL219" r:id="rId97" display="https://t.co/1eGtw9du4e"/>
    <hyperlink ref="AO3" r:id="rId98" display="https://pbs.twimg.com/profile_banners/253355926/1372174043"/>
    <hyperlink ref="AO4" r:id="rId99" display="https://pbs.twimg.com/profile_banners/34291927/1549303469"/>
    <hyperlink ref="AO5" r:id="rId100" display="https://pbs.twimg.com/profile_banners/202643200/1471640803"/>
    <hyperlink ref="AO6" r:id="rId101" display="https://pbs.twimg.com/profile_banners/824424776/1472992889"/>
    <hyperlink ref="AO7" r:id="rId102" display="https://pbs.twimg.com/profile_banners/354427613/1519678178"/>
    <hyperlink ref="AO8" r:id="rId103" display="https://pbs.twimg.com/profile_banners/817115478233595905/1531002104"/>
    <hyperlink ref="AO9" r:id="rId104" display="https://pbs.twimg.com/profile_banners/414030032/1435073239"/>
    <hyperlink ref="AO11" r:id="rId105" display="https://pbs.twimg.com/profile_banners/3288332205/1497919131"/>
    <hyperlink ref="AO12" r:id="rId106" display="https://pbs.twimg.com/profile_banners/342891572/1545598499"/>
    <hyperlink ref="AO14" r:id="rId107" display="https://pbs.twimg.com/profile_banners/71026122/1549221787"/>
    <hyperlink ref="AO15" r:id="rId108" display="https://pbs.twimg.com/profile_banners/24729183/1456198043"/>
    <hyperlink ref="AO16" r:id="rId109" display="https://pbs.twimg.com/profile_banners/16334139/1412189704"/>
    <hyperlink ref="AO17" r:id="rId110" display="https://pbs.twimg.com/profile_banners/8771022/1549038872"/>
    <hyperlink ref="AO19" r:id="rId111" display="https://pbs.twimg.com/profile_banners/1296125136/1522684559"/>
    <hyperlink ref="AO21" r:id="rId112" display="https://pbs.twimg.com/profile_banners/471672239/1542376504"/>
    <hyperlink ref="AO22" r:id="rId113" display="https://pbs.twimg.com/profile_banners/21265576/1550007976"/>
    <hyperlink ref="AO24" r:id="rId114" display="https://pbs.twimg.com/profile_banners/3374058869/1469112437"/>
    <hyperlink ref="AO25" r:id="rId115" display="https://pbs.twimg.com/profile_banners/20292917/1547525640"/>
    <hyperlink ref="AO26" r:id="rId116" display="https://pbs.twimg.com/profile_banners/156776733/1549289178"/>
    <hyperlink ref="AO28" r:id="rId117" display="https://pbs.twimg.com/profile_banners/912857321008766976/1542162429"/>
    <hyperlink ref="AO29" r:id="rId118" display="https://pbs.twimg.com/profile_banners/31126587/1548042622"/>
    <hyperlink ref="AO30" r:id="rId119" display="https://pbs.twimg.com/profile_banners/838549993308958720/1549582798"/>
    <hyperlink ref="AO31" r:id="rId120" display="https://pbs.twimg.com/profile_banners/245900550/1529325589"/>
    <hyperlink ref="AO32" r:id="rId121" display="https://pbs.twimg.com/profile_banners/23897581/1547758044"/>
    <hyperlink ref="AO33" r:id="rId122" display="https://pbs.twimg.com/profile_banners/26549996/1538408983"/>
    <hyperlink ref="AO34" r:id="rId123" display="https://pbs.twimg.com/profile_banners/1202619440/1366858020"/>
    <hyperlink ref="AO36" r:id="rId124" display="https://pbs.twimg.com/profile_banners/19255778/1542387296"/>
    <hyperlink ref="AO37" r:id="rId125" display="https://pbs.twimg.com/profile_banners/355090002/1359342733"/>
    <hyperlink ref="AO38" r:id="rId126" display="https://pbs.twimg.com/profile_banners/235918264/1530514659"/>
    <hyperlink ref="AO41" r:id="rId127" display="https://pbs.twimg.com/profile_banners/3013281216/1542944650"/>
    <hyperlink ref="AO42" r:id="rId128" display="https://pbs.twimg.com/profile_banners/943589089244319744/1537639502"/>
    <hyperlink ref="AO43" r:id="rId129" display="https://pbs.twimg.com/profile_banners/36434071/1506897767"/>
    <hyperlink ref="AO44" r:id="rId130" display="https://pbs.twimg.com/profile_banners/851142163/1539722082"/>
    <hyperlink ref="AO46" r:id="rId131" display="https://pbs.twimg.com/profile_banners/222552743/1545594637"/>
    <hyperlink ref="AO47" r:id="rId132" display="https://pbs.twimg.com/profile_banners/19649450/1545104356"/>
    <hyperlink ref="AO48" r:id="rId133" display="https://pbs.twimg.com/profile_banners/1858068037/1546445368"/>
    <hyperlink ref="AO49" r:id="rId134" display="https://pbs.twimg.com/profile_banners/712005020347031553/1517235434"/>
    <hyperlink ref="AO52" r:id="rId135" display="https://pbs.twimg.com/profile_banners/122735574/1512689421"/>
    <hyperlink ref="AO53" r:id="rId136" display="https://pbs.twimg.com/profile_banners/785039802/1493084142"/>
    <hyperlink ref="AO54" r:id="rId137" display="https://pbs.twimg.com/profile_banners/2242051309/1471426268"/>
    <hyperlink ref="AO55" r:id="rId138" display="https://pbs.twimg.com/profile_banners/1078116769502584832/1545878876"/>
    <hyperlink ref="AO58" r:id="rId139" display="https://pbs.twimg.com/profile_banners/825082408299028480/1545856309"/>
    <hyperlink ref="AO59" r:id="rId140" display="https://pbs.twimg.com/profile_banners/12/1483046077"/>
    <hyperlink ref="AO60" r:id="rId141" display="https://pbs.twimg.com/profile_banners/443215941/1411512391"/>
    <hyperlink ref="AO61" r:id="rId142" display="https://pbs.twimg.com/profile_banners/201580991/1532664937"/>
    <hyperlink ref="AO62" r:id="rId143" display="https://pbs.twimg.com/profile_banners/104288093/1532532239"/>
    <hyperlink ref="AO63" r:id="rId144" display="https://pbs.twimg.com/profile_banners/2999669038/1530285465"/>
    <hyperlink ref="AO64" r:id="rId145" display="https://pbs.twimg.com/profile_banners/63302020/1518137859"/>
    <hyperlink ref="AO65" r:id="rId146" display="https://pbs.twimg.com/profile_banners/964032914626359296/1537973032"/>
    <hyperlink ref="AO66" r:id="rId147" display="https://pbs.twimg.com/profile_banners/168987151/1398400026"/>
    <hyperlink ref="AO67" r:id="rId148" display="https://pbs.twimg.com/profile_banners/315465682/1523861326"/>
    <hyperlink ref="AO68" r:id="rId149" display="https://pbs.twimg.com/profile_banners/409486555/1360128263"/>
    <hyperlink ref="AO69" r:id="rId150" display="https://pbs.twimg.com/profile_banners/783214/1537558537"/>
    <hyperlink ref="AO70" r:id="rId151" display="https://pbs.twimg.com/profile_banners/172434834/1548470403"/>
    <hyperlink ref="AO71" r:id="rId152" display="https://pbs.twimg.com/profile_banners/72075547/1545400237"/>
    <hyperlink ref="AO72" r:id="rId153" display="https://pbs.twimg.com/profile_banners/322984842/1437156767"/>
    <hyperlink ref="AO73" r:id="rId154" display="https://pbs.twimg.com/profile_banners/895809273367633920/1502555510"/>
    <hyperlink ref="AO74" r:id="rId155" display="https://pbs.twimg.com/profile_banners/17590505/1550182174"/>
    <hyperlink ref="AO75" r:id="rId156" display="https://pbs.twimg.com/profile_banners/1044089902860722176/1541407010"/>
    <hyperlink ref="AO76" r:id="rId157" display="https://pbs.twimg.com/profile_banners/414382963/1496113851"/>
    <hyperlink ref="AO77" r:id="rId158" display="https://pbs.twimg.com/profile_banners/249452005/1360383025"/>
    <hyperlink ref="AO78" r:id="rId159" display="https://pbs.twimg.com/profile_banners/23772385/1529288934"/>
    <hyperlink ref="AO81" r:id="rId160" display="https://pbs.twimg.com/profile_banners/709559295751229440/1545003559"/>
    <hyperlink ref="AO83" r:id="rId161" display="https://pbs.twimg.com/profile_banners/21762851/1483147755"/>
    <hyperlink ref="AO84" r:id="rId162" display="https://pbs.twimg.com/profile_banners/30973/1546973009"/>
    <hyperlink ref="AO85" r:id="rId163" display="https://pbs.twimg.com/profile_banners/21247089/1548184575"/>
    <hyperlink ref="AO86" r:id="rId164" display="https://pbs.twimg.com/profile_banners/89480902/1402683375"/>
    <hyperlink ref="AO87" r:id="rId165" display="https://pbs.twimg.com/profile_banners/2860938676/1456762315"/>
    <hyperlink ref="AO88" r:id="rId166" display="https://pbs.twimg.com/profile_banners/29008249/1519177750"/>
    <hyperlink ref="AO90" r:id="rId167" display="https://pbs.twimg.com/profile_banners/826612549051359232/1497125688"/>
    <hyperlink ref="AO91" r:id="rId168" display="https://pbs.twimg.com/profile_banners/25073877/1543104015"/>
    <hyperlink ref="AO92" r:id="rId169" display="https://pbs.twimg.com/profile_banners/992463167132323842/1547748182"/>
    <hyperlink ref="AO93" r:id="rId170" display="https://pbs.twimg.com/profile_banners/2616233653/1546394488"/>
    <hyperlink ref="AO94" r:id="rId171" display="https://pbs.twimg.com/profile_banners/2279849484/1526962672"/>
    <hyperlink ref="AO95" r:id="rId172" display="https://pbs.twimg.com/profile_banners/29997234/1549329655"/>
    <hyperlink ref="AO97" r:id="rId173" display="https://pbs.twimg.com/profile_banners/17837591/1356059966"/>
    <hyperlink ref="AO98" r:id="rId174" display="https://pbs.twimg.com/profile_banners/91568633/1352500654"/>
    <hyperlink ref="AO99" r:id="rId175" display="https://pbs.twimg.com/profile_banners/17272917/1520770664"/>
    <hyperlink ref="AO100" r:id="rId176" display="https://pbs.twimg.com/profile_banners/1091700444160765952/1549117651"/>
    <hyperlink ref="AO101" r:id="rId177" display="https://pbs.twimg.com/profile_banners/53295445/1512583347"/>
    <hyperlink ref="AO102" r:id="rId178" display="https://pbs.twimg.com/profile_banners/16936018/1544464256"/>
    <hyperlink ref="AO103" r:id="rId179" display="https://pbs.twimg.com/profile_banners/340596866/1524054185"/>
    <hyperlink ref="AO104" r:id="rId180" display="https://pbs.twimg.com/profile_banners/445101911/1502028483"/>
    <hyperlink ref="AO105" r:id="rId181" display="https://pbs.twimg.com/profile_banners/283622910/1413844868"/>
    <hyperlink ref="AO106" r:id="rId182" display="https://pbs.twimg.com/profile_banners/11145452/1461033066"/>
    <hyperlink ref="AO107" r:id="rId183" display="https://pbs.twimg.com/profile_banners/42453588/1516029254"/>
    <hyperlink ref="AO109" r:id="rId184" display="https://pbs.twimg.com/profile_banners/29517640/1403019364"/>
    <hyperlink ref="AO110" r:id="rId185" display="https://pbs.twimg.com/profile_banners/69901921/1455477272"/>
    <hyperlink ref="AO111" r:id="rId186" display="https://pbs.twimg.com/profile_banners/23700490/1546060501"/>
    <hyperlink ref="AO112" r:id="rId187" display="https://pbs.twimg.com/profile_banners/3400159563/1527696691"/>
    <hyperlink ref="AO113" r:id="rId188" display="https://pbs.twimg.com/profile_banners/1011732923136069632/1546366306"/>
    <hyperlink ref="AO114" r:id="rId189" display="https://pbs.twimg.com/profile_banners/2258774085/1550037680"/>
    <hyperlink ref="AO115" r:id="rId190" display="https://pbs.twimg.com/profile_banners/1016512503403212800/1532146910"/>
    <hyperlink ref="AO117" r:id="rId191" display="https://pbs.twimg.com/profile_banners/17942035/1550052062"/>
    <hyperlink ref="AO118" r:id="rId192" display="https://pbs.twimg.com/profile_banners/19811839/1471291559"/>
    <hyperlink ref="AO119" r:id="rId193" display="https://pbs.twimg.com/profile_banners/91436594/1543532749"/>
    <hyperlink ref="AO120" r:id="rId194" display="https://pbs.twimg.com/profile_banners/25284342/1367626356"/>
    <hyperlink ref="AO121" r:id="rId195" display="https://pbs.twimg.com/profile_banners/34698007/1412669376"/>
    <hyperlink ref="AO122" r:id="rId196" display="https://pbs.twimg.com/profile_banners/2504658961/1548820855"/>
    <hyperlink ref="AO123" r:id="rId197" display="https://pbs.twimg.com/profile_banners/369723148/1401345854"/>
    <hyperlink ref="AO124" r:id="rId198" display="https://pbs.twimg.com/profile_banners/192547344/1548248259"/>
    <hyperlink ref="AO126" r:id="rId199" display="https://pbs.twimg.com/profile_banners/1552164793/1480115925"/>
    <hyperlink ref="AO128" r:id="rId200" display="https://pbs.twimg.com/profile_banners/813060187233910784/1524352569"/>
    <hyperlink ref="AO129" r:id="rId201" display="https://pbs.twimg.com/profile_banners/2503148781/1398835987"/>
    <hyperlink ref="AO130" r:id="rId202" display="https://pbs.twimg.com/profile_banners/20019950/1539699260"/>
    <hyperlink ref="AO132" r:id="rId203" display="https://pbs.twimg.com/profile_banners/2405564636/1540993858"/>
    <hyperlink ref="AO134" r:id="rId204" display="https://pbs.twimg.com/profile_banners/2805976745/1550022843"/>
    <hyperlink ref="AO136" r:id="rId205" display="https://pbs.twimg.com/profile_banners/45517306/1548467259"/>
    <hyperlink ref="AO139" r:id="rId206" display="https://pbs.twimg.com/profile_banners/3413767114/1439247199"/>
    <hyperlink ref="AO140" r:id="rId207" display="https://pbs.twimg.com/profile_banners/16101678/1525391705"/>
    <hyperlink ref="AO141" r:id="rId208" display="https://pbs.twimg.com/profile_banners/497306534/1410979925"/>
    <hyperlink ref="AO142" r:id="rId209" display="https://pbs.twimg.com/profile_banners/16914717/1549939255"/>
    <hyperlink ref="AO143" r:id="rId210" display="https://pbs.twimg.com/profile_banners/518705942/1453734430"/>
    <hyperlink ref="AO144" r:id="rId211" display="https://pbs.twimg.com/profile_banners/817404959058751488/1536862686"/>
    <hyperlink ref="AO145" r:id="rId212" display="https://pbs.twimg.com/profile_banners/268611780/1542217397"/>
    <hyperlink ref="AO146" r:id="rId213" display="https://pbs.twimg.com/profile_banners/747525388616744960/1546438472"/>
    <hyperlink ref="AO147" r:id="rId214" display="https://pbs.twimg.com/profile_banners/356866129/1525279058"/>
    <hyperlink ref="AO148" r:id="rId215" display="https://pbs.twimg.com/profile_banners/2020301/1431017083"/>
    <hyperlink ref="AO149" r:id="rId216" display="https://pbs.twimg.com/profile_banners/20675721/1545837558"/>
    <hyperlink ref="AO150" r:id="rId217" display="https://pbs.twimg.com/profile_banners/14813584/1549300112"/>
    <hyperlink ref="AO151" r:id="rId218" display="https://pbs.twimg.com/profile_banners/36681165/1546440700"/>
    <hyperlink ref="AO152" r:id="rId219" display="https://pbs.twimg.com/profile_banners/48784221/1536071698"/>
    <hyperlink ref="AO153" r:id="rId220" display="https://pbs.twimg.com/profile_banners/52065674/1541093698"/>
    <hyperlink ref="AO154" r:id="rId221" display="https://pbs.twimg.com/profile_banners/245483687/1413758150"/>
    <hyperlink ref="AO155" r:id="rId222" display="https://pbs.twimg.com/profile_banners/114890349/1488775897"/>
    <hyperlink ref="AO156" r:id="rId223" display="https://pbs.twimg.com/profile_banners/46978189/1462481523"/>
    <hyperlink ref="AO157" r:id="rId224" display="https://pbs.twimg.com/profile_banners/39860455/1547136537"/>
    <hyperlink ref="AO158" r:id="rId225" display="https://pbs.twimg.com/profile_banners/36982741/1539027610"/>
    <hyperlink ref="AO159" r:id="rId226" display="https://pbs.twimg.com/profile_banners/500002434/1527437549"/>
    <hyperlink ref="AO160" r:id="rId227" display="https://pbs.twimg.com/profile_banners/2935357196/1518452684"/>
    <hyperlink ref="AO161" r:id="rId228" display="https://pbs.twimg.com/profile_banners/102820159/1494441827"/>
    <hyperlink ref="AO162" r:id="rId229" display="https://pbs.twimg.com/profile_banners/851526206/1501677315"/>
    <hyperlink ref="AO163" r:id="rId230" display="https://pbs.twimg.com/profile_banners/61086581/1549614692"/>
    <hyperlink ref="AO165" r:id="rId231" display="https://pbs.twimg.com/profile_banners/31404932/1529689928"/>
    <hyperlink ref="AO166" r:id="rId232" display="https://pbs.twimg.com/profile_banners/136165495/1548480613"/>
    <hyperlink ref="AO167" r:id="rId233" display="https://pbs.twimg.com/profile_banners/1184711162/1546032922"/>
    <hyperlink ref="AO169" r:id="rId234" display="https://pbs.twimg.com/profile_banners/19665244/1541193796"/>
    <hyperlink ref="AO170" r:id="rId235" display="https://pbs.twimg.com/profile_banners/28630569/1410728030"/>
    <hyperlink ref="AO171" r:id="rId236" display="https://pbs.twimg.com/profile_banners/160889265/1543875571"/>
    <hyperlink ref="AO172" r:id="rId237" display="https://pbs.twimg.com/profile_banners/98141727/1434537329"/>
    <hyperlink ref="AO173" r:id="rId238" display="https://pbs.twimg.com/profile_banners/2185171932/1386217871"/>
    <hyperlink ref="AO174" r:id="rId239" display="https://pbs.twimg.com/profile_banners/129919975/1492719354"/>
    <hyperlink ref="AO176" r:id="rId240" display="https://pbs.twimg.com/profile_banners/358038702/1485965672"/>
    <hyperlink ref="AO178" r:id="rId241" display="https://pbs.twimg.com/profile_banners/15314624/1470337063"/>
    <hyperlink ref="AO179" r:id="rId242" display="https://pbs.twimg.com/profile_banners/731087192/1398437326"/>
    <hyperlink ref="AO181" r:id="rId243" display="https://pbs.twimg.com/profile_banners/43404594/1361864694"/>
    <hyperlink ref="AO184" r:id="rId244" display="https://pbs.twimg.com/profile_banners/3947091915/1535595092"/>
    <hyperlink ref="AO185" r:id="rId245" display="https://pbs.twimg.com/profile_banners/779123401/1542918362"/>
    <hyperlink ref="AO187" r:id="rId246" display="https://pbs.twimg.com/profile_banners/1357343934/1545840930"/>
    <hyperlink ref="AO188" r:id="rId247" display="https://pbs.twimg.com/profile_banners/2339034354/1548448372"/>
    <hyperlink ref="AO189" r:id="rId248" display="https://pbs.twimg.com/profile_banners/240778059/1528858212"/>
    <hyperlink ref="AO190" r:id="rId249" display="https://pbs.twimg.com/profile_banners/1095400201110605824/1550002231"/>
    <hyperlink ref="AO192" r:id="rId250" display="https://pbs.twimg.com/profile_banners/9477212/1463545606"/>
    <hyperlink ref="AO194" r:id="rId251" display="https://pbs.twimg.com/profile_banners/47207043/1392985828"/>
    <hyperlink ref="AO195" r:id="rId252" display="https://pbs.twimg.com/profile_banners/842841176/1518139585"/>
    <hyperlink ref="AO196" r:id="rId253" display="https://pbs.twimg.com/profile_banners/19743660/1439600180"/>
    <hyperlink ref="AO197" r:id="rId254" display="https://pbs.twimg.com/profile_banners/19151917/1533519858"/>
    <hyperlink ref="AO198" r:id="rId255" display="https://pbs.twimg.com/profile_banners/2710982744/1509029834"/>
    <hyperlink ref="AO200" r:id="rId256" display="https://pbs.twimg.com/profile_banners/34687026/1420133645"/>
    <hyperlink ref="AO201" r:id="rId257" display="https://pbs.twimg.com/profile_banners/347526989/1412252420"/>
    <hyperlink ref="AO202" r:id="rId258" display="https://pbs.twimg.com/profile_banners/196297207/1481985453"/>
    <hyperlink ref="AO203" r:id="rId259" display="https://pbs.twimg.com/profile_banners/956038619675942913/1543268759"/>
    <hyperlink ref="AO204" r:id="rId260" display="https://pbs.twimg.com/profile_banners/18830202/1379289324"/>
    <hyperlink ref="AO205" r:id="rId261" display="https://pbs.twimg.com/profile_banners/2347240093/1549165220"/>
    <hyperlink ref="AO206" r:id="rId262" display="https://pbs.twimg.com/profile_banners/3545379375/1486089296"/>
    <hyperlink ref="AO207" r:id="rId263" display="https://pbs.twimg.com/profile_banners/95048543/1549454602"/>
    <hyperlink ref="AO210" r:id="rId264" display="https://pbs.twimg.com/profile_banners/194147958/1475517787"/>
    <hyperlink ref="AO211" r:id="rId265" display="https://pbs.twimg.com/profile_banners/30546144/1542422439"/>
    <hyperlink ref="AO213" r:id="rId266" display="https://pbs.twimg.com/profile_banners/2319400526/1549982922"/>
    <hyperlink ref="AO214" r:id="rId267" display="https://pbs.twimg.com/profile_banners/2714573408/1547569688"/>
    <hyperlink ref="AO215" r:id="rId268" display="https://pbs.twimg.com/profile_banners/38659695/1530495385"/>
    <hyperlink ref="AO216" r:id="rId269" display="https://pbs.twimg.com/profile_banners/55219565/1549386483"/>
    <hyperlink ref="AO217" r:id="rId270" display="https://pbs.twimg.com/profile_banners/23063567/1465095084"/>
    <hyperlink ref="AO218" r:id="rId271" display="https://pbs.twimg.com/profile_banners/827581789996736512/1486146361"/>
    <hyperlink ref="AO220" r:id="rId272" display="https://pbs.twimg.com/profile_banners/18137949/1542600489"/>
    <hyperlink ref="AU3" r:id="rId273" display="http://abs.twimg.com/images/themes/theme1/bg.png"/>
    <hyperlink ref="AU4" r:id="rId274" display="http://abs.twimg.com/images/themes/theme1/bg.png"/>
    <hyperlink ref="AU5" r:id="rId275" display="http://abs.twimg.com/images/themes/theme15/bg.png"/>
    <hyperlink ref="AU6" r:id="rId276" display="http://abs.twimg.com/images/themes/theme1/bg.png"/>
    <hyperlink ref="AU7" r:id="rId277" display="http://abs.twimg.com/images/themes/theme15/bg.png"/>
    <hyperlink ref="AU9" r:id="rId278" display="http://abs.twimg.com/images/themes/theme9/bg.gif"/>
    <hyperlink ref="AU10" r:id="rId279" display="http://abs.twimg.com/images/themes/theme1/bg.png"/>
    <hyperlink ref="AU11" r:id="rId280" display="http://abs.twimg.com/images/themes/theme1/bg.png"/>
    <hyperlink ref="AU12" r:id="rId281" display="http://abs.twimg.com/images/themes/theme1/bg.png"/>
    <hyperlink ref="AU13" r:id="rId282" display="http://abs.twimg.com/images/themes/theme1/bg.png"/>
    <hyperlink ref="AU14" r:id="rId283" display="http://abs.twimg.com/images/themes/theme14/bg.gif"/>
    <hyperlink ref="AU15" r:id="rId284" display="http://abs.twimg.com/images/themes/theme9/bg.gif"/>
    <hyperlink ref="AU16" r:id="rId285" display="http://abs.twimg.com/images/themes/theme1/bg.png"/>
    <hyperlink ref="AU17" r:id="rId286" display="http://abs.twimg.com/images/themes/theme1/bg.png"/>
    <hyperlink ref="AU18" r:id="rId287" display="http://abs.twimg.com/images/themes/theme1/bg.png"/>
    <hyperlink ref="AU19" r:id="rId288" display="http://abs.twimg.com/images/themes/theme1/bg.png"/>
    <hyperlink ref="AU20" r:id="rId289" display="http://abs.twimg.com/images/themes/theme1/bg.png"/>
    <hyperlink ref="AU21" r:id="rId290" display="http://abs.twimg.com/images/themes/theme1/bg.png"/>
    <hyperlink ref="AU22" r:id="rId291" display="http://abs.twimg.com/images/themes/theme1/bg.png"/>
    <hyperlink ref="AU23" r:id="rId292" display="http://abs.twimg.com/images/themes/theme1/bg.png"/>
    <hyperlink ref="AU24" r:id="rId293" display="http://abs.twimg.com/images/themes/theme1/bg.png"/>
    <hyperlink ref="AU25" r:id="rId294" display="http://abs.twimg.com/images/themes/theme5/bg.gif"/>
    <hyperlink ref="AU26" r:id="rId295" display="http://abs.twimg.com/images/themes/theme17/bg.gif"/>
    <hyperlink ref="AU28" r:id="rId296" display="http://abs.twimg.com/images/themes/theme1/bg.png"/>
    <hyperlink ref="AU29" r:id="rId297" display="http://abs.twimg.com/images/themes/theme1/bg.png"/>
    <hyperlink ref="AU31" r:id="rId298" display="http://abs.twimg.com/images/themes/theme15/bg.png"/>
    <hyperlink ref="AU32" r:id="rId299" display="http://abs.twimg.com/images/themes/theme3/bg.gif"/>
    <hyperlink ref="AU33" r:id="rId300" display="http://abs.twimg.com/images/themes/theme10/bg.gif"/>
    <hyperlink ref="AU34" r:id="rId301" display="http://abs.twimg.com/images/themes/theme1/bg.png"/>
    <hyperlink ref="AU36" r:id="rId302" display="http://abs.twimg.com/images/themes/theme14/bg.gif"/>
    <hyperlink ref="AU37" r:id="rId303" display="http://abs.twimg.com/images/themes/theme9/bg.gif"/>
    <hyperlink ref="AU38" r:id="rId304" display="http://abs.twimg.com/images/themes/theme1/bg.png"/>
    <hyperlink ref="AU39" r:id="rId305" display="http://abs.twimg.com/images/themes/theme1/bg.png"/>
    <hyperlink ref="AU40" r:id="rId306" display="http://abs.twimg.com/images/themes/theme1/bg.png"/>
    <hyperlink ref="AU41" r:id="rId307" display="http://abs.twimg.com/images/themes/theme1/bg.png"/>
    <hyperlink ref="AU43" r:id="rId308" display="http://abs.twimg.com/images/themes/theme1/bg.png"/>
    <hyperlink ref="AU44" r:id="rId309" display="http://abs.twimg.com/images/themes/theme1/bg.png"/>
    <hyperlink ref="AU46" r:id="rId310" display="http://abs.twimg.com/images/themes/theme18/bg.gif"/>
    <hyperlink ref="AU47" r:id="rId311" display="http://abs.twimg.com/images/themes/theme1/bg.png"/>
    <hyperlink ref="AU48" r:id="rId312" display="http://abs.twimg.com/images/themes/theme1/bg.png"/>
    <hyperlink ref="AU51" r:id="rId313" display="http://abs.twimg.com/images/themes/theme1/bg.png"/>
    <hyperlink ref="AU52" r:id="rId314" display="http://abs.twimg.com/images/themes/theme1/bg.png"/>
    <hyperlink ref="AU53" r:id="rId315" display="http://abs.twimg.com/images/themes/theme1/bg.png"/>
    <hyperlink ref="AU54" r:id="rId316" display="http://abs.twimg.com/images/themes/theme1/bg.png"/>
    <hyperlink ref="AU56" r:id="rId317" display="http://abs.twimg.com/images/themes/theme1/bg.png"/>
    <hyperlink ref="AU57" r:id="rId318" display="http://abs.twimg.com/images/themes/theme1/bg.png"/>
    <hyperlink ref="AU58" r:id="rId319" display="http://abs.twimg.com/images/themes/theme1/bg.png"/>
    <hyperlink ref="AU59" r:id="rId320" display="http://abs.twimg.com/images/themes/theme7/bg.gif"/>
    <hyperlink ref="AU60" r:id="rId321" display="http://abs.twimg.com/images/themes/theme1/bg.png"/>
    <hyperlink ref="AU61" r:id="rId322" display="http://abs.twimg.com/images/themes/theme14/bg.gif"/>
    <hyperlink ref="AU62" r:id="rId323" display="http://abs.twimg.com/images/themes/theme9/bg.gif"/>
    <hyperlink ref="AU63" r:id="rId324" display="http://abs.twimg.com/images/themes/theme1/bg.png"/>
    <hyperlink ref="AU64" r:id="rId325" display="http://abs.twimg.com/images/themes/theme15/bg.png"/>
    <hyperlink ref="AU66" r:id="rId326" display="http://abs.twimg.com/images/themes/theme14/bg.gif"/>
    <hyperlink ref="AU67" r:id="rId327" display="http://abs.twimg.com/images/themes/theme15/bg.png"/>
    <hyperlink ref="AU68" r:id="rId328" display="http://a0.twimg.com/profile_background_images/783347584/565f71840f4539c4f5bf308c1436d9f8.jpeg"/>
    <hyperlink ref="AU69" r:id="rId329" display="http://abs.twimg.com/images/themes/theme18/bg.gif"/>
    <hyperlink ref="AU70" r:id="rId330" display="http://abs.twimg.com/images/themes/theme1/bg.png"/>
    <hyperlink ref="AU71" r:id="rId331" display="http://abs.twimg.com/images/themes/theme15/bg.png"/>
    <hyperlink ref="AU72" r:id="rId332" display="http://abs.twimg.com/images/themes/theme18/bg.gif"/>
    <hyperlink ref="AU74" r:id="rId333" display="http://abs.twimg.com/images/themes/theme14/bg.gif"/>
    <hyperlink ref="AU76" r:id="rId334" display="http://abs.twimg.com/images/themes/theme1/bg.png"/>
    <hyperlink ref="AU77" r:id="rId335" display="http://abs.twimg.com/images/themes/theme1/bg.png"/>
    <hyperlink ref="AU78" r:id="rId336" display="http://abs.twimg.com/images/themes/theme14/bg.gif"/>
    <hyperlink ref="AU79" r:id="rId337" display="http://abs.twimg.com/images/themes/theme1/bg.png"/>
    <hyperlink ref="AU82" r:id="rId338" display="http://abs.twimg.com/images/themes/theme1/bg.png"/>
    <hyperlink ref="AU83" r:id="rId339" display="http://abs.twimg.com/images/themes/theme1/bg.png"/>
    <hyperlink ref="AU84" r:id="rId340" display="http://abs.twimg.com/images/themes/theme1/bg.png"/>
    <hyperlink ref="AU85" r:id="rId341" display="http://abs.twimg.com/images/themes/theme1/bg.png"/>
    <hyperlink ref="AU86" r:id="rId342" display="http://abs.twimg.com/images/themes/theme1/bg.png"/>
    <hyperlink ref="AU87" r:id="rId343" display="http://abs.twimg.com/images/themes/theme1/bg.png"/>
    <hyperlink ref="AU88" r:id="rId344" display="http://abs.twimg.com/images/themes/theme1/bg.png"/>
    <hyperlink ref="AU89" r:id="rId345" display="http://abs.twimg.com/images/themes/theme1/bg.png"/>
    <hyperlink ref="AU91" r:id="rId346" display="http://abs.twimg.com/images/themes/theme1/bg.png"/>
    <hyperlink ref="AU93" r:id="rId347" display="http://abs.twimg.com/images/themes/theme1/bg.png"/>
    <hyperlink ref="AU94" r:id="rId348" display="http://abs.twimg.com/images/themes/theme1/bg.png"/>
    <hyperlink ref="AU95" r:id="rId349" display="http://abs.twimg.com/images/themes/theme14/bg.gif"/>
    <hyperlink ref="AU96" r:id="rId350" display="http://abs.twimg.com/images/themes/theme1/bg.png"/>
    <hyperlink ref="AU97" r:id="rId351" display="http://abs.twimg.com/images/themes/theme17/bg.gif"/>
    <hyperlink ref="AU98" r:id="rId352" display="http://abs.twimg.com/images/themes/theme8/bg.gif"/>
    <hyperlink ref="AU99" r:id="rId353" display="http://abs.twimg.com/images/themes/theme1/bg.png"/>
    <hyperlink ref="AU101" r:id="rId354" display="http://abs.twimg.com/images/themes/theme1/bg.png"/>
    <hyperlink ref="AU102" r:id="rId355" display="http://abs.twimg.com/images/themes/theme1/bg.png"/>
    <hyperlink ref="AU103" r:id="rId356" display="http://abs.twimg.com/images/themes/theme1/bg.png"/>
    <hyperlink ref="AU104" r:id="rId357" display="http://abs.twimg.com/images/themes/theme1/bg.png"/>
    <hyperlink ref="AU105" r:id="rId358" display="http://pbs.twimg.com/profile_background_images/542085356/aacheatah.jpg"/>
    <hyperlink ref="AU106" r:id="rId359" display="http://abs.twimg.com/images/themes/theme1/bg.png"/>
    <hyperlink ref="AU107" r:id="rId360" display="http://abs.twimg.com/images/themes/theme1/bg.png"/>
    <hyperlink ref="AU108" r:id="rId361" display="http://abs.twimg.com/images/themes/theme4/bg.gif"/>
    <hyperlink ref="AU109" r:id="rId362" display="http://abs.twimg.com/images/themes/theme10/bg.gif"/>
    <hyperlink ref="AU110" r:id="rId363" display="http://abs.twimg.com/images/themes/theme18/bg.gif"/>
    <hyperlink ref="AU111" r:id="rId364" display="http://abs.twimg.com/images/themes/theme6/bg.gif"/>
    <hyperlink ref="AU112" r:id="rId365" display="http://abs.twimg.com/images/themes/theme1/bg.png"/>
    <hyperlink ref="AU114" r:id="rId366" display="http://abs.twimg.com/images/themes/theme1/bg.png"/>
    <hyperlink ref="AU116" r:id="rId367" display="http://abs.twimg.com/images/themes/theme1/bg.png"/>
    <hyperlink ref="AU117" r:id="rId368" display="http://abs.twimg.com/images/themes/theme1/bg.png"/>
    <hyperlink ref="AU118" r:id="rId369" display="http://abs.twimg.com/images/themes/theme2/bg.gif"/>
    <hyperlink ref="AU119" r:id="rId370" display="http://abs.twimg.com/images/themes/theme1/bg.png"/>
    <hyperlink ref="AU120" r:id="rId371" display="http://abs.twimg.com/images/themes/theme1/bg.png"/>
    <hyperlink ref="AU121" r:id="rId372" display="http://abs.twimg.com/images/themes/theme1/bg.png"/>
    <hyperlink ref="AU122" r:id="rId373" display="http://abs.twimg.com/images/themes/theme1/bg.png"/>
    <hyperlink ref="AU123" r:id="rId374" display="http://abs.twimg.com/images/themes/theme1/bg.png"/>
    <hyperlink ref="AU124" r:id="rId375" display="http://abs.twimg.com/images/themes/theme15/bg.png"/>
    <hyperlink ref="AU125" r:id="rId376" display="http://abs.twimg.com/images/themes/theme1/bg.png"/>
    <hyperlink ref="AU126" r:id="rId377" display="http://abs.twimg.com/images/themes/theme1/bg.png"/>
    <hyperlink ref="AU127" r:id="rId378" display="http://abs.twimg.com/images/themes/theme9/bg.gif"/>
    <hyperlink ref="AU129" r:id="rId379" display="http://abs.twimg.com/images/themes/theme1/bg.png"/>
    <hyperlink ref="AU130" r:id="rId380" display="http://abs.twimg.com/images/themes/theme1/bg.png"/>
    <hyperlink ref="AU132" r:id="rId381" display="http://abs.twimg.com/images/themes/theme1/bg.png"/>
    <hyperlink ref="AU133" r:id="rId382" display="http://abs.twimg.com/images/themes/theme1/bg.png"/>
    <hyperlink ref="AU134" r:id="rId383" display="http://abs.twimg.com/images/themes/theme1/bg.png"/>
    <hyperlink ref="AU136" r:id="rId384" display="http://abs.twimg.com/images/themes/theme9/bg.gif"/>
    <hyperlink ref="AU138" r:id="rId385" display="http://abs.twimg.com/images/themes/theme10/bg.gif"/>
    <hyperlink ref="AU139" r:id="rId386" display="http://abs.twimg.com/images/themes/theme1/bg.png"/>
    <hyperlink ref="AU140" r:id="rId387" display="http://abs.twimg.com/images/themes/theme1/bg.png"/>
    <hyperlink ref="AU141" r:id="rId388" display="http://abs.twimg.com/images/themes/theme8/bg.gif"/>
    <hyperlink ref="AU142" r:id="rId389" display="http://abs.twimg.com/images/themes/theme1/bg.png"/>
    <hyperlink ref="AU143" r:id="rId390" display="http://abs.twimg.com/images/themes/theme12/bg.gif"/>
    <hyperlink ref="AU145" r:id="rId391" display="http://abs.twimg.com/images/themes/theme1/bg.png"/>
    <hyperlink ref="AU146" r:id="rId392" display="http://abs.twimg.com/images/themes/theme1/bg.png"/>
    <hyperlink ref="AU147" r:id="rId393" display="http://abs.twimg.com/images/themes/theme1/bg.png"/>
    <hyperlink ref="AU148" r:id="rId394" display="http://pbs.twimg.com/profile_background_images/378800000109820246/69603fd540889578fe8a7b40b1aa8c42.png"/>
    <hyperlink ref="AU149" r:id="rId395" display="http://abs.twimg.com/images/themes/theme1/bg.png"/>
    <hyperlink ref="AU150" r:id="rId396" display="http://abs.twimg.com/images/themes/theme1/bg.png"/>
    <hyperlink ref="AU151" r:id="rId397" display="http://abs.twimg.com/images/themes/theme1/bg.png"/>
    <hyperlink ref="AU152" r:id="rId398" display="http://abs.twimg.com/images/themes/theme1/bg.png"/>
    <hyperlink ref="AU153" r:id="rId399" display="http://abs.twimg.com/images/themes/theme15/bg.png"/>
    <hyperlink ref="AU154" r:id="rId400" display="http://pbs.twimg.com/profile_background_images/615853165/6lcqf4lf6z5jb4all6oj.jpeg"/>
    <hyperlink ref="AU155" r:id="rId401" display="http://pbs.twimg.com/profile_background_images/832106283/7665dd5c41837ab0d5700c2292fe3703.jpeg"/>
    <hyperlink ref="AU156" r:id="rId402" display="http://abs.twimg.com/images/themes/theme14/bg.gif"/>
    <hyperlink ref="AU157" r:id="rId403" display="http://abs.twimg.com/images/themes/theme1/bg.png"/>
    <hyperlink ref="AU158" r:id="rId404" display="http://abs.twimg.com/images/themes/theme1/bg.png"/>
    <hyperlink ref="AU159" r:id="rId405" display="http://abs.twimg.com/images/themes/theme1/bg.png"/>
    <hyperlink ref="AU160" r:id="rId406" display="http://abs.twimg.com/images/themes/theme1/bg.png"/>
    <hyperlink ref="AU161" r:id="rId407" display="http://pbs.twimg.com/profile_background_images/168058338/twitter_background.jpg"/>
    <hyperlink ref="AU162" r:id="rId408" display="http://abs.twimg.com/images/themes/theme1/bg.png"/>
    <hyperlink ref="AU163" r:id="rId409" display="http://abs.twimg.com/images/themes/theme1/bg.png"/>
    <hyperlink ref="AU164" r:id="rId410" display="http://abs.twimg.com/images/themes/theme10/bg.gif"/>
    <hyperlink ref="AU165" r:id="rId411" display="http://abs.twimg.com/images/themes/theme4/bg.gif"/>
    <hyperlink ref="AU166" r:id="rId412" display="http://abs.twimg.com/images/themes/theme1/bg.png"/>
    <hyperlink ref="AU167" r:id="rId413" display="http://abs.twimg.com/images/themes/theme1/bg.png"/>
    <hyperlink ref="AU168" r:id="rId414" display="http://abs.twimg.com/images/themes/theme1/bg.png"/>
    <hyperlink ref="AU169" r:id="rId415" display="http://abs.twimg.com/images/themes/theme9/bg.gif"/>
    <hyperlink ref="AU170" r:id="rId416" display="http://abs.twimg.com/images/themes/theme17/bg.gif"/>
    <hyperlink ref="AU171" r:id="rId417" display="http://abs.twimg.com/images/themes/theme1/bg.png"/>
    <hyperlink ref="AU172" r:id="rId418" display="http://pbs.twimg.com/profile_background_images/205594454/2585.jpg"/>
    <hyperlink ref="AU173" r:id="rId419" display="http://abs.twimg.com/images/themes/theme1/bg.png"/>
    <hyperlink ref="AU174" r:id="rId420" display="http://pbs.twimg.com/profile_background_images/738272184/5c55c916e4cf6f47bb3a29daf0e36726.png"/>
    <hyperlink ref="AU175" r:id="rId421" display="http://abs.twimg.com/images/themes/theme1/bg.png"/>
    <hyperlink ref="AU176" r:id="rId422" display="http://abs.twimg.com/images/themes/theme1/bg.png"/>
    <hyperlink ref="AU178" r:id="rId423" display="http://abs.twimg.com/images/themes/theme1/bg.png"/>
    <hyperlink ref="AU179" r:id="rId424" display="http://abs.twimg.com/images/themes/theme7/bg.gif"/>
    <hyperlink ref="AU180" r:id="rId425" display="http://abs.twimg.com/images/themes/theme1/bg.png"/>
    <hyperlink ref="AU181" r:id="rId426" display="http://abs.twimg.com/images/themes/theme9/bg.gif"/>
    <hyperlink ref="AU182" r:id="rId427" display="http://abs.twimg.com/images/themes/theme1/bg.png"/>
    <hyperlink ref="AU183" r:id="rId428" display="http://abs.twimg.com/images/themes/theme1/bg.png"/>
    <hyperlink ref="AU184" r:id="rId429" display="http://abs.twimg.com/images/themes/theme1/bg.png"/>
    <hyperlink ref="AU185" r:id="rId430" display="http://abs.twimg.com/images/themes/theme1/bg.png"/>
    <hyperlink ref="AU186" r:id="rId431" display="http://abs.twimg.com/images/themes/theme1/bg.png"/>
    <hyperlink ref="AU187" r:id="rId432" display="http://abs.twimg.com/images/themes/theme1/bg.png"/>
    <hyperlink ref="AU188" r:id="rId433" display="http://abs.twimg.com/images/themes/theme1/bg.png"/>
    <hyperlink ref="AU189" r:id="rId434" display="http://abs.twimg.com/images/themes/theme15/bg.png"/>
    <hyperlink ref="AU190" r:id="rId435" display="http://abs.twimg.com/images/themes/theme1/bg.png"/>
    <hyperlink ref="AU191" r:id="rId436" display="http://abs.twimg.com/images/themes/theme1/bg.png"/>
    <hyperlink ref="AU192" r:id="rId437" display="http://abs.twimg.com/images/themes/theme1/bg.png"/>
    <hyperlink ref="AU193" r:id="rId438" display="http://abs.twimg.com/images/themes/theme16/bg.gif"/>
    <hyperlink ref="AU194" r:id="rId439" display="http://abs.twimg.com/images/themes/theme1/bg.png"/>
    <hyperlink ref="AU195" r:id="rId440" display="http://abs.twimg.com/images/themes/theme1/bg.png"/>
    <hyperlink ref="AU196" r:id="rId441" display="http://abs.twimg.com/images/themes/theme10/bg.gif"/>
    <hyperlink ref="AU197" r:id="rId442" display="http://abs.twimg.com/images/themes/theme15/bg.png"/>
    <hyperlink ref="AU198" r:id="rId443" display="http://abs.twimg.com/images/themes/theme1/bg.png"/>
    <hyperlink ref="AU200" r:id="rId444" display="http://abs.twimg.com/images/themes/theme1/bg.png"/>
    <hyperlink ref="AU201" r:id="rId445" display="http://abs.twimg.com/images/themes/theme1/bg.png"/>
    <hyperlink ref="AU202" r:id="rId446" display="http://abs.twimg.com/images/themes/theme1/bg.png"/>
    <hyperlink ref="AU203" r:id="rId447" display="http://abs.twimg.com/images/themes/theme1/bg.png"/>
    <hyperlink ref="AU204" r:id="rId448" display="http://abs.twimg.com/images/themes/theme10/bg.gif"/>
    <hyperlink ref="AU205" r:id="rId449" display="http://abs.twimg.com/images/themes/theme1/bg.png"/>
    <hyperlink ref="AU206" r:id="rId450" display="http://abs.twimg.com/images/themes/theme1/bg.png"/>
    <hyperlink ref="AU207" r:id="rId451" display="http://abs.twimg.com/images/themes/theme1/bg.png"/>
    <hyperlink ref="AU208" r:id="rId452" display="http://abs.twimg.com/images/themes/theme1/bg.png"/>
    <hyperlink ref="AU209" r:id="rId453" display="http://abs.twimg.com/images/themes/theme4/bg.gif"/>
    <hyperlink ref="AU210" r:id="rId454" display="http://abs.twimg.com/images/themes/theme10/bg.gif"/>
    <hyperlink ref="AU211" r:id="rId455" display="http://abs.twimg.com/images/themes/theme1/bg.png"/>
    <hyperlink ref="AU213" r:id="rId456" display="http://abs.twimg.com/images/themes/theme1/bg.png"/>
    <hyperlink ref="AU214" r:id="rId457" display="http://abs.twimg.com/images/themes/theme1/bg.png"/>
    <hyperlink ref="AU215" r:id="rId458" display="http://abs.twimg.com/images/themes/theme11/bg.gif"/>
    <hyperlink ref="AU216" r:id="rId459" display="http://abs.twimg.com/images/themes/theme15/bg.png"/>
    <hyperlink ref="AU217" r:id="rId460" display="http://abs.twimg.com/images/themes/theme1/bg.png"/>
    <hyperlink ref="AU219" r:id="rId461" display="http://abs.twimg.com/images/themes/theme1/bg.png"/>
    <hyperlink ref="AU220" r:id="rId462" display="http://abs.twimg.com/images/themes/theme1/bg.png"/>
    <hyperlink ref="F3" r:id="rId463" display="http://pbs.twimg.com/profile_images/873939742156574720/_3MVgZPZ_normal.jpg"/>
    <hyperlink ref="F4" r:id="rId464" display="http://pbs.twimg.com/profile_images/826817043232071680/8WrYHXiE_normal.jpg"/>
    <hyperlink ref="F5" r:id="rId465" display="http://pbs.twimg.com/profile_images/1079873270890070016/6ZNT37hS_normal.jpg"/>
    <hyperlink ref="F6" r:id="rId466" display="http://pbs.twimg.com/profile_images/1079278209919844352/Wjim7CDL_normal.jpg"/>
    <hyperlink ref="F7" r:id="rId467" display="http://pbs.twimg.com/profile_images/985168845458436097/HUJrg5qG_normal.jpg"/>
    <hyperlink ref="F8" r:id="rId468" display="http://pbs.twimg.com/profile_images/1081953479990669312/Gbv--ZCl_normal.jpg"/>
    <hyperlink ref="F9" r:id="rId469" display="http://pbs.twimg.com/profile_images/2683301627/c9aa1902107070e9ce87dca793e4583b_normal.jpeg"/>
    <hyperlink ref="F10" r:id="rId470" display="http://pbs.twimg.com/profile_images/2547787016/OOMIU7Ph_normal"/>
    <hyperlink ref="F11" r:id="rId471" display="http://pbs.twimg.com/profile_images/682775901491343360/iEEk68JP_normal.jpg"/>
    <hyperlink ref="F12" r:id="rId472" display="http://pbs.twimg.com/profile_images/1053833846632910848/Skp42jQ4_normal.jpg"/>
    <hyperlink ref="F13" r:id="rId473" display="http://pbs.twimg.com/profile_images/2156861200/z09EBOd9_normal"/>
    <hyperlink ref="F14" r:id="rId474" display="http://pbs.twimg.com/profile_images/971989448765272064/G8w6NeDX_normal.jpg"/>
    <hyperlink ref="F15" r:id="rId475" display="http://pbs.twimg.com/profile_images/974309151391166464/GyjgYTJP_normal.jpg"/>
    <hyperlink ref="F16" r:id="rId476" display="http://pbs.twimg.com/profile_images/888431997017661440/fj0FLr2O_normal.jpg"/>
    <hyperlink ref="F17" r:id="rId477" display="http://pbs.twimg.com/profile_images/1091375634935398402/tvrB_iRF_normal.jpg"/>
    <hyperlink ref="F18" r:id="rId478" display="http://pbs.twimg.com/profile_images/628699990848770048/-iJc4Frz_normal.jpg"/>
    <hyperlink ref="F19" r:id="rId479" display="http://pbs.twimg.com/profile_images/1088476885972119558/9lPmQF_a_normal.jpg"/>
    <hyperlink ref="F20" r:id="rId480" display="http://pbs.twimg.com/profile_images/672359867072557056/oXNUV0TS_normal.jpg"/>
    <hyperlink ref="F21" r:id="rId481" display="http://pbs.twimg.com/profile_images/1063430243107696640/GC-mkfPk_normal.jpg"/>
    <hyperlink ref="F22" r:id="rId482" display="http://pbs.twimg.com/profile_images/1075771285047717889/kY1HIMq-_normal.jpg"/>
    <hyperlink ref="F23" r:id="rId483" display="http://pbs.twimg.com/profile_images/378800000616044742/7fab1c2f49e3ced283a4b48e4a3fea0e_normal.jpeg"/>
    <hyperlink ref="F24" r:id="rId484" display="http://pbs.twimg.com/profile_images/672404853021351936/VdHCRH3F_normal.jpg"/>
    <hyperlink ref="F25" r:id="rId485" display="http://pbs.twimg.com/profile_images/1089149349412724736/kvOwoVHN_normal.jpg"/>
    <hyperlink ref="F26" r:id="rId486" display="http://pbs.twimg.com/profile_images/1088780404591607808/eLUvW4MI_normal.jpg"/>
    <hyperlink ref="F27" r:id="rId487" display="http://pbs.twimg.com/profile_images/1079857972136865793/1FOIsx6e_normal.jpg"/>
    <hyperlink ref="F28" r:id="rId488" display="http://pbs.twimg.com/profile_images/956337369665429505/W_Y6rXpP_normal.jpg"/>
    <hyperlink ref="F29" r:id="rId489" display="http://pbs.twimg.com/profile_images/904065953092141056/eqXHYA62_normal.jpg"/>
    <hyperlink ref="F30" r:id="rId490" display="http://pbs.twimg.com/profile_images/1093655630349561856/GRzlBHgI_normal.jpg"/>
    <hyperlink ref="F31" r:id="rId491" display="http://pbs.twimg.com/profile_images/1085214285998030853/WZ_YGUi1_normal.jpg"/>
    <hyperlink ref="F32" r:id="rId492" display="http://pbs.twimg.com/profile_images/1049342888864358405/JgQYnYFg_normal.jpg"/>
    <hyperlink ref="F33" r:id="rId493" display="http://pbs.twimg.com/profile_images/649627114791022592/mdLalR3F_normal.png"/>
    <hyperlink ref="F34" r:id="rId494" display="http://pbs.twimg.com/profile_images/3571352234/59276ad005131ece3fd3efd458b309a9_normal.jpeg"/>
    <hyperlink ref="F35" r:id="rId495" display="http://abs.twimg.com/sticky/default_profile_images/default_profile_normal.png"/>
    <hyperlink ref="F36" r:id="rId496" display="http://pbs.twimg.com/profile_images/1063475595533783041/aPN6_gIP_normal.jpg"/>
    <hyperlink ref="F37" r:id="rId497" display="http://pbs.twimg.com/profile_images/1016391133558132739/BD63AlXq_normal.jpg"/>
    <hyperlink ref="F38" r:id="rId498" display="http://pbs.twimg.com/profile_images/1091320321817247744/M_9PAMbc_normal.jpg"/>
    <hyperlink ref="F39" r:id="rId499" display="http://pbs.twimg.com/profile_images/628382781152849920/p13KJEma_normal.jpg"/>
    <hyperlink ref="F40" r:id="rId500" display="http://pbs.twimg.com/profile_images/378800000309913856/44a436eaaab2bad64b127dd0cb191bc5_normal.jpeg"/>
    <hyperlink ref="F41" r:id="rId501" display="http://pbs.twimg.com/profile_images/1068835709736443905/yebRAFly_normal.jpg"/>
    <hyperlink ref="F42" r:id="rId502" display="http://pbs.twimg.com/profile_images/1080175400121032705/Ql1IEDIZ_normal.jpg"/>
    <hyperlink ref="F43" r:id="rId503" display="http://pbs.twimg.com/profile_images/909011299719409666/qfIdKbfc_normal.jpg"/>
    <hyperlink ref="F44" r:id="rId504" display="http://pbs.twimg.com/profile_images/914703049209282561/E8A2vc5e_normal.jpg"/>
    <hyperlink ref="F45" r:id="rId505" display="http://pbs.twimg.com/profile_images/960368142240202752/R6VYhnOj_normal.jpg"/>
    <hyperlink ref="F46" r:id="rId506" display="http://pbs.twimg.com/profile_images/660846576387153920/vpsEyQXQ_normal.jpg"/>
    <hyperlink ref="F47" r:id="rId507" display="http://pbs.twimg.com/profile_images/999301660806602752/otJQePie_normal.jpg"/>
    <hyperlink ref="F48" r:id="rId508" display="http://pbs.twimg.com/profile_images/1080496294848880640/aZO-JYDQ_normal.jpg"/>
    <hyperlink ref="F49" r:id="rId509" display="http://pbs.twimg.com/profile_images/1024850183908089856/rsNfQTqg_normal.jpg"/>
    <hyperlink ref="F50" r:id="rId510" display="http://pbs.twimg.com/profile_images/846146544072101888/0sLpdiu1_normal.jpg"/>
    <hyperlink ref="F51" r:id="rId511" display="http://pbs.twimg.com/profile_images/342997556/tanya_0609_icon_normal.png"/>
    <hyperlink ref="F52" r:id="rId512" display="http://pbs.twimg.com/profile_images/750699549/paper_airplane_normal.jpg"/>
    <hyperlink ref="F53" r:id="rId513" display="http://pbs.twimg.com/profile_images/856682975370420224/3vAiuX3S_normal.jpg"/>
    <hyperlink ref="F54" r:id="rId514" display="http://pbs.twimg.com/profile_images/687116752455532544/s5LT-aQZ_normal.jpg"/>
    <hyperlink ref="F55" r:id="rId515" display="http://pbs.twimg.com/profile_images/1079699622493335552/ZqcWtxk7_normal.jpg"/>
    <hyperlink ref="F56" r:id="rId516" display="http://pbs.twimg.com/profile_images/3102666273/9c5609bc5dd074511898aed9a5f6a39d_normal.jpeg"/>
    <hyperlink ref="F57" r:id="rId517" display="http://pbs.twimg.com/profile_images/726226781926252544/Fx9ubD48_normal.jpg"/>
    <hyperlink ref="F58" r:id="rId518" display="http://pbs.twimg.com/profile_images/1054368295619567616/xJfCXF4e_normal.jpg"/>
    <hyperlink ref="F59" r:id="rId519" display="http://pbs.twimg.com/profile_images/1091480316458356737/5gLCkdh8_normal.jpg"/>
    <hyperlink ref="F60" r:id="rId520" display="http://pbs.twimg.com/profile_images/500459292781449216/yhdYeWHt_normal.jpeg"/>
    <hyperlink ref="F61" r:id="rId521" display="http://pbs.twimg.com/profile_images/999327563699769345/JIB7ovBk_normal.jpg"/>
    <hyperlink ref="F62" r:id="rId522" display="http://pbs.twimg.com/profile_images/876992713610100736/3lPgD-JF_normal.jpg"/>
    <hyperlink ref="F63" r:id="rId523" display="http://pbs.twimg.com/profile_images/872955903754088448/4CDSrWrP_normal.jpg"/>
    <hyperlink ref="F64" r:id="rId524" display="http://pbs.twimg.com/profile_images/783445386375507969/nTv88w7E_normal.jpg"/>
    <hyperlink ref="F65" r:id="rId525" display="http://pbs.twimg.com/profile_images/1086819047776210949/74myeXah_normal.jpg"/>
    <hyperlink ref="F66" r:id="rId526" display="http://pbs.twimg.com/profile_images/2152391416/VeFB_normal.jpg"/>
    <hyperlink ref="F67" r:id="rId527" display="http://pbs.twimg.com/profile_images/978824564267298816/BzGkDkPY_normal.jpg"/>
    <hyperlink ref="F68" r:id="rId528" display="http://a0.twimg.com/profile_images/3214519149/b327d236270d478c932d55a9cb5bc806_normal.jpeg"/>
    <hyperlink ref="F69" r:id="rId529" display="http://pbs.twimg.com/profile_images/1092100446586630146/3uFY0wpD_normal.jpg"/>
    <hyperlink ref="F70" r:id="rId530" display="http://pbs.twimg.com/profile_images/1095829022540529666/kb-MjP3v_normal.jpg"/>
    <hyperlink ref="F71" r:id="rId531" display="http://pbs.twimg.com/profile_images/1078874243922907137/n9KiYrgq_normal.jpg"/>
    <hyperlink ref="F72" r:id="rId532" display="http://pbs.twimg.com/profile_images/378800000535280585/76bd939724f8af380e76839b02fc083b_normal.jpeg"/>
    <hyperlink ref="F73" r:id="rId533" display="http://pbs.twimg.com/profile_images/924718512253177856/9rlWgHUn_normal.jpg"/>
    <hyperlink ref="F74" r:id="rId534" display="http://pbs.twimg.com/profile_images/1032497129128771585/KdqdMhOf_normal.jpg"/>
    <hyperlink ref="F75" r:id="rId535" display="http://pbs.twimg.com/profile_images/1059363899072376832/ZlqgbBFJ_normal.jpg"/>
    <hyperlink ref="F76" r:id="rId536" display="http://pbs.twimg.com/profile_images/869390228099870720/thxFvogw_normal.jpg"/>
    <hyperlink ref="F77" r:id="rId537" display="http://pbs.twimg.com/profile_images/2838565302/9ebf87e753cc0a6b584f483a53b9130c_normal.jpeg"/>
    <hyperlink ref="F78" r:id="rId538" display="http://pbs.twimg.com/profile_images/1029351328860889089/saLWFBB1_normal.jpg"/>
    <hyperlink ref="F79" r:id="rId539" display="http://abs.twimg.com/sticky/default_profile_images/default_profile_normal.png"/>
    <hyperlink ref="F80" r:id="rId540" display="http://pbs.twimg.com/profile_images/1072623099999338496/qDFYbyht_normal.jpg"/>
    <hyperlink ref="F81" r:id="rId541" display="http://pbs.twimg.com/profile_images/967808929005649921/cVZizPo6_normal.jpg"/>
    <hyperlink ref="F82" r:id="rId542" display="http://pbs.twimg.com/profile_images/900868285561831424/KBnkRmSb_normal.jpg"/>
    <hyperlink ref="F83" r:id="rId543" display="http://pbs.twimg.com/profile_images/1015174449329594368/xHUHuhj__normal.jpg"/>
    <hyperlink ref="F84" r:id="rId544" display="http://pbs.twimg.com/profile_images/968173455580397568/Qe0pSZTk_normal.jpg"/>
    <hyperlink ref="F85" r:id="rId545" display="http://pbs.twimg.com/profile_images/456910321957863425/elcrW9gV_normal.png"/>
    <hyperlink ref="F86" r:id="rId546" display="http://pbs.twimg.com/profile_images/610580904654819328/kDZv9uTM_normal.png"/>
    <hyperlink ref="F87" r:id="rId547" display="http://pbs.twimg.com/profile_images/963545446810517505/9aExyo3h_normal.jpg"/>
    <hyperlink ref="F88" r:id="rId548" display="http://pbs.twimg.com/profile_images/562361153267826688/6brDyatm_normal.jpeg"/>
    <hyperlink ref="F89" r:id="rId549" display="http://pbs.twimg.com/profile_images/664544777799663616/TUsUtgjX_normal.jpg"/>
    <hyperlink ref="F90" r:id="rId550" display="http://pbs.twimg.com/profile_images/835169226591715333/1TGdBwxs_normal.jpg"/>
    <hyperlink ref="F91" r:id="rId551" display="http://pbs.twimg.com/profile_images/874276197357596672/kUuht00m_normal.jpg"/>
    <hyperlink ref="F92" r:id="rId552" display="http://pbs.twimg.com/profile_images/1081328036484509696/zUIdneiz_normal.jpg"/>
    <hyperlink ref="F93" r:id="rId553" display="http://pbs.twimg.com/profile_images/948394276735541248/iMh5gwMV_normal.jpg"/>
    <hyperlink ref="F94" r:id="rId554" display="http://pbs.twimg.com/profile_images/1002473712380252160/xEFva5TE_normal.jpg"/>
    <hyperlink ref="F95" r:id="rId555" display="http://pbs.twimg.com/profile_images/1076544010280464385/XItLXk9j_normal.jpg"/>
    <hyperlink ref="F96" r:id="rId556" display="http://pbs.twimg.com/profile_images/1192916255/8627_1600x1200-wallpaper-cb1267712855_normal.jpg"/>
    <hyperlink ref="F97" r:id="rId557" display="http://pbs.twimg.com/profile_images/1089707776518090753/9zP-FljK_normal.jpg"/>
    <hyperlink ref="F98" r:id="rId558" display="http://pbs.twimg.com/profile_images/3426898312/3b417a8e85ad3e38d8efe24371a6e42b_normal.jpeg"/>
    <hyperlink ref="F99" r:id="rId559" display="http://pbs.twimg.com/profile_images/1129625403/Headshot_Linkedin_2x3_4935_1___2__normal.jpg"/>
    <hyperlink ref="F100" r:id="rId560" display="http://pbs.twimg.com/profile_images/1091700718422118400/0WIpaJe7_normal.jpg"/>
    <hyperlink ref="F101" r:id="rId561" display="http://pbs.twimg.com/profile_images/938468687782260737/jJLiZiVG_normal.jpg"/>
    <hyperlink ref="F102" r:id="rId562" display="http://pbs.twimg.com/profile_images/875768748585607168/30YQQOem_normal.jpg"/>
    <hyperlink ref="F103" r:id="rId563" display="http://pbs.twimg.com/profile_images/854150061810343936/8GHMBxYD_normal.jpg"/>
    <hyperlink ref="F104" r:id="rId564" display="http://pbs.twimg.com/profile_images/1094249764642873352/nlWqipZG_normal.jpg"/>
    <hyperlink ref="F105" r:id="rId565" display="http://pbs.twimg.com/profile_images/524743819963932672/V87F1FDw_normal.jpeg"/>
    <hyperlink ref="F106" r:id="rId566" display="http://pbs.twimg.com/profile_images/722250194184757248/jf8LgnK8_normal.jpg"/>
    <hyperlink ref="F107" r:id="rId567" display="http://pbs.twimg.com/profile_images/971556615726993408/iKKK8EbZ_normal.jpg"/>
    <hyperlink ref="F108" r:id="rId568" display="http://pbs.twimg.com/profile_images/965756527909982208/CPAVi1-g_normal.jpg"/>
    <hyperlink ref="F109" r:id="rId569" display="http://pbs.twimg.com/profile_images/826645453995438080/X4bDqAAp_normal.jpg"/>
    <hyperlink ref="F110" r:id="rId570" display="http://pbs.twimg.com/profile_images/544930898735812608/-Hnv4vP6_normal.jpeg"/>
    <hyperlink ref="F111" r:id="rId571" display="http://pbs.twimg.com/profile_images/1078881805846151168/cbGZ-OWz_normal.jpg"/>
    <hyperlink ref="F112" r:id="rId572" display="http://pbs.twimg.com/profile_images/1001858524715110417/CVjNTamM_normal.jpg"/>
    <hyperlink ref="F113" r:id="rId573" display="http://pbs.twimg.com/profile_images/1052483953263751168/msdWUb-q_normal.jpg"/>
    <hyperlink ref="F114" r:id="rId574" display="http://pbs.twimg.com/profile_images/1048897940994117632/MpNhD5wl_normal.jpg"/>
    <hyperlink ref="F115" r:id="rId575" display="http://pbs.twimg.com/profile_images/1020523810171379712/KoMhFLLu_normal.jpg"/>
    <hyperlink ref="F116" r:id="rId576" display="http://pbs.twimg.com/profile_images/378800000856982780/p8lI2ZFQ_normal.jpeg"/>
    <hyperlink ref="F117" r:id="rId577" display="http://pbs.twimg.com/profile_images/1095624272029143040/RYFHlHLF_normal.jpg"/>
    <hyperlink ref="F118" r:id="rId578" display="http://pbs.twimg.com/profile_images/939934888215552000/MhC8BW1j_normal.png"/>
    <hyperlink ref="F119" r:id="rId579" display="http://pbs.twimg.com/profile_images/1068279462893101057/cJoHG9SO_normal.jpg"/>
    <hyperlink ref="F120" r:id="rId580" display="http://pbs.twimg.com/profile_images/2846209688/92cf5aa6570dd4857166237b6ec54f27_normal.png"/>
    <hyperlink ref="F121" r:id="rId581" display="http://pbs.twimg.com/profile_images/2111751591/me_loc_twitter_normal.jpg"/>
    <hyperlink ref="F122" r:id="rId582" display="http://pbs.twimg.com/profile_images/1095531585942757376/N-B5GXEC_normal.jpg"/>
    <hyperlink ref="F123" r:id="rId583" display="http://pbs.twimg.com/profile_images/571013375832772608/ltzbgq_D_normal.jpeg"/>
    <hyperlink ref="F124" r:id="rId584" display="http://pbs.twimg.com/profile_images/1093713375979290624/j8CSm9mP_normal.jpg"/>
    <hyperlink ref="F125" r:id="rId585" display="http://pbs.twimg.com/profile_images/825420255031758848/72z-m9aq_normal.jpg"/>
    <hyperlink ref="F126" r:id="rId586" display="http://pbs.twimg.com/profile_images/783506766042632192/fKnDlERu_normal.jpg"/>
    <hyperlink ref="F127" r:id="rId587" display="http://pbs.twimg.com/profile_images/1476824760/41536_100000436077381_1133888_n_normal.jpg"/>
    <hyperlink ref="F128" r:id="rId588" display="http://pbs.twimg.com/profile_images/990394513960075264/zelHphGE_normal.jpg"/>
    <hyperlink ref="F129" r:id="rId589" display="http://pbs.twimg.com/profile_images/641691832766869504/dpKRm0Qe_normal.jpg"/>
    <hyperlink ref="F130" r:id="rId590" display="http://pbs.twimg.com/profile_images/930117519729405963/5p6FvPDM_normal.jpg"/>
    <hyperlink ref="F131" r:id="rId591" display="http://abs.twimg.com/sticky/default_profile_images/default_profile_normal.png"/>
    <hyperlink ref="F132" r:id="rId592" display="http://pbs.twimg.com/profile_images/1057479627604705280/A8ZZGZA1_normal.jpg"/>
    <hyperlink ref="F133" r:id="rId593" display="http://pbs.twimg.com/profile_images/1081228629164654592/KSWKlXVM_normal.jpg"/>
    <hyperlink ref="F134" r:id="rId594" display="http://pbs.twimg.com/profile_images/1093686434198929411/0oFHyXSj_normal.jpg"/>
    <hyperlink ref="F135" r:id="rId595" display="http://pbs.twimg.com/profile_images/1095286500516917248/_XpQeP9P_normal.jpg"/>
    <hyperlink ref="F136" r:id="rId596" display="http://pbs.twimg.com/profile_images/1095186517021085696/jhk5CjWX_normal.jpg"/>
    <hyperlink ref="F137" r:id="rId597" display="http://pbs.twimg.com/profile_images/960546314906996736/0Lu14RMu_normal.jpg"/>
    <hyperlink ref="F138" r:id="rId598" display="http://pbs.twimg.com/profile_images/1321061292/winning_normal.jpg"/>
    <hyperlink ref="F139" r:id="rId599" display="http://pbs.twimg.com/profile_images/630872002409140224/7XgI8sBf_normal.jpg"/>
    <hyperlink ref="F140" r:id="rId600" display="http://pbs.twimg.com/profile_images/978889924035432449/XPE7j-Jx_normal.jpg"/>
    <hyperlink ref="F141" r:id="rId601" display="http://pbs.twimg.com/profile_images/937831780199096320/thfHnLYe_normal.jpg"/>
    <hyperlink ref="F142" r:id="rId602" display="http://pbs.twimg.com/profile_images/1045395149260574720/2L9-AfuL_normal.jpg"/>
    <hyperlink ref="F143" r:id="rId603" display="http://pbs.twimg.com/profile_images/589587517613170688/mQOJCANm_normal.jpg"/>
    <hyperlink ref="F144" r:id="rId604" display="http://pbs.twimg.com/profile_images/890578768108150784/6HdVnEln_normal.jpg"/>
    <hyperlink ref="F145" r:id="rId605" display="http://pbs.twimg.com/profile_images/1062763093799981069/d8ErP81__normal.jpg"/>
    <hyperlink ref="F146" r:id="rId606" display="http://pbs.twimg.com/profile_images/796711011759820802/i7EtS0ti_normal.jpg"/>
    <hyperlink ref="F147" r:id="rId607" display="http://pbs.twimg.com/profile_images/948254909677359104/lpvtnJzZ_normal.jpg"/>
    <hyperlink ref="F148" r:id="rId608" display="http://pbs.twimg.com/profile_images/879279078414708736/UPP66IuG_normal.jpg"/>
    <hyperlink ref="F149" r:id="rId609" display="http://pbs.twimg.com/profile_images/710081628123566081/l02fl98u_normal.jpg"/>
    <hyperlink ref="F150" r:id="rId610" display="http://pbs.twimg.com/profile_images/1092469863719862278/1hz09Hjf_normal.jpg"/>
    <hyperlink ref="F151" r:id="rId611" display="http://pbs.twimg.com/profile_images/703331708729319425/7a36GSBi_normal.jpg"/>
    <hyperlink ref="F152" r:id="rId612" display="http://pbs.twimg.com/profile_images/861578724134748160/BSNLDbfS_normal.jpg"/>
    <hyperlink ref="F153" r:id="rId613" display="http://pbs.twimg.com/profile_images/1035895373741600768/ZvjIsGXD_normal.jpg"/>
    <hyperlink ref="F154" r:id="rId614" display="http://pbs.twimg.com/profile_images/523966282803064832/JFZznLmv_normal.jpeg"/>
    <hyperlink ref="F155" r:id="rId615" display="http://pbs.twimg.com/profile_images/670035306335219713/LWs1Ip1o_normal.jpg"/>
    <hyperlink ref="F156" r:id="rId616" display="http://pbs.twimg.com/profile_images/1365062422/GSP_logo_Black_normal.jpg"/>
    <hyperlink ref="F157" r:id="rId617" display="http://pbs.twimg.com/profile_images/964193708601167872/Xaeg8SOY_normal.jpg"/>
    <hyperlink ref="F158" r:id="rId618" display="http://pbs.twimg.com/profile_images/2159978730/FBprofilepic_normal.jpg"/>
    <hyperlink ref="F159" r:id="rId619" display="http://pbs.twimg.com/profile_images/1063107469625352194/PZ94KgQ8_normal.jpg"/>
    <hyperlink ref="F160" r:id="rId620" display="http://pbs.twimg.com/profile_images/918945400538714112/bRGd_5pv_normal.jpg"/>
    <hyperlink ref="F161" r:id="rId621" display="http://pbs.twimg.com/profile_images/620631550988677120/PGPSAZUU_normal.jpg"/>
    <hyperlink ref="F162" r:id="rId622" display="http://pbs.twimg.com/profile_images/876855385000337408/g4v-tHTN_normal.jpg"/>
    <hyperlink ref="F163" r:id="rId623" display="http://pbs.twimg.com/profile_images/1077869946267492352/iVvioDv1_normal.jpg"/>
    <hyperlink ref="F164" r:id="rId624" display="http://pbs.twimg.com/profile_images/465345627598372864/zSGEyPph_normal.jpeg"/>
    <hyperlink ref="F165" r:id="rId625" display="http://pbs.twimg.com/profile_images/917740492082892801/R0EvhTe9_normal.jpg"/>
    <hyperlink ref="F166" r:id="rId626" display="http://pbs.twimg.com/profile_images/1080013241504411648/0hQY01Xp_normal.jpg"/>
    <hyperlink ref="F167" r:id="rId627" display="http://pbs.twimg.com/profile_images/1089292613763690497/NGm8vWZo_normal.jpg"/>
    <hyperlink ref="F168" r:id="rId628" display="http://pbs.twimg.com/profile_images/972095101446098944/d3F0riwt_normal.jpg"/>
    <hyperlink ref="F169" r:id="rId629" display="http://pbs.twimg.com/profile_images/1058469392688836609/vHXurVod_normal.jpg"/>
    <hyperlink ref="F170" r:id="rId630" display="http://pbs.twimg.com/profile_images/1092780684446523393/hp-iw4YN_normal.jpg"/>
    <hyperlink ref="F171" r:id="rId631" display="http://pbs.twimg.com/profile_images/1093604788967821314/QWzhZBuU_normal.jpg"/>
    <hyperlink ref="F172" r:id="rId632" display="http://pbs.twimg.com/profile_images/1244675705/cocorahs_normal.jpg"/>
    <hyperlink ref="F173" r:id="rId633" display="http://pbs.twimg.com/profile_images/378800000822310348/5c945e960e09a2db659d5bceed7df322_normal.jpeg"/>
    <hyperlink ref="F174" r:id="rId634" display="http://pbs.twimg.com/profile_images/645764802531454976/5QHfmIzP_normal.jpg"/>
    <hyperlink ref="F175" r:id="rId635" display="http://pbs.twimg.com/profile_images/459301501001670656/ftk2jA9C_normal.jpeg"/>
    <hyperlink ref="F176" r:id="rId636" display="http://pbs.twimg.com/profile_images/1087340554587783168/Nb0EiK6m_normal.jpg"/>
    <hyperlink ref="F177" r:id="rId637" display="http://pbs.twimg.com/profile_images/965049360831594496/5iFMR5w5_normal.jpg"/>
    <hyperlink ref="F178" r:id="rId638" display="http://pbs.twimg.com/profile_images/761274563430871040/BilXoHz1_normal.jpg"/>
    <hyperlink ref="F179" r:id="rId639" display="http://pbs.twimg.com/profile_images/829157432144322561/Wi4mVN2n_normal.jpg"/>
    <hyperlink ref="F180" r:id="rId640" display="http://pbs.twimg.com/profile_images/975338281150885890/HjRtxy9e_normal.jpg"/>
    <hyperlink ref="F181" r:id="rId641" display="http://pbs.twimg.com/profile_images/951458515448721408/Tbyj5x_9_normal.jpg"/>
    <hyperlink ref="F182" r:id="rId642" display="http://pbs.twimg.com/profile_images/3335527516/9371d16595f407f7ae643e69cb251ab3_normal.jpeg"/>
    <hyperlink ref="F183" r:id="rId643" display="http://pbs.twimg.com/profile_images/378800000768272628/c7525b1708d3ff7448999ea72495d8a6_normal.jpeg"/>
    <hyperlink ref="F184" r:id="rId644" display="http://pbs.twimg.com/profile_images/1041456884862144513/-5xGGwjq_normal.jpg"/>
    <hyperlink ref="F185" r:id="rId645" display="http://pbs.twimg.com/profile_images/1068360508854677506/1QPDkMXp_normal.jpg"/>
    <hyperlink ref="F186" r:id="rId646" display="http://pbs.twimg.com/profile_images/1540406657/tara.b_w_normal.jpg"/>
    <hyperlink ref="F187" r:id="rId647" display="http://pbs.twimg.com/profile_images/698661873567330306/8_kWQRga_normal.jpg"/>
    <hyperlink ref="F188" r:id="rId648" display="http://pbs.twimg.com/profile_images/1085573644267515904/-UvorAwk_normal.jpg"/>
    <hyperlink ref="F189" r:id="rId649" display="http://pbs.twimg.com/profile_images/1060205030408626177/ySMed6ml_normal.jpg"/>
    <hyperlink ref="F190" r:id="rId650" display="http://pbs.twimg.com/profile_images/1095407286909059074/cP3iwGR6_normal.jpg"/>
    <hyperlink ref="F191" r:id="rId651" display="http://pbs.twimg.com/profile_images/617312006853390337/2L_lCakT_normal.jpg"/>
    <hyperlink ref="F192" r:id="rId652" display="http://pbs.twimg.com/profile_images/965819227495129088/lRJi0Dcd_normal.jpg"/>
    <hyperlink ref="F193" r:id="rId653" display="http://pbs.twimg.com/profile_images/1422955176/c-store_normal.jpg"/>
    <hyperlink ref="F194" r:id="rId654" display="http://pbs.twimg.com/profile_images/1083057606527279104/7S7cRlsd_normal.jpg"/>
    <hyperlink ref="F195" r:id="rId655" display="http://pbs.twimg.com/profile_images/1086477450333298688/v58dFyh0_normal.jpg"/>
    <hyperlink ref="F196" r:id="rId656" display="http://pbs.twimg.com/profile_images/1086733313832833024/Y72eyQ3b_normal.jpg"/>
    <hyperlink ref="F197" r:id="rId657" display="http://pbs.twimg.com/profile_images/1081738654983307264/BrFR9mIX_normal.jpg"/>
    <hyperlink ref="F198" r:id="rId658" display="http://pbs.twimg.com/profile_images/923563138657804289/Fub1ej1j_normal.jpg"/>
    <hyperlink ref="F199" r:id="rId659" display="http://pbs.twimg.com/profile_images/1090383320553349121/sclhODPv_normal.jpg"/>
    <hyperlink ref="F200" r:id="rId660" display="http://pbs.twimg.com/profile_images/1000917365457072128/mBwbeVf0_normal.jpg"/>
    <hyperlink ref="F201" r:id="rId661" display="http://pbs.twimg.com/profile_images/517650109522518016/SR3E40q-_normal.jpeg"/>
    <hyperlink ref="F202" r:id="rId662" display="http://pbs.twimg.com/profile_images/810132088477204480/y2Z0haPm_normal.jpg"/>
    <hyperlink ref="F203" r:id="rId663" display="http://pbs.twimg.com/profile_images/1092946300952330240/2PQYl5WF_normal.jpg"/>
    <hyperlink ref="F204" r:id="rId664" display="http://pbs.twimg.com/profile_images/378800000463762095/bfbe6de7f88f493f63640811d4117c8c_normal.jpeg"/>
    <hyperlink ref="F205" r:id="rId665" display="http://pbs.twimg.com/profile_images/1024073268326752256/0EfJTO4b_normal.jpg"/>
    <hyperlink ref="F206" r:id="rId666" display="http://pbs.twimg.com/profile_images/825778489580220421/PeElxOX5_normal.jpg"/>
    <hyperlink ref="F207" r:id="rId667" display="http://pbs.twimg.com/profile_images/1093117942450008065/kbZWl6a9_normal.jpg"/>
    <hyperlink ref="F208" r:id="rId668" display="http://abs.twimg.com/sticky/default_profile_images/default_profile_normal.png"/>
    <hyperlink ref="F209" r:id="rId669" display="http://abs.twimg.com/sticky/default_profile_images/default_profile_normal.png"/>
    <hyperlink ref="F210" r:id="rId670" display="http://pbs.twimg.com/profile_images/605722618059177984/ls_PEmEE_normal.jpg"/>
    <hyperlink ref="F211" r:id="rId671" display="http://pbs.twimg.com/profile_images/863577926452883458/9tAhYtgX_normal.jpg"/>
    <hyperlink ref="F212" r:id="rId672" display="http://abs.twimg.com/sticky/default_profile_images/default_profile_normal.png"/>
    <hyperlink ref="F213" r:id="rId673" display="http://pbs.twimg.com/profile_images/1095334985274351616/ziLkxq3Z_normal.jpg"/>
    <hyperlink ref="F214" r:id="rId674" display="http://pbs.twimg.com/profile_images/1090814287323561984/SGxyMblm_normal.jpg"/>
    <hyperlink ref="F215" r:id="rId675" display="http://pbs.twimg.com/profile_images/940229901944209409/2EP_Jcdo_normal.jpg"/>
    <hyperlink ref="F216" r:id="rId676" display="http://pbs.twimg.com/profile_images/1095353762628206592/vCJZi7k__normal.jpg"/>
    <hyperlink ref="F217" r:id="rId677" display="http://pbs.twimg.com/profile_images/1025344735408480256/3vcedb2Y_normal.jpg"/>
    <hyperlink ref="F218" r:id="rId678" display="http://pbs.twimg.com/profile_images/827595459623518208/Qs6Le7W1_normal.jpg"/>
    <hyperlink ref="F219" r:id="rId679" display="http://pbs.twimg.com/profile_images/897856376327647236/yTW3E2RX_normal.jpg"/>
    <hyperlink ref="F220" r:id="rId680" display="http://pbs.twimg.com/profile_images/1064368779382149121/hPGl6vKT_normal.jpg"/>
    <hyperlink ref="AX3" r:id="rId681" display="https://twitter.com/attytmd"/>
    <hyperlink ref="AX4" r:id="rId682" display="https://twitter.com/cumberlandfarms"/>
    <hyperlink ref="AX5" r:id="rId683" display="https://twitter.com/gerrycallahan"/>
    <hyperlink ref="AX6" r:id="rId684" display="https://twitter.com/smearingfeces"/>
    <hyperlink ref="AX7" r:id="rId685" display="https://twitter.com/alexreimer1"/>
    <hyperlink ref="AX8" r:id="rId686" display="https://twitter.com/charliesc1031"/>
    <hyperlink ref="AX9" r:id="rId687" display="https://twitter.com/metcalfect"/>
    <hyperlink ref="AX10" r:id="rId688" display="https://twitter.com/zperk4"/>
    <hyperlink ref="AX11" r:id="rId689" display="https://twitter.com/mikebolinder"/>
    <hyperlink ref="AX12" r:id="rId690" display="https://twitter.com/tweetkevin1"/>
    <hyperlink ref="AX13" r:id="rId691" display="https://twitter.com/jmbaumer"/>
    <hyperlink ref="AX14" r:id="rId692" display="https://twitter.com/mcdonalds"/>
    <hyperlink ref="AX15" r:id="rId693" display="https://twitter.com/phantomgourmet"/>
    <hyperlink ref="AX16" r:id="rId694" display="https://twitter.com/wbz"/>
    <hyperlink ref="AX17" r:id="rId695" display="https://twitter.com/dunkindonuts"/>
    <hyperlink ref="AX18" r:id="rId696" display="https://twitter.com/droucasaurus"/>
    <hyperlink ref="AX19" r:id="rId697" display="https://twitter.com/positivi_b"/>
    <hyperlink ref="AX20" r:id="rId698" display="https://twitter.com/tjbpatriot"/>
    <hyperlink ref="AX21" r:id="rId699" display="https://twitter.com/kellyannepolls"/>
    <hyperlink ref="AX22" r:id="rId700" display="https://twitter.com/vfinch"/>
    <hyperlink ref="AX23" r:id="rId701" display="https://twitter.com/jimcarlson16"/>
    <hyperlink ref="AX24" r:id="rId702" display="https://twitter.com/patrici08722814"/>
    <hyperlink ref="AX25" r:id="rId703" display="https://twitter.com/mark_mcdonough"/>
    <hyperlink ref="AX26" r:id="rId704" display="https://twitter.com/anationofmoms"/>
    <hyperlink ref="AX27" r:id="rId705" display="https://twitter.com/sano873"/>
    <hyperlink ref="AX28" r:id="rId706" display="https://twitter.com/localhostdemon"/>
    <hyperlink ref="AX29" r:id="rId707" display="https://twitter.com/patriots"/>
    <hyperlink ref="AX30" r:id="rId708" display="https://twitter.com/clarence_bowe"/>
    <hyperlink ref="AX31" r:id="rId709" display="https://twitter.com/robchristina"/>
    <hyperlink ref="AX32" r:id="rId710" display="https://twitter.com/gretchenbostrom"/>
    <hyperlink ref="AX33" r:id="rId711" display="https://twitter.com/c2cboston"/>
    <hyperlink ref="AX34" r:id="rId712" display="https://twitter.com/rgn0030"/>
    <hyperlink ref="AX35" r:id="rId713" display="https://twitter.com/nobarista"/>
    <hyperlink ref="AX36" r:id="rId714" display="https://twitter.com/dunkinct"/>
    <hyperlink ref="AX37" r:id="rId715" display="https://twitter.com/addictedtodd"/>
    <hyperlink ref="AX38" r:id="rId716" display="https://twitter.com/bdd4life"/>
    <hyperlink ref="AX39" r:id="rId717" display="https://twitter.com/kirk_mccray"/>
    <hyperlink ref="AX40" r:id="rId718" display="https://twitter.com/sean_sommers"/>
    <hyperlink ref="AX41" r:id="rId719" display="https://twitter.com/kingspookypkls"/>
    <hyperlink ref="AX42" r:id="rId720" display="https://twitter.com/pastorannisha2"/>
    <hyperlink ref="AX43" r:id="rId721" display="https://twitter.com/asherrodblakely"/>
    <hyperlink ref="AX44" r:id="rId722" display="https://twitter.com/nbcsceltics"/>
    <hyperlink ref="AX45" r:id="rId723" display="https://twitter.com/kram93291"/>
    <hyperlink ref="AX46" r:id="rId724" display="https://twitter.com/chipsy231"/>
    <hyperlink ref="AX47" r:id="rId725" display="https://twitter.com/timnbcboston"/>
    <hyperlink ref="AX48" r:id="rId726" display="https://twitter.com/jmhardinboston"/>
    <hyperlink ref="AX49" r:id="rId727" display="https://twitter.com/popularspup"/>
    <hyperlink ref="AX50" r:id="rId728" display="https://twitter.com/dog_feelings"/>
    <hyperlink ref="AX51" r:id="rId729" display="https://twitter.com/tanyaweiman"/>
    <hyperlink ref="AX52" r:id="rId730" display="https://twitter.com/mainefly"/>
    <hyperlink ref="AX53" r:id="rId731" display="https://twitter.com/jahmaalbox"/>
    <hyperlink ref="AX54" r:id="rId732" display="https://twitter.com/orleereal"/>
    <hyperlink ref="AX55" r:id="rId733" display="https://twitter.com/don89205146"/>
    <hyperlink ref="AX56" r:id="rId734" display="https://twitter.com/bruins0070"/>
    <hyperlink ref="AX57" r:id="rId735" display="https://twitter.com/sfd0387"/>
    <hyperlink ref="AX58" r:id="rId736" display="https://twitter.com/hooray"/>
    <hyperlink ref="AX59" r:id="rId737" display="https://twitter.com/jack"/>
    <hyperlink ref="AX60" r:id="rId738" display="https://twitter.com/sethrogen"/>
    <hyperlink ref="AX61" r:id="rId739" display="https://twitter.com/alecbenjamin"/>
    <hyperlink ref="AX62" r:id="rId740" display="https://twitter.com/kevinjonas"/>
    <hyperlink ref="AX63" r:id="rId741" display="https://twitter.com/bannersmusic"/>
    <hyperlink ref="AX64" r:id="rId742" display="https://twitter.com/jordanpeele"/>
    <hyperlink ref="AX65" r:id="rId743" display="https://twitter.com/cameron_kasky"/>
    <hyperlink ref="AX66" r:id="rId744" display="https://twitter.com/veritasium"/>
    <hyperlink ref="AX67" r:id="rId745" display="https://twitter.com/smartereveryday"/>
    <hyperlink ref="AX68" r:id="rId746" display="https://twitter.com/michelleobama"/>
    <hyperlink ref="AX69" r:id="rId747" display="https://twitter.com/twitter"/>
    <hyperlink ref="AX70" r:id="rId748" display="https://twitter.com/ryanegraney"/>
    <hyperlink ref="AX71" r:id="rId749" display="https://twitter.com/bottlerocket"/>
    <hyperlink ref="AX72" r:id="rId750" display="https://twitter.com/pbhappening"/>
    <hyperlink ref="AX73" r:id="rId751" display="https://twitter.com/ragemutansky"/>
    <hyperlink ref="AX74" r:id="rId752" display="https://twitter.com/weei"/>
    <hyperlink ref="AX75" r:id="rId753" display="https://twitter.com/nailbiter13"/>
    <hyperlink ref="AX76" r:id="rId754" display="https://twitter.com/michaelfelger"/>
    <hyperlink ref="AX77" r:id="rId755" display="https://twitter.com/tommyokktane"/>
    <hyperlink ref="AX78" r:id="rId756" display="https://twitter.com/mattdolloff"/>
    <hyperlink ref="AX79" r:id="rId757" display="https://twitter.com/sportsguy_rich"/>
    <hyperlink ref="AX80" r:id="rId758" display="https://twitter.com/ryderuff"/>
    <hyperlink ref="AX81" r:id="rId759" display="https://twitter.com/prayfordale"/>
    <hyperlink ref="AX82" r:id="rId760" display="https://twitter.com/kirkmin"/>
    <hyperlink ref="AX83" r:id="rId761" display="https://twitter.com/bradfo"/>
    <hyperlink ref="AX84" r:id="rId762" display="https://twitter.com/starbucks"/>
    <hyperlink ref="AX85" r:id="rId763" display="https://twitter.com/growthenergy"/>
    <hyperlink ref="AX86" r:id="rId764" display="https://twitter.com/caseysgenstore"/>
    <hyperlink ref="AX87" r:id="rId765" display="https://twitter.com/leighclaffey"/>
    <hyperlink ref="AX88" r:id="rId766" display="https://twitter.com/wfsbnews"/>
    <hyperlink ref="AX89" r:id="rId767" display="https://twitter.com/craig_hobson1"/>
    <hyperlink ref="AX90" r:id="rId768" display="https://twitter.com/thejman5626"/>
    <hyperlink ref="AX91" r:id="rId769" display="https://twitter.com/realdonaldtrump"/>
    <hyperlink ref="AX92" r:id="rId770" display="https://twitter.com/6758k"/>
    <hyperlink ref="AX93" r:id="rId771" display="https://twitter.com/vickibazter"/>
    <hyperlink ref="AX94" r:id="rId772" display="https://twitter.com/xo_rilee"/>
    <hyperlink ref="AX95" r:id="rId773" display="https://twitter.com/joepcro"/>
    <hyperlink ref="AX96" r:id="rId774" display="https://twitter.com/vandelaycorr"/>
    <hyperlink ref="AX97" r:id="rId775" display="https://twitter.com/gemini8511"/>
    <hyperlink ref="AX98" r:id="rId776" display="https://twitter.com/mrgames2"/>
    <hyperlink ref="AX99" r:id="rId777" display="https://twitter.com/budlarosa"/>
    <hyperlink ref="AX100" r:id="rId778" display="https://twitter.com/hawplay"/>
    <hyperlink ref="AX101" r:id="rId779" display="https://twitter.com/ktree508"/>
    <hyperlink ref="AX102" r:id="rId780" display="https://twitter.com/littledebbie"/>
    <hyperlink ref="AX103" r:id="rId781" display="https://twitter.com/drinkbodyarmor"/>
    <hyperlink ref="AX104" r:id="rId782" display="https://twitter.com/loganslogg11"/>
    <hyperlink ref="AX105" r:id="rId783" display="https://twitter.com/kaitlinpoulter"/>
    <hyperlink ref="AX106" r:id="rId784" display="https://twitter.com/hnybny"/>
    <hyperlink ref="AX107" r:id="rId785" display="https://twitter.com/oursfan7619"/>
    <hyperlink ref="AX108" r:id="rId786" display="https://twitter.com/amiewatchestv"/>
    <hyperlink ref="AX109" r:id="rId787" display="https://twitter.com/nataliaczoch"/>
    <hyperlink ref="AX110" r:id="rId788" display="https://twitter.com/renee_albert"/>
    <hyperlink ref="AX111" r:id="rId789" display="https://twitter.com/hellofelicia14"/>
    <hyperlink ref="AX112" r:id="rId790" display="https://twitter.com/hashtopix"/>
    <hyperlink ref="AX113" r:id="rId791" display="https://twitter.com/mickru79"/>
    <hyperlink ref="AX114" r:id="rId792" display="https://twitter.com/mr_guywise"/>
    <hyperlink ref="AX115" r:id="rId793" display="https://twitter.com/tpave_13"/>
    <hyperlink ref="AX116" r:id="rId794" display="https://twitter.com/laura21968"/>
    <hyperlink ref="AX117" r:id="rId795" display="https://twitter.com/leightonoc"/>
    <hyperlink ref="AX118" r:id="rId796" display="https://twitter.com/gaiagps"/>
    <hyperlink ref="AX119" r:id="rId797" display="https://twitter.com/victortorres_"/>
    <hyperlink ref="AX120" r:id="rId798" display="https://twitter.com/blueswirls"/>
    <hyperlink ref="AX121" r:id="rId799" display="https://twitter.com/leightonoconnor"/>
    <hyperlink ref="AX122" r:id="rId800" display="https://twitter.com/superiordynasty"/>
    <hyperlink ref="AX123" r:id="rId801" display="https://twitter.com/adamhimmelsbach"/>
    <hyperlink ref="AX124" r:id="rId802" display="https://twitter.com/ovimuniz"/>
    <hyperlink ref="AX125" r:id="rId803" display="https://twitter.com/glorialaw5"/>
    <hyperlink ref="AX126" r:id="rId804" display="https://twitter.com/bostonproud311"/>
    <hyperlink ref="AX127" r:id="rId805" display="https://twitter.com/texstyles23"/>
    <hyperlink ref="AX128" r:id="rId806" display="https://twitter.com/michael63569079"/>
    <hyperlink ref="AX129" r:id="rId807" display="https://twitter.com/byroncopp19"/>
    <hyperlink ref="AX130" r:id="rId808" display="https://twitter.com/nbcsboston"/>
    <hyperlink ref="AX131" r:id="rId809" display="https://twitter.com/sheila_voyles"/>
    <hyperlink ref="AX132" r:id="rId810" display="https://twitter.com/lvrf1"/>
    <hyperlink ref="AX133" r:id="rId811" display="https://twitter.com/yendo28"/>
    <hyperlink ref="AX134" r:id="rId812" display="https://twitter.com/escobarnick3511"/>
    <hyperlink ref="AX135" r:id="rId813" display="https://twitter.com/meliss53543322"/>
    <hyperlink ref="AX136" r:id="rId814" display="https://twitter.com/iankach"/>
    <hyperlink ref="AX137" r:id="rId815" display="https://twitter.com/cordiellorandy"/>
    <hyperlink ref="AX138" r:id="rId816" display="https://twitter.com/diamondfly"/>
    <hyperlink ref="AX139" r:id="rId817" display="https://twitter.com/freire1906"/>
    <hyperlink ref="AX140" r:id="rId818" display="https://twitter.com/jaymchugh"/>
    <hyperlink ref="AX141" r:id="rId819" display="https://twitter.com/kylebowman725"/>
    <hyperlink ref="AX142" r:id="rId820" display="https://twitter.com/alecdsilva"/>
    <hyperlink ref="AX143" r:id="rId821" display="https://twitter.com/denisenbcboston"/>
    <hyperlink ref="AX144" r:id="rId822" display="https://twitter.com/goodhopeincorp"/>
    <hyperlink ref="AX145" r:id="rId823" display="https://twitter.com/cumbysjobs"/>
    <hyperlink ref="AX146" r:id="rId824" display="https://twitter.com/yeswaystores"/>
    <hyperlink ref="AX147" r:id="rId825" display="https://twitter.com/wawa"/>
    <hyperlink ref="AX148" r:id="rId826" display="https://twitter.com/stripes"/>
    <hyperlink ref="AX149" r:id="rId827" display="https://twitter.com/stewartsshops"/>
    <hyperlink ref="AX150" r:id="rId828" display="https://twitter.com/sheetz"/>
    <hyperlink ref="AX151" r:id="rId829" display="https://twitter.com/ruttersfs"/>
    <hyperlink ref="AX152" r:id="rId830" display="https://twitter.com/racetrac"/>
    <hyperlink ref="AX153" r:id="rId831" display="https://twitter.com/pilotflyingj"/>
    <hyperlink ref="AX154" r:id="rId832" display="https://twitter.com/parkerspumppal"/>
    <hyperlink ref="AX155" r:id="rId833" display="https://twitter.com/oasiscstores"/>
    <hyperlink ref="AX156" r:id="rId834" display="https://twitter.com/retailbetter"/>
    <hyperlink ref="AX157" r:id="rId835" display="https://twitter.com/mapco"/>
    <hyperlink ref="AX158" r:id="rId836" display="https://twitter.com/lovestravelstop"/>
    <hyperlink ref="AX159" r:id="rId837" display="https://twitter.com/jacksons"/>
    <hyperlink ref="AX160" r:id="rId838" display="https://twitter.com/circlekstores"/>
    <hyperlink ref="AX161" r:id="rId839" display="https://twitter.com/cefco"/>
    <hyperlink ref="AX162" r:id="rId840" display="https://twitter.com/speedway"/>
    <hyperlink ref="AX163" r:id="rId841" display="https://twitter.com/bazooka77"/>
    <hyperlink ref="AX164" r:id="rId842" display="https://twitter.com/davebrz"/>
    <hyperlink ref="AX165" r:id="rId843" display="https://twitter.com/nacsonline"/>
    <hyperlink ref="AX166" r:id="rId844" display="https://twitter.com/audirs5atx"/>
    <hyperlink ref="AX167" r:id="rId845" display="https://twitter.com/pizza__mama"/>
    <hyperlink ref="AX168" r:id="rId846" display="https://twitter.com/penpat20"/>
    <hyperlink ref="AX169" r:id="rId847" display="https://twitter.com/boston25"/>
    <hyperlink ref="AX170" r:id="rId848" display="https://twitter.com/ksullivannews"/>
    <hyperlink ref="AX171" r:id="rId849" display="https://twitter.com/vickigrafwx"/>
    <hyperlink ref="AX172" r:id="rId850" display="https://twitter.com/scouter441"/>
    <hyperlink ref="AX173" r:id="rId851" display="https://twitter.com/tman1138pm"/>
    <hyperlink ref="AX174" r:id="rId852" display="https://twitter.com/papaginos"/>
    <hyperlink ref="AX175" r:id="rId853" display="https://twitter.com/karlsonmckenzie"/>
    <hyperlink ref="AX176" r:id="rId854" display="https://twitter.com/pray_to_one"/>
    <hyperlink ref="AX177" r:id="rId855" display="https://twitter.com/haggertytaupier"/>
    <hyperlink ref="AX178" r:id="rId856" display="https://twitter.com/itopizarro"/>
    <hyperlink ref="AX179" r:id="rId857" display="https://twitter.com/phppoet"/>
    <hyperlink ref="AX180" r:id="rId858" display="https://twitter.com/ptassone17"/>
    <hyperlink ref="AX181" r:id="rId859" display="https://twitter.com/jozenaaa"/>
    <hyperlink ref="AX182" r:id="rId860" display="https://twitter.com/johnnya33"/>
    <hyperlink ref="AX183" r:id="rId861" display="https://twitter.com/kennycamille"/>
    <hyperlink ref="AX184" r:id="rId862" display="https://twitter.com/newportlost"/>
    <hyperlink ref="AX185" r:id="rId863" display="https://twitter.com/gibertiallan"/>
    <hyperlink ref="AX186" r:id="rId864" display="https://twitter.com/taragranahan"/>
    <hyperlink ref="AX187" r:id="rId865" display="https://twitter.com/rirepublicans"/>
    <hyperlink ref="AX188" r:id="rId866" display="https://twitter.com/rihousegop"/>
    <hyperlink ref="AX189" r:id="rId867" display="https://twitter.com/govraimondo"/>
    <hyperlink ref="AX190" r:id="rId868" display="https://twitter.com/allthingswayne"/>
    <hyperlink ref="AX191" r:id="rId869" display="https://twitter.com/bostsox"/>
    <hyperlink ref="AX192" r:id="rId870" display="https://twitter.com/analogbear"/>
    <hyperlink ref="AX193" r:id="rId871" display="https://twitter.com/cstorenews_"/>
    <hyperlink ref="AX194" r:id="rId872" display="https://twitter.com/urbandata"/>
    <hyperlink ref="AX195" r:id="rId873" display="https://twitter.com/sincerlychelle"/>
    <hyperlink ref="AX196" r:id="rId874" display="https://twitter.com/lisamarasco"/>
    <hyperlink ref="AX197" r:id="rId875" display="https://twitter.com/chaseschurga"/>
    <hyperlink ref="AX198" r:id="rId876" display="https://twitter.com/tanyadmiranda"/>
    <hyperlink ref="AX199" r:id="rId877" display="https://twitter.com/dzadzi55"/>
    <hyperlink ref="AX200" r:id="rId878" display="https://twitter.com/toyshowsue"/>
    <hyperlink ref="AX201" r:id="rId879" display="https://twitter.com/richnthering"/>
    <hyperlink ref="AX202" r:id="rId880" display="https://twitter.com/steeler1313"/>
    <hyperlink ref="AX203" r:id="rId881" display="https://twitter.com/casinossb"/>
    <hyperlink ref="AX204" r:id="rId882" display="https://twitter.com/mistress_ishbo"/>
    <hyperlink ref="AX205" r:id="rId883" display="https://twitter.com/rgrhm"/>
    <hyperlink ref="AX206" r:id="rId884" display="https://twitter.com/hewesnews"/>
    <hyperlink ref="AX207" r:id="rId885" display="https://twitter.com/thelilraskal"/>
    <hyperlink ref="AX208" r:id="rId886" display="https://twitter.com/montviller"/>
    <hyperlink ref="AX209" r:id="rId887" display="https://twitter.com/kdesantis96"/>
    <hyperlink ref="AX210" r:id="rId888" display="https://twitter.com/brandyscorner"/>
    <hyperlink ref="AX211" r:id="rId889" display="https://twitter.com/niffer03801"/>
    <hyperlink ref="AX212" r:id="rId890" display="https://twitter.com/miac0088"/>
    <hyperlink ref="AX213" r:id="rId891" display="https://twitter.com/sammiasaurus"/>
    <hyperlink ref="AX214" r:id="rId892" display="https://twitter.com/andytbone2"/>
    <hyperlink ref="AX215" r:id="rId893" display="https://twitter.com/momof3princess"/>
    <hyperlink ref="AX216" r:id="rId894" display="https://twitter.com/masterblud"/>
    <hyperlink ref="AX217" r:id="rId895" display="https://twitter.com/doublea93"/>
    <hyperlink ref="AX218" r:id="rId896" display="https://twitter.com/amid11317"/>
    <hyperlink ref="AX219" r:id="rId897" display="https://twitter.com/mofycbsj"/>
    <hyperlink ref="AX220" r:id="rId898" display="https://twitter.com/dr_coady"/>
  </hyperlinks>
  <printOptions/>
  <pageMargins left="0.7" right="0.7" top="0.75" bottom="0.75" header="0.3" footer="0.3"/>
  <pageSetup horizontalDpi="600" verticalDpi="600" orientation="portrait" r:id="rId902"/>
  <legacyDrawing r:id="rId900"/>
  <tableParts>
    <tablePart r:id="rId90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3257</v>
      </c>
      <c r="Z2" s="13" t="s">
        <v>3277</v>
      </c>
      <c r="AA2" s="13" t="s">
        <v>3314</v>
      </c>
      <c r="AB2" s="13" t="s">
        <v>3369</v>
      </c>
      <c r="AC2" s="13" t="s">
        <v>3455</v>
      </c>
      <c r="AD2" s="13" t="s">
        <v>3494</v>
      </c>
      <c r="AE2" s="13" t="s">
        <v>3505</v>
      </c>
      <c r="AF2" s="13" t="s">
        <v>3534</v>
      </c>
      <c r="AG2" s="119" t="s">
        <v>4251</v>
      </c>
      <c r="AH2" s="119" t="s">
        <v>4252</v>
      </c>
      <c r="AI2" s="119" t="s">
        <v>4253</v>
      </c>
      <c r="AJ2" s="119" t="s">
        <v>4254</v>
      </c>
      <c r="AK2" s="119" t="s">
        <v>4255</v>
      </c>
      <c r="AL2" s="119" t="s">
        <v>4256</v>
      </c>
      <c r="AM2" s="119" t="s">
        <v>4257</v>
      </c>
      <c r="AN2" s="119" t="s">
        <v>4258</v>
      </c>
      <c r="AO2" s="119" t="s">
        <v>4261</v>
      </c>
    </row>
    <row r="3" spans="1:41" ht="15">
      <c r="A3" s="88" t="s">
        <v>3189</v>
      </c>
      <c r="B3" s="65" t="s">
        <v>3210</v>
      </c>
      <c r="C3" s="65" t="s">
        <v>56</v>
      </c>
      <c r="D3" s="105"/>
      <c r="E3" s="104"/>
      <c r="F3" s="106" t="s">
        <v>4310</v>
      </c>
      <c r="G3" s="107"/>
      <c r="H3" s="107"/>
      <c r="I3" s="108">
        <v>3</v>
      </c>
      <c r="J3" s="109"/>
      <c r="K3" s="48">
        <v>76</v>
      </c>
      <c r="L3" s="48">
        <v>96</v>
      </c>
      <c r="M3" s="48">
        <v>67</v>
      </c>
      <c r="N3" s="48">
        <v>163</v>
      </c>
      <c r="O3" s="48">
        <v>25</v>
      </c>
      <c r="P3" s="49">
        <v>0.34523809523809523</v>
      </c>
      <c r="Q3" s="49">
        <v>0.5132743362831859</v>
      </c>
      <c r="R3" s="48">
        <v>1</v>
      </c>
      <c r="S3" s="48">
        <v>0</v>
      </c>
      <c r="T3" s="48">
        <v>76</v>
      </c>
      <c r="U3" s="48">
        <v>163</v>
      </c>
      <c r="V3" s="48">
        <v>2</v>
      </c>
      <c r="W3" s="49">
        <v>1.944598</v>
      </c>
      <c r="X3" s="49">
        <v>0.019824561403508772</v>
      </c>
      <c r="Y3" s="78" t="s">
        <v>3258</v>
      </c>
      <c r="Z3" s="78" t="s">
        <v>3278</v>
      </c>
      <c r="AA3" s="78" t="s">
        <v>3315</v>
      </c>
      <c r="AB3" s="84" t="s">
        <v>3370</v>
      </c>
      <c r="AC3" s="84" t="s">
        <v>3456</v>
      </c>
      <c r="AD3" s="84" t="s">
        <v>3495</v>
      </c>
      <c r="AE3" s="84" t="s">
        <v>3506</v>
      </c>
      <c r="AF3" s="84" t="s">
        <v>3535</v>
      </c>
      <c r="AG3" s="122">
        <v>104</v>
      </c>
      <c r="AH3" s="125">
        <v>4.168336673346693</v>
      </c>
      <c r="AI3" s="122">
        <v>28</v>
      </c>
      <c r="AJ3" s="125">
        <v>1.122244488977956</v>
      </c>
      <c r="AK3" s="122">
        <v>0</v>
      </c>
      <c r="AL3" s="125">
        <v>0</v>
      </c>
      <c r="AM3" s="122">
        <v>2363</v>
      </c>
      <c r="AN3" s="125">
        <v>94.70941883767534</v>
      </c>
      <c r="AO3" s="122">
        <v>2495</v>
      </c>
    </row>
    <row r="4" spans="1:41" ht="15">
      <c r="A4" s="88" t="s">
        <v>3190</v>
      </c>
      <c r="B4" s="65" t="s">
        <v>3211</v>
      </c>
      <c r="C4" s="65" t="s">
        <v>56</v>
      </c>
      <c r="D4" s="111"/>
      <c r="E4" s="110"/>
      <c r="F4" s="112" t="s">
        <v>4311</v>
      </c>
      <c r="G4" s="113"/>
      <c r="H4" s="113"/>
      <c r="I4" s="114">
        <v>4</v>
      </c>
      <c r="J4" s="115"/>
      <c r="K4" s="48">
        <v>31</v>
      </c>
      <c r="L4" s="48">
        <v>47</v>
      </c>
      <c r="M4" s="48">
        <v>4</v>
      </c>
      <c r="N4" s="48">
        <v>51</v>
      </c>
      <c r="O4" s="48">
        <v>0</v>
      </c>
      <c r="P4" s="49">
        <v>0</v>
      </c>
      <c r="Q4" s="49">
        <v>0</v>
      </c>
      <c r="R4" s="48">
        <v>1</v>
      </c>
      <c r="S4" s="48">
        <v>0</v>
      </c>
      <c r="T4" s="48">
        <v>31</v>
      </c>
      <c r="U4" s="48">
        <v>51</v>
      </c>
      <c r="V4" s="48">
        <v>4</v>
      </c>
      <c r="W4" s="49">
        <v>1.950052</v>
      </c>
      <c r="X4" s="49">
        <v>0.05268817204301075</v>
      </c>
      <c r="Y4" s="78" t="s">
        <v>3259</v>
      </c>
      <c r="Z4" s="78" t="s">
        <v>796</v>
      </c>
      <c r="AA4" s="78" t="s">
        <v>3316</v>
      </c>
      <c r="AB4" s="84" t="s">
        <v>3371</v>
      </c>
      <c r="AC4" s="84" t="s">
        <v>3457</v>
      </c>
      <c r="AD4" s="84" t="s">
        <v>3496</v>
      </c>
      <c r="AE4" s="84" t="s">
        <v>3507</v>
      </c>
      <c r="AF4" s="84" t="s">
        <v>3536</v>
      </c>
      <c r="AG4" s="122">
        <v>8</v>
      </c>
      <c r="AH4" s="125">
        <v>1.5473887814313345</v>
      </c>
      <c r="AI4" s="122">
        <v>10</v>
      </c>
      <c r="AJ4" s="125">
        <v>1.9342359767891684</v>
      </c>
      <c r="AK4" s="122">
        <v>0</v>
      </c>
      <c r="AL4" s="125">
        <v>0</v>
      </c>
      <c r="AM4" s="122">
        <v>499</v>
      </c>
      <c r="AN4" s="125">
        <v>96.5183752417795</v>
      </c>
      <c r="AO4" s="122">
        <v>517</v>
      </c>
    </row>
    <row r="5" spans="1:41" ht="15">
      <c r="A5" s="88" t="s">
        <v>3191</v>
      </c>
      <c r="B5" s="65" t="s">
        <v>3212</v>
      </c>
      <c r="C5" s="65" t="s">
        <v>56</v>
      </c>
      <c r="D5" s="111"/>
      <c r="E5" s="110"/>
      <c r="F5" s="112" t="s">
        <v>4312</v>
      </c>
      <c r="G5" s="113"/>
      <c r="H5" s="113"/>
      <c r="I5" s="114">
        <v>5</v>
      </c>
      <c r="J5" s="115"/>
      <c r="K5" s="48">
        <v>23</v>
      </c>
      <c r="L5" s="48">
        <v>24</v>
      </c>
      <c r="M5" s="48">
        <v>18</v>
      </c>
      <c r="N5" s="48">
        <v>42</v>
      </c>
      <c r="O5" s="48">
        <v>1</v>
      </c>
      <c r="P5" s="49">
        <v>0.06666666666666667</v>
      </c>
      <c r="Q5" s="49">
        <v>0.125</v>
      </c>
      <c r="R5" s="48">
        <v>1</v>
      </c>
      <c r="S5" s="48">
        <v>0</v>
      </c>
      <c r="T5" s="48">
        <v>23</v>
      </c>
      <c r="U5" s="48">
        <v>42</v>
      </c>
      <c r="V5" s="48">
        <v>6</v>
      </c>
      <c r="W5" s="49">
        <v>2.287335</v>
      </c>
      <c r="X5" s="49">
        <v>0.06324110671936758</v>
      </c>
      <c r="Y5" s="78" t="s">
        <v>3260</v>
      </c>
      <c r="Z5" s="78" t="s">
        <v>796</v>
      </c>
      <c r="AA5" s="78" t="s">
        <v>3317</v>
      </c>
      <c r="AB5" s="84" t="s">
        <v>3372</v>
      </c>
      <c r="AC5" s="84" t="s">
        <v>3458</v>
      </c>
      <c r="AD5" s="84" t="s">
        <v>3497</v>
      </c>
      <c r="AE5" s="84" t="s">
        <v>3508</v>
      </c>
      <c r="AF5" s="84" t="s">
        <v>3537</v>
      </c>
      <c r="AG5" s="122">
        <v>17</v>
      </c>
      <c r="AH5" s="125">
        <v>6.343283582089552</v>
      </c>
      <c r="AI5" s="122">
        <v>0</v>
      </c>
      <c r="AJ5" s="125">
        <v>0</v>
      </c>
      <c r="AK5" s="122">
        <v>0</v>
      </c>
      <c r="AL5" s="125">
        <v>0</v>
      </c>
      <c r="AM5" s="122">
        <v>251</v>
      </c>
      <c r="AN5" s="125">
        <v>93.65671641791045</v>
      </c>
      <c r="AO5" s="122">
        <v>268</v>
      </c>
    </row>
    <row r="6" spans="1:41" ht="15">
      <c r="A6" s="88" t="s">
        <v>3192</v>
      </c>
      <c r="B6" s="65" t="s">
        <v>3213</v>
      </c>
      <c r="C6" s="65" t="s">
        <v>56</v>
      </c>
      <c r="D6" s="111"/>
      <c r="E6" s="110"/>
      <c r="F6" s="112" t="s">
        <v>3192</v>
      </c>
      <c r="G6" s="113"/>
      <c r="H6" s="113"/>
      <c r="I6" s="114">
        <v>6</v>
      </c>
      <c r="J6" s="115"/>
      <c r="K6" s="48">
        <v>12</v>
      </c>
      <c r="L6" s="48">
        <v>11</v>
      </c>
      <c r="M6" s="48">
        <v>0</v>
      </c>
      <c r="N6" s="48">
        <v>11</v>
      </c>
      <c r="O6" s="48">
        <v>0</v>
      </c>
      <c r="P6" s="49">
        <v>0</v>
      </c>
      <c r="Q6" s="49">
        <v>0</v>
      </c>
      <c r="R6" s="48">
        <v>1</v>
      </c>
      <c r="S6" s="48">
        <v>0</v>
      </c>
      <c r="T6" s="48">
        <v>12</v>
      </c>
      <c r="U6" s="48">
        <v>11</v>
      </c>
      <c r="V6" s="48">
        <v>2</v>
      </c>
      <c r="W6" s="49">
        <v>1.680556</v>
      </c>
      <c r="X6" s="49">
        <v>0.08333333333333333</v>
      </c>
      <c r="Y6" s="78"/>
      <c r="Z6" s="78"/>
      <c r="AA6" s="78"/>
      <c r="AB6" s="84" t="s">
        <v>1632</v>
      </c>
      <c r="AC6" s="84" t="s">
        <v>1632</v>
      </c>
      <c r="AD6" s="84" t="s">
        <v>386</v>
      </c>
      <c r="AE6" s="84" t="s">
        <v>3509</v>
      </c>
      <c r="AF6" s="84" t="s">
        <v>3538</v>
      </c>
      <c r="AG6" s="122">
        <v>0</v>
      </c>
      <c r="AH6" s="125">
        <v>0</v>
      </c>
      <c r="AI6" s="122">
        <v>0</v>
      </c>
      <c r="AJ6" s="125">
        <v>0</v>
      </c>
      <c r="AK6" s="122">
        <v>0</v>
      </c>
      <c r="AL6" s="125">
        <v>0</v>
      </c>
      <c r="AM6" s="122">
        <v>13</v>
      </c>
      <c r="AN6" s="125">
        <v>100</v>
      </c>
      <c r="AO6" s="122">
        <v>13</v>
      </c>
    </row>
    <row r="7" spans="1:41" ht="15">
      <c r="A7" s="88" t="s">
        <v>3193</v>
      </c>
      <c r="B7" s="65" t="s">
        <v>3214</v>
      </c>
      <c r="C7" s="65" t="s">
        <v>56</v>
      </c>
      <c r="D7" s="111"/>
      <c r="E7" s="110"/>
      <c r="F7" s="112" t="s">
        <v>4313</v>
      </c>
      <c r="G7" s="113"/>
      <c r="H7" s="113"/>
      <c r="I7" s="114">
        <v>7</v>
      </c>
      <c r="J7" s="115"/>
      <c r="K7" s="48">
        <v>9</v>
      </c>
      <c r="L7" s="48">
        <v>7</v>
      </c>
      <c r="M7" s="48">
        <v>2</v>
      </c>
      <c r="N7" s="48">
        <v>9</v>
      </c>
      <c r="O7" s="48">
        <v>0</v>
      </c>
      <c r="P7" s="49">
        <v>0</v>
      </c>
      <c r="Q7" s="49">
        <v>0</v>
      </c>
      <c r="R7" s="48">
        <v>1</v>
      </c>
      <c r="S7" s="48">
        <v>0</v>
      </c>
      <c r="T7" s="48">
        <v>9</v>
      </c>
      <c r="U7" s="48">
        <v>9</v>
      </c>
      <c r="V7" s="48">
        <v>5</v>
      </c>
      <c r="W7" s="49">
        <v>2.271605</v>
      </c>
      <c r="X7" s="49">
        <v>0.1111111111111111</v>
      </c>
      <c r="Y7" s="78"/>
      <c r="Z7" s="78"/>
      <c r="AA7" s="78" t="s">
        <v>3318</v>
      </c>
      <c r="AB7" s="84" t="s">
        <v>3373</v>
      </c>
      <c r="AC7" s="84" t="s">
        <v>3424</v>
      </c>
      <c r="AD7" s="84" t="s">
        <v>3498</v>
      </c>
      <c r="AE7" s="84" t="s">
        <v>3510</v>
      </c>
      <c r="AF7" s="84" t="s">
        <v>3539</v>
      </c>
      <c r="AG7" s="122">
        <v>3</v>
      </c>
      <c r="AH7" s="125">
        <v>3.9473684210526314</v>
      </c>
      <c r="AI7" s="122">
        <v>4</v>
      </c>
      <c r="AJ7" s="125">
        <v>5.2631578947368425</v>
      </c>
      <c r="AK7" s="122">
        <v>0</v>
      </c>
      <c r="AL7" s="125">
        <v>0</v>
      </c>
      <c r="AM7" s="122">
        <v>69</v>
      </c>
      <c r="AN7" s="125">
        <v>90.78947368421052</v>
      </c>
      <c r="AO7" s="122">
        <v>76</v>
      </c>
    </row>
    <row r="8" spans="1:41" ht="15">
      <c r="A8" s="88" t="s">
        <v>3194</v>
      </c>
      <c r="B8" s="65" t="s">
        <v>3215</v>
      </c>
      <c r="C8" s="65" t="s">
        <v>56</v>
      </c>
      <c r="D8" s="111"/>
      <c r="E8" s="110"/>
      <c r="F8" s="112" t="s">
        <v>4314</v>
      </c>
      <c r="G8" s="113"/>
      <c r="H8" s="113"/>
      <c r="I8" s="114">
        <v>8</v>
      </c>
      <c r="J8" s="115"/>
      <c r="K8" s="48">
        <v>7</v>
      </c>
      <c r="L8" s="48">
        <v>12</v>
      </c>
      <c r="M8" s="48">
        <v>0</v>
      </c>
      <c r="N8" s="48">
        <v>12</v>
      </c>
      <c r="O8" s="48">
        <v>0</v>
      </c>
      <c r="P8" s="49">
        <v>0</v>
      </c>
      <c r="Q8" s="49">
        <v>0</v>
      </c>
      <c r="R8" s="48">
        <v>1</v>
      </c>
      <c r="S8" s="48">
        <v>0</v>
      </c>
      <c r="T8" s="48">
        <v>7</v>
      </c>
      <c r="U8" s="48">
        <v>12</v>
      </c>
      <c r="V8" s="48">
        <v>2</v>
      </c>
      <c r="W8" s="49">
        <v>1.22449</v>
      </c>
      <c r="X8" s="49">
        <v>0.2857142857142857</v>
      </c>
      <c r="Y8" s="78"/>
      <c r="Z8" s="78"/>
      <c r="AA8" s="78"/>
      <c r="AB8" s="84" t="s">
        <v>3374</v>
      </c>
      <c r="AC8" s="84" t="s">
        <v>3459</v>
      </c>
      <c r="AD8" s="84"/>
      <c r="AE8" s="84" t="s">
        <v>3511</v>
      </c>
      <c r="AF8" s="84" t="s">
        <v>3540</v>
      </c>
      <c r="AG8" s="122">
        <v>4</v>
      </c>
      <c r="AH8" s="125">
        <v>3.9603960396039604</v>
      </c>
      <c r="AI8" s="122">
        <v>4</v>
      </c>
      <c r="AJ8" s="125">
        <v>3.9603960396039604</v>
      </c>
      <c r="AK8" s="122">
        <v>0</v>
      </c>
      <c r="AL8" s="125">
        <v>0</v>
      </c>
      <c r="AM8" s="122">
        <v>93</v>
      </c>
      <c r="AN8" s="125">
        <v>92.07920792079207</v>
      </c>
      <c r="AO8" s="122">
        <v>101</v>
      </c>
    </row>
    <row r="9" spans="1:41" ht="15">
      <c r="A9" s="88" t="s">
        <v>3195</v>
      </c>
      <c r="B9" s="65" t="s">
        <v>3216</v>
      </c>
      <c r="C9" s="65" t="s">
        <v>56</v>
      </c>
      <c r="D9" s="111"/>
      <c r="E9" s="110"/>
      <c r="F9" s="112" t="s">
        <v>4315</v>
      </c>
      <c r="G9" s="113"/>
      <c r="H9" s="113"/>
      <c r="I9" s="114">
        <v>9</v>
      </c>
      <c r="J9" s="115"/>
      <c r="K9" s="48">
        <v>7</v>
      </c>
      <c r="L9" s="48">
        <v>13</v>
      </c>
      <c r="M9" s="48">
        <v>2</v>
      </c>
      <c r="N9" s="48">
        <v>15</v>
      </c>
      <c r="O9" s="48">
        <v>0</v>
      </c>
      <c r="P9" s="49">
        <v>0.2727272727272727</v>
      </c>
      <c r="Q9" s="49">
        <v>0.42857142857142855</v>
      </c>
      <c r="R9" s="48">
        <v>1</v>
      </c>
      <c r="S9" s="48">
        <v>0</v>
      </c>
      <c r="T9" s="48">
        <v>7</v>
      </c>
      <c r="U9" s="48">
        <v>15</v>
      </c>
      <c r="V9" s="48">
        <v>2</v>
      </c>
      <c r="W9" s="49">
        <v>1.265306</v>
      </c>
      <c r="X9" s="49">
        <v>0.3333333333333333</v>
      </c>
      <c r="Y9" s="78"/>
      <c r="Z9" s="78"/>
      <c r="AA9" s="78" t="s">
        <v>3319</v>
      </c>
      <c r="AB9" s="84" t="s">
        <v>3375</v>
      </c>
      <c r="AC9" s="84" t="s">
        <v>3460</v>
      </c>
      <c r="AD9" s="84" t="s">
        <v>3499</v>
      </c>
      <c r="AE9" s="84" t="s">
        <v>3512</v>
      </c>
      <c r="AF9" s="84" t="s">
        <v>3541</v>
      </c>
      <c r="AG9" s="122">
        <v>3</v>
      </c>
      <c r="AH9" s="125">
        <v>2.9411764705882355</v>
      </c>
      <c r="AI9" s="122">
        <v>2</v>
      </c>
      <c r="AJ9" s="125">
        <v>1.9607843137254901</v>
      </c>
      <c r="AK9" s="122">
        <v>0</v>
      </c>
      <c r="AL9" s="125">
        <v>0</v>
      </c>
      <c r="AM9" s="122">
        <v>97</v>
      </c>
      <c r="AN9" s="125">
        <v>95.09803921568627</v>
      </c>
      <c r="AO9" s="122">
        <v>102</v>
      </c>
    </row>
    <row r="10" spans="1:41" ht="14.25" customHeight="1">
      <c r="A10" s="88" t="s">
        <v>3196</v>
      </c>
      <c r="B10" s="65" t="s">
        <v>3217</v>
      </c>
      <c r="C10" s="65" t="s">
        <v>56</v>
      </c>
      <c r="D10" s="111"/>
      <c r="E10" s="110"/>
      <c r="F10" s="112" t="s">
        <v>4316</v>
      </c>
      <c r="G10" s="113"/>
      <c r="H10" s="113"/>
      <c r="I10" s="114">
        <v>10</v>
      </c>
      <c r="J10" s="115"/>
      <c r="K10" s="48">
        <v>7</v>
      </c>
      <c r="L10" s="48">
        <v>7</v>
      </c>
      <c r="M10" s="48">
        <v>0</v>
      </c>
      <c r="N10" s="48">
        <v>7</v>
      </c>
      <c r="O10" s="48">
        <v>0</v>
      </c>
      <c r="P10" s="49">
        <v>0</v>
      </c>
      <c r="Q10" s="49">
        <v>0</v>
      </c>
      <c r="R10" s="48">
        <v>1</v>
      </c>
      <c r="S10" s="48">
        <v>0</v>
      </c>
      <c r="T10" s="48">
        <v>7</v>
      </c>
      <c r="U10" s="48">
        <v>7</v>
      </c>
      <c r="V10" s="48">
        <v>3</v>
      </c>
      <c r="W10" s="49">
        <v>1.591837</v>
      </c>
      <c r="X10" s="49">
        <v>0.16666666666666666</v>
      </c>
      <c r="Y10" s="78" t="s">
        <v>3261</v>
      </c>
      <c r="Z10" s="78" t="s">
        <v>796</v>
      </c>
      <c r="AA10" s="78"/>
      <c r="AB10" s="84" t="s">
        <v>3376</v>
      </c>
      <c r="AC10" s="84" t="s">
        <v>3461</v>
      </c>
      <c r="AD10" s="84" t="s">
        <v>3500</v>
      </c>
      <c r="AE10" s="84" t="s">
        <v>3513</v>
      </c>
      <c r="AF10" s="84" t="s">
        <v>3542</v>
      </c>
      <c r="AG10" s="122">
        <v>3</v>
      </c>
      <c r="AH10" s="125">
        <v>4.6875</v>
      </c>
      <c r="AI10" s="122">
        <v>1</v>
      </c>
      <c r="AJ10" s="125">
        <v>1.5625</v>
      </c>
      <c r="AK10" s="122">
        <v>0</v>
      </c>
      <c r="AL10" s="125">
        <v>0</v>
      </c>
      <c r="AM10" s="122">
        <v>60</v>
      </c>
      <c r="AN10" s="125">
        <v>93.75</v>
      </c>
      <c r="AO10" s="122">
        <v>64</v>
      </c>
    </row>
    <row r="11" spans="1:41" ht="15">
      <c r="A11" s="88" t="s">
        <v>3197</v>
      </c>
      <c r="B11" s="65" t="s">
        <v>3218</v>
      </c>
      <c r="C11" s="65" t="s">
        <v>56</v>
      </c>
      <c r="D11" s="111"/>
      <c r="E11" s="110"/>
      <c r="F11" s="112" t="s">
        <v>3197</v>
      </c>
      <c r="G11" s="113"/>
      <c r="H11" s="113"/>
      <c r="I11" s="114">
        <v>11</v>
      </c>
      <c r="J11" s="115"/>
      <c r="K11" s="48">
        <v>6</v>
      </c>
      <c r="L11" s="48">
        <v>5</v>
      </c>
      <c r="M11" s="48">
        <v>0</v>
      </c>
      <c r="N11" s="48">
        <v>5</v>
      </c>
      <c r="O11" s="48">
        <v>0</v>
      </c>
      <c r="P11" s="49">
        <v>0</v>
      </c>
      <c r="Q11" s="49">
        <v>0</v>
      </c>
      <c r="R11" s="48">
        <v>1</v>
      </c>
      <c r="S11" s="48">
        <v>0</v>
      </c>
      <c r="T11" s="48">
        <v>6</v>
      </c>
      <c r="U11" s="48">
        <v>5</v>
      </c>
      <c r="V11" s="48">
        <v>2</v>
      </c>
      <c r="W11" s="49">
        <v>1.388889</v>
      </c>
      <c r="X11" s="49">
        <v>0.16666666666666666</v>
      </c>
      <c r="Y11" s="78" t="s">
        <v>773</v>
      </c>
      <c r="Z11" s="78" t="s">
        <v>796</v>
      </c>
      <c r="AA11" s="78" t="s">
        <v>826</v>
      </c>
      <c r="AB11" s="84" t="s">
        <v>1632</v>
      </c>
      <c r="AC11" s="84" t="s">
        <v>1632</v>
      </c>
      <c r="AD11" s="84"/>
      <c r="AE11" s="84" t="s">
        <v>3514</v>
      </c>
      <c r="AF11" s="84" t="s">
        <v>3543</v>
      </c>
      <c r="AG11" s="122">
        <v>0</v>
      </c>
      <c r="AH11" s="125">
        <v>0</v>
      </c>
      <c r="AI11" s="122">
        <v>1</v>
      </c>
      <c r="AJ11" s="125">
        <v>11.11111111111111</v>
      </c>
      <c r="AK11" s="122">
        <v>0</v>
      </c>
      <c r="AL11" s="125">
        <v>0</v>
      </c>
      <c r="AM11" s="122">
        <v>8</v>
      </c>
      <c r="AN11" s="125">
        <v>88.88888888888889</v>
      </c>
      <c r="AO11" s="122">
        <v>9</v>
      </c>
    </row>
    <row r="12" spans="1:41" ht="15">
      <c r="A12" s="88" t="s">
        <v>3198</v>
      </c>
      <c r="B12" s="65" t="s">
        <v>3219</v>
      </c>
      <c r="C12" s="65" t="s">
        <v>56</v>
      </c>
      <c r="D12" s="111"/>
      <c r="E12" s="110"/>
      <c r="F12" s="112" t="s">
        <v>4317</v>
      </c>
      <c r="G12" s="113"/>
      <c r="H12" s="113"/>
      <c r="I12" s="114">
        <v>12</v>
      </c>
      <c r="J12" s="115"/>
      <c r="K12" s="48">
        <v>6</v>
      </c>
      <c r="L12" s="48">
        <v>4</v>
      </c>
      <c r="M12" s="48">
        <v>19</v>
      </c>
      <c r="N12" s="48">
        <v>23</v>
      </c>
      <c r="O12" s="48">
        <v>23</v>
      </c>
      <c r="P12" s="49" t="s">
        <v>4262</v>
      </c>
      <c r="Q12" s="49" t="s">
        <v>4262</v>
      </c>
      <c r="R12" s="48">
        <v>6</v>
      </c>
      <c r="S12" s="48">
        <v>6</v>
      </c>
      <c r="T12" s="48">
        <v>1</v>
      </c>
      <c r="U12" s="48">
        <v>13</v>
      </c>
      <c r="V12" s="48">
        <v>0</v>
      </c>
      <c r="W12" s="49">
        <v>0</v>
      </c>
      <c r="X12" s="49">
        <v>0</v>
      </c>
      <c r="Y12" s="78" t="s">
        <v>3262</v>
      </c>
      <c r="Z12" s="78" t="s">
        <v>3279</v>
      </c>
      <c r="AA12" s="78" t="s">
        <v>3320</v>
      </c>
      <c r="AB12" s="84" t="s">
        <v>3377</v>
      </c>
      <c r="AC12" s="84" t="s">
        <v>3462</v>
      </c>
      <c r="AD12" s="84"/>
      <c r="AE12" s="84"/>
      <c r="AF12" s="84" t="s">
        <v>3544</v>
      </c>
      <c r="AG12" s="122">
        <v>22</v>
      </c>
      <c r="AH12" s="125">
        <v>18.181818181818183</v>
      </c>
      <c r="AI12" s="122">
        <v>2</v>
      </c>
      <c r="AJ12" s="125">
        <v>1.6528925619834711</v>
      </c>
      <c r="AK12" s="122">
        <v>0</v>
      </c>
      <c r="AL12" s="125">
        <v>0</v>
      </c>
      <c r="AM12" s="122">
        <v>97</v>
      </c>
      <c r="AN12" s="125">
        <v>80.16528925619835</v>
      </c>
      <c r="AO12" s="122">
        <v>121</v>
      </c>
    </row>
    <row r="13" spans="1:41" ht="15">
      <c r="A13" s="88" t="s">
        <v>3199</v>
      </c>
      <c r="B13" s="65" t="s">
        <v>3220</v>
      </c>
      <c r="C13" s="65" t="s">
        <v>56</v>
      </c>
      <c r="D13" s="111"/>
      <c r="E13" s="110"/>
      <c r="F13" s="112" t="s">
        <v>4318</v>
      </c>
      <c r="G13" s="113"/>
      <c r="H13" s="113"/>
      <c r="I13" s="114">
        <v>13</v>
      </c>
      <c r="J13" s="115"/>
      <c r="K13" s="48">
        <v>5</v>
      </c>
      <c r="L13" s="48">
        <v>4</v>
      </c>
      <c r="M13" s="48">
        <v>0</v>
      </c>
      <c r="N13" s="48">
        <v>4</v>
      </c>
      <c r="O13" s="48">
        <v>0</v>
      </c>
      <c r="P13" s="49">
        <v>0</v>
      </c>
      <c r="Q13" s="49">
        <v>0</v>
      </c>
      <c r="R13" s="48">
        <v>1</v>
      </c>
      <c r="S13" s="48">
        <v>0</v>
      </c>
      <c r="T13" s="48">
        <v>5</v>
      </c>
      <c r="U13" s="48">
        <v>4</v>
      </c>
      <c r="V13" s="48">
        <v>3</v>
      </c>
      <c r="W13" s="49">
        <v>1.44</v>
      </c>
      <c r="X13" s="49">
        <v>0.2</v>
      </c>
      <c r="Y13" s="78"/>
      <c r="Z13" s="78"/>
      <c r="AA13" s="78"/>
      <c r="AB13" s="84" t="s">
        <v>3378</v>
      </c>
      <c r="AC13" s="84" t="s">
        <v>1632</v>
      </c>
      <c r="AD13" s="84" t="s">
        <v>3501</v>
      </c>
      <c r="AE13" s="84" t="s">
        <v>3515</v>
      </c>
      <c r="AF13" s="84" t="s">
        <v>3545</v>
      </c>
      <c r="AG13" s="122">
        <v>4</v>
      </c>
      <c r="AH13" s="125">
        <v>11.11111111111111</v>
      </c>
      <c r="AI13" s="122">
        <v>0</v>
      </c>
      <c r="AJ13" s="125">
        <v>0</v>
      </c>
      <c r="AK13" s="122">
        <v>0</v>
      </c>
      <c r="AL13" s="125">
        <v>0</v>
      </c>
      <c r="AM13" s="122">
        <v>32</v>
      </c>
      <c r="AN13" s="125">
        <v>88.88888888888889</v>
      </c>
      <c r="AO13" s="122">
        <v>36</v>
      </c>
    </row>
    <row r="14" spans="1:41" ht="15">
      <c r="A14" s="88" t="s">
        <v>3200</v>
      </c>
      <c r="B14" s="65" t="s">
        <v>3221</v>
      </c>
      <c r="C14" s="65" t="s">
        <v>56</v>
      </c>
      <c r="D14" s="111"/>
      <c r="E14" s="110"/>
      <c r="F14" s="112" t="s">
        <v>4319</v>
      </c>
      <c r="G14" s="113"/>
      <c r="H14" s="113"/>
      <c r="I14" s="114">
        <v>14</v>
      </c>
      <c r="J14" s="115"/>
      <c r="K14" s="48">
        <v>5</v>
      </c>
      <c r="L14" s="48">
        <v>4</v>
      </c>
      <c r="M14" s="48">
        <v>0</v>
      </c>
      <c r="N14" s="48">
        <v>4</v>
      </c>
      <c r="O14" s="48">
        <v>0</v>
      </c>
      <c r="P14" s="49">
        <v>0</v>
      </c>
      <c r="Q14" s="49">
        <v>0</v>
      </c>
      <c r="R14" s="48">
        <v>1</v>
      </c>
      <c r="S14" s="48">
        <v>0</v>
      </c>
      <c r="T14" s="48">
        <v>5</v>
      </c>
      <c r="U14" s="48">
        <v>4</v>
      </c>
      <c r="V14" s="48">
        <v>2</v>
      </c>
      <c r="W14" s="49">
        <v>1.28</v>
      </c>
      <c r="X14" s="49">
        <v>0.2</v>
      </c>
      <c r="Y14" s="78" t="s">
        <v>3263</v>
      </c>
      <c r="Z14" s="78" t="s">
        <v>3280</v>
      </c>
      <c r="AA14" s="78"/>
      <c r="AB14" s="84" t="s">
        <v>3379</v>
      </c>
      <c r="AC14" s="84" t="s">
        <v>3463</v>
      </c>
      <c r="AD14" s="84"/>
      <c r="AE14" s="84" t="s">
        <v>3516</v>
      </c>
      <c r="AF14" s="84" t="s">
        <v>3546</v>
      </c>
      <c r="AG14" s="122">
        <v>1</v>
      </c>
      <c r="AH14" s="125">
        <v>0.8333333333333334</v>
      </c>
      <c r="AI14" s="122">
        <v>9</v>
      </c>
      <c r="AJ14" s="125">
        <v>7.5</v>
      </c>
      <c r="AK14" s="122">
        <v>0</v>
      </c>
      <c r="AL14" s="125">
        <v>0</v>
      </c>
      <c r="AM14" s="122">
        <v>110</v>
      </c>
      <c r="AN14" s="125">
        <v>91.66666666666667</v>
      </c>
      <c r="AO14" s="122">
        <v>120</v>
      </c>
    </row>
    <row r="15" spans="1:41" ht="15">
      <c r="A15" s="88" t="s">
        <v>3201</v>
      </c>
      <c r="B15" s="65" t="s">
        <v>3210</v>
      </c>
      <c r="C15" s="65" t="s">
        <v>59</v>
      </c>
      <c r="D15" s="111"/>
      <c r="E15" s="110"/>
      <c r="F15" s="112" t="s">
        <v>4320</v>
      </c>
      <c r="G15" s="113"/>
      <c r="H15" s="113"/>
      <c r="I15" s="114">
        <v>15</v>
      </c>
      <c r="J15" s="115"/>
      <c r="K15" s="48">
        <v>5</v>
      </c>
      <c r="L15" s="48">
        <v>0</v>
      </c>
      <c r="M15" s="48">
        <v>16</v>
      </c>
      <c r="N15" s="48">
        <v>16</v>
      </c>
      <c r="O15" s="48">
        <v>0</v>
      </c>
      <c r="P15" s="49">
        <v>0.14285714285714285</v>
      </c>
      <c r="Q15" s="49">
        <v>0.25</v>
      </c>
      <c r="R15" s="48">
        <v>1</v>
      </c>
      <c r="S15" s="48">
        <v>0</v>
      </c>
      <c r="T15" s="48">
        <v>5</v>
      </c>
      <c r="U15" s="48">
        <v>16</v>
      </c>
      <c r="V15" s="48">
        <v>2</v>
      </c>
      <c r="W15" s="49">
        <v>1.04</v>
      </c>
      <c r="X15" s="49">
        <v>0.4</v>
      </c>
      <c r="Y15" s="78"/>
      <c r="Z15" s="78"/>
      <c r="AA15" s="78"/>
      <c r="AB15" s="84" t="s">
        <v>3380</v>
      </c>
      <c r="AC15" s="84" t="s">
        <v>3464</v>
      </c>
      <c r="AD15" s="84" t="s">
        <v>3502</v>
      </c>
      <c r="AE15" s="84" t="s">
        <v>3517</v>
      </c>
      <c r="AF15" s="84" t="s">
        <v>3547</v>
      </c>
      <c r="AG15" s="122">
        <v>3</v>
      </c>
      <c r="AH15" s="125">
        <v>2.7522935779816513</v>
      </c>
      <c r="AI15" s="122">
        <v>1</v>
      </c>
      <c r="AJ15" s="125">
        <v>0.9174311926605505</v>
      </c>
      <c r="AK15" s="122">
        <v>0</v>
      </c>
      <c r="AL15" s="125">
        <v>0</v>
      </c>
      <c r="AM15" s="122">
        <v>105</v>
      </c>
      <c r="AN15" s="125">
        <v>96.3302752293578</v>
      </c>
      <c r="AO15" s="122">
        <v>109</v>
      </c>
    </row>
    <row r="16" spans="1:41" ht="15">
      <c r="A16" s="88" t="s">
        <v>3202</v>
      </c>
      <c r="B16" s="65" t="s">
        <v>3211</v>
      </c>
      <c r="C16" s="65" t="s">
        <v>59</v>
      </c>
      <c r="D16" s="111"/>
      <c r="E16" s="110"/>
      <c r="F16" s="112" t="s">
        <v>4321</v>
      </c>
      <c r="G16" s="113"/>
      <c r="H16" s="113"/>
      <c r="I16" s="114">
        <v>16</v>
      </c>
      <c r="J16" s="115"/>
      <c r="K16" s="48">
        <v>4</v>
      </c>
      <c r="L16" s="48">
        <v>5</v>
      </c>
      <c r="M16" s="48">
        <v>0</v>
      </c>
      <c r="N16" s="48">
        <v>5</v>
      </c>
      <c r="O16" s="48">
        <v>0</v>
      </c>
      <c r="P16" s="49">
        <v>0</v>
      </c>
      <c r="Q16" s="49">
        <v>0</v>
      </c>
      <c r="R16" s="48">
        <v>1</v>
      </c>
      <c r="S16" s="48">
        <v>0</v>
      </c>
      <c r="T16" s="48">
        <v>4</v>
      </c>
      <c r="U16" s="48">
        <v>5</v>
      </c>
      <c r="V16" s="48">
        <v>2</v>
      </c>
      <c r="W16" s="49">
        <v>0.875</v>
      </c>
      <c r="X16" s="49">
        <v>0.4166666666666667</v>
      </c>
      <c r="Y16" s="78"/>
      <c r="Z16" s="78"/>
      <c r="AA16" s="78"/>
      <c r="AB16" s="84" t="s">
        <v>3381</v>
      </c>
      <c r="AC16" s="84" t="s">
        <v>3465</v>
      </c>
      <c r="AD16" s="84" t="s">
        <v>396</v>
      </c>
      <c r="AE16" s="84" t="s">
        <v>3518</v>
      </c>
      <c r="AF16" s="84" t="s">
        <v>3548</v>
      </c>
      <c r="AG16" s="122">
        <v>0</v>
      </c>
      <c r="AH16" s="125">
        <v>0</v>
      </c>
      <c r="AI16" s="122">
        <v>0</v>
      </c>
      <c r="AJ16" s="125">
        <v>0</v>
      </c>
      <c r="AK16" s="122">
        <v>0</v>
      </c>
      <c r="AL16" s="125">
        <v>0</v>
      </c>
      <c r="AM16" s="122">
        <v>22</v>
      </c>
      <c r="AN16" s="125">
        <v>100</v>
      </c>
      <c r="AO16" s="122">
        <v>22</v>
      </c>
    </row>
    <row r="17" spans="1:41" ht="15">
      <c r="A17" s="88" t="s">
        <v>3203</v>
      </c>
      <c r="B17" s="65" t="s">
        <v>3212</v>
      </c>
      <c r="C17" s="65" t="s">
        <v>59</v>
      </c>
      <c r="D17" s="111"/>
      <c r="E17" s="110"/>
      <c r="F17" s="112" t="s">
        <v>4322</v>
      </c>
      <c r="G17" s="113"/>
      <c r="H17" s="113"/>
      <c r="I17" s="114">
        <v>17</v>
      </c>
      <c r="J17" s="115"/>
      <c r="K17" s="48">
        <v>3</v>
      </c>
      <c r="L17" s="48">
        <v>1</v>
      </c>
      <c r="M17" s="48">
        <v>2</v>
      </c>
      <c r="N17" s="48">
        <v>3</v>
      </c>
      <c r="O17" s="48">
        <v>0</v>
      </c>
      <c r="P17" s="49">
        <v>0</v>
      </c>
      <c r="Q17" s="49">
        <v>0</v>
      </c>
      <c r="R17" s="48">
        <v>1</v>
      </c>
      <c r="S17" s="48">
        <v>0</v>
      </c>
      <c r="T17" s="48">
        <v>3</v>
      </c>
      <c r="U17" s="48">
        <v>3</v>
      </c>
      <c r="V17" s="48">
        <v>2</v>
      </c>
      <c r="W17" s="49">
        <v>0.888889</v>
      </c>
      <c r="X17" s="49">
        <v>0.3333333333333333</v>
      </c>
      <c r="Y17" s="78"/>
      <c r="Z17" s="78"/>
      <c r="AA17" s="78"/>
      <c r="AB17" s="84" t="s">
        <v>3382</v>
      </c>
      <c r="AC17" s="84" t="s">
        <v>3466</v>
      </c>
      <c r="AD17" s="84" t="s">
        <v>3503</v>
      </c>
      <c r="AE17" s="84" t="s">
        <v>3519</v>
      </c>
      <c r="AF17" s="84" t="s">
        <v>3549</v>
      </c>
      <c r="AG17" s="122">
        <v>6</v>
      </c>
      <c r="AH17" s="125">
        <v>6.976744186046512</v>
      </c>
      <c r="AI17" s="122">
        <v>0</v>
      </c>
      <c r="AJ17" s="125">
        <v>0</v>
      </c>
      <c r="AK17" s="122">
        <v>0</v>
      </c>
      <c r="AL17" s="125">
        <v>0</v>
      </c>
      <c r="AM17" s="122">
        <v>80</v>
      </c>
      <c r="AN17" s="125">
        <v>93.02325581395348</v>
      </c>
      <c r="AO17" s="122">
        <v>86</v>
      </c>
    </row>
    <row r="18" spans="1:41" ht="15">
      <c r="A18" s="88" t="s">
        <v>3204</v>
      </c>
      <c r="B18" s="65" t="s">
        <v>3213</v>
      </c>
      <c r="C18" s="65" t="s">
        <v>59</v>
      </c>
      <c r="D18" s="111"/>
      <c r="E18" s="110"/>
      <c r="F18" s="112" t="s">
        <v>4323</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78" t="s">
        <v>3264</v>
      </c>
      <c r="Z18" s="78" t="s">
        <v>3281</v>
      </c>
      <c r="AA18" s="78" t="s">
        <v>3321</v>
      </c>
      <c r="AB18" s="84" t="s">
        <v>3383</v>
      </c>
      <c r="AC18" s="84" t="s">
        <v>3467</v>
      </c>
      <c r="AD18" s="84"/>
      <c r="AE18" s="84" t="s">
        <v>3520</v>
      </c>
      <c r="AF18" s="84" t="s">
        <v>3550</v>
      </c>
      <c r="AG18" s="122">
        <v>1</v>
      </c>
      <c r="AH18" s="125">
        <v>1.2820512820512822</v>
      </c>
      <c r="AI18" s="122">
        <v>0</v>
      </c>
      <c r="AJ18" s="125">
        <v>0</v>
      </c>
      <c r="AK18" s="122">
        <v>0</v>
      </c>
      <c r="AL18" s="125">
        <v>0</v>
      </c>
      <c r="AM18" s="122">
        <v>77</v>
      </c>
      <c r="AN18" s="125">
        <v>98.71794871794872</v>
      </c>
      <c r="AO18" s="122">
        <v>78</v>
      </c>
    </row>
    <row r="19" spans="1:41" ht="15">
      <c r="A19" s="88" t="s">
        <v>3205</v>
      </c>
      <c r="B19" s="65" t="s">
        <v>3214</v>
      </c>
      <c r="C19" s="65" t="s">
        <v>59</v>
      </c>
      <c r="D19" s="111"/>
      <c r="E19" s="110"/>
      <c r="F19" s="112" t="s">
        <v>3205</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1632</v>
      </c>
      <c r="AC19" s="84" t="s">
        <v>1632</v>
      </c>
      <c r="AD19" s="84" t="s">
        <v>422</v>
      </c>
      <c r="AE19" s="84" t="s">
        <v>331</v>
      </c>
      <c r="AF19" s="84" t="s">
        <v>3551</v>
      </c>
      <c r="AG19" s="122">
        <v>0</v>
      </c>
      <c r="AH19" s="125">
        <v>0</v>
      </c>
      <c r="AI19" s="122">
        <v>0</v>
      </c>
      <c r="AJ19" s="125">
        <v>0</v>
      </c>
      <c r="AK19" s="122">
        <v>0</v>
      </c>
      <c r="AL19" s="125">
        <v>0</v>
      </c>
      <c r="AM19" s="122">
        <v>14</v>
      </c>
      <c r="AN19" s="125">
        <v>100</v>
      </c>
      <c r="AO19" s="122">
        <v>14</v>
      </c>
    </row>
    <row r="20" spans="1:41" ht="15">
      <c r="A20" s="88" t="s">
        <v>3206</v>
      </c>
      <c r="B20" s="65" t="s">
        <v>3215</v>
      </c>
      <c r="C20" s="65" t="s">
        <v>59</v>
      </c>
      <c r="D20" s="111"/>
      <c r="E20" s="110"/>
      <c r="F20" s="112" t="s">
        <v>4324</v>
      </c>
      <c r="G20" s="113"/>
      <c r="H20" s="113"/>
      <c r="I20" s="114">
        <v>20</v>
      </c>
      <c r="J20" s="115"/>
      <c r="K20" s="48">
        <v>2</v>
      </c>
      <c r="L20" s="48">
        <v>1</v>
      </c>
      <c r="M20" s="48">
        <v>0</v>
      </c>
      <c r="N20" s="48">
        <v>1</v>
      </c>
      <c r="O20" s="48">
        <v>0</v>
      </c>
      <c r="P20" s="49">
        <v>0</v>
      </c>
      <c r="Q20" s="49">
        <v>0</v>
      </c>
      <c r="R20" s="48">
        <v>1</v>
      </c>
      <c r="S20" s="48">
        <v>0</v>
      </c>
      <c r="T20" s="48">
        <v>2</v>
      </c>
      <c r="U20" s="48">
        <v>1</v>
      </c>
      <c r="V20" s="48">
        <v>1</v>
      </c>
      <c r="W20" s="49">
        <v>0.5</v>
      </c>
      <c r="X20" s="49">
        <v>0.5</v>
      </c>
      <c r="Y20" s="78" t="s">
        <v>781</v>
      </c>
      <c r="Z20" s="78" t="s">
        <v>796</v>
      </c>
      <c r="AA20" s="78"/>
      <c r="AB20" s="84" t="s">
        <v>3384</v>
      </c>
      <c r="AC20" s="84" t="s">
        <v>1632</v>
      </c>
      <c r="AD20" s="84" t="s">
        <v>3504</v>
      </c>
      <c r="AE20" s="84" t="s">
        <v>331</v>
      </c>
      <c r="AF20" s="84" t="s">
        <v>3552</v>
      </c>
      <c r="AG20" s="122">
        <v>1</v>
      </c>
      <c r="AH20" s="125">
        <v>1.8518518518518519</v>
      </c>
      <c r="AI20" s="122">
        <v>1</v>
      </c>
      <c r="AJ20" s="125">
        <v>1.8518518518518519</v>
      </c>
      <c r="AK20" s="122">
        <v>0</v>
      </c>
      <c r="AL20" s="125">
        <v>0</v>
      </c>
      <c r="AM20" s="122">
        <v>52</v>
      </c>
      <c r="AN20" s="125">
        <v>96.29629629629629</v>
      </c>
      <c r="AO20" s="122">
        <v>54</v>
      </c>
    </row>
    <row r="21" spans="1:41" ht="15">
      <c r="A21" s="88" t="s">
        <v>3207</v>
      </c>
      <c r="B21" s="65" t="s">
        <v>3216</v>
      </c>
      <c r="C21" s="65" t="s">
        <v>59</v>
      </c>
      <c r="D21" s="111"/>
      <c r="E21" s="110"/>
      <c r="F21" s="112" t="s">
        <v>4325</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4" t="s">
        <v>3385</v>
      </c>
      <c r="AC21" s="84" t="s">
        <v>3468</v>
      </c>
      <c r="AD21" s="84" t="s">
        <v>399</v>
      </c>
      <c r="AE21" s="84" t="s">
        <v>3521</v>
      </c>
      <c r="AF21" s="84" t="s">
        <v>3553</v>
      </c>
      <c r="AG21" s="122">
        <v>0</v>
      </c>
      <c r="AH21" s="125">
        <v>0</v>
      </c>
      <c r="AI21" s="122">
        <v>2</v>
      </c>
      <c r="AJ21" s="125">
        <v>8.333333333333334</v>
      </c>
      <c r="AK21" s="122">
        <v>0</v>
      </c>
      <c r="AL21" s="125">
        <v>0</v>
      </c>
      <c r="AM21" s="122">
        <v>22</v>
      </c>
      <c r="AN21" s="125">
        <v>91.66666666666667</v>
      </c>
      <c r="AO21" s="122">
        <v>24</v>
      </c>
    </row>
    <row r="22" spans="1:41" ht="15">
      <c r="A22" s="88" t="s">
        <v>3208</v>
      </c>
      <c r="B22" s="65" t="s">
        <v>3217</v>
      </c>
      <c r="C22" s="65" t="s">
        <v>59</v>
      </c>
      <c r="D22" s="111"/>
      <c r="E22" s="110"/>
      <c r="F22" s="112" t="s">
        <v>4326</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78"/>
      <c r="Z22" s="78"/>
      <c r="AA22" s="78" t="s">
        <v>806</v>
      </c>
      <c r="AB22" s="84" t="s">
        <v>3386</v>
      </c>
      <c r="AC22" s="84" t="s">
        <v>3469</v>
      </c>
      <c r="AD22" s="84"/>
      <c r="AE22" s="84" t="s">
        <v>3522</v>
      </c>
      <c r="AF22" s="84" t="s">
        <v>3554</v>
      </c>
      <c r="AG22" s="122">
        <v>1</v>
      </c>
      <c r="AH22" s="125">
        <v>1.5151515151515151</v>
      </c>
      <c r="AI22" s="122">
        <v>1</v>
      </c>
      <c r="AJ22" s="125">
        <v>1.5151515151515151</v>
      </c>
      <c r="AK22" s="122">
        <v>0</v>
      </c>
      <c r="AL22" s="125">
        <v>0</v>
      </c>
      <c r="AM22" s="122">
        <v>64</v>
      </c>
      <c r="AN22" s="125">
        <v>96.96969696969697</v>
      </c>
      <c r="AO22" s="122">
        <v>66</v>
      </c>
    </row>
    <row r="23" spans="1:41" ht="15">
      <c r="A23" s="88" t="s">
        <v>3209</v>
      </c>
      <c r="B23" s="65" t="s">
        <v>3218</v>
      </c>
      <c r="C23" s="65" t="s">
        <v>59</v>
      </c>
      <c r="D23" s="111"/>
      <c r="E23" s="110"/>
      <c r="F23" s="112" t="s">
        <v>4327</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78"/>
      <c r="Z23" s="78"/>
      <c r="AA23" s="78"/>
      <c r="AB23" s="84" t="s">
        <v>3328</v>
      </c>
      <c r="AC23" s="84" t="s">
        <v>3470</v>
      </c>
      <c r="AD23" s="84" t="s">
        <v>368</v>
      </c>
      <c r="AE23" s="84" t="s">
        <v>331</v>
      </c>
      <c r="AF23" s="84" t="s">
        <v>3555</v>
      </c>
      <c r="AG23" s="122">
        <v>0</v>
      </c>
      <c r="AH23" s="125">
        <v>0</v>
      </c>
      <c r="AI23" s="122">
        <v>0</v>
      </c>
      <c r="AJ23" s="125">
        <v>0</v>
      </c>
      <c r="AK23" s="122">
        <v>0</v>
      </c>
      <c r="AL23" s="125">
        <v>0</v>
      </c>
      <c r="AM23" s="122">
        <v>11</v>
      </c>
      <c r="AN23" s="125">
        <v>100</v>
      </c>
      <c r="AO23" s="122">
        <v>11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3189</v>
      </c>
      <c r="B2" s="84" t="s">
        <v>331</v>
      </c>
      <c r="C2" s="78">
        <f>VLOOKUP(GroupVertices[[#This Row],[Vertex]],Vertices[],MATCH("ID",Vertices[[#Headers],[Vertex]:[Vertex Content Word Count]],0),FALSE)</f>
        <v>4</v>
      </c>
    </row>
    <row r="3" spans="1:3" ht="15">
      <c r="A3" s="78" t="s">
        <v>3189</v>
      </c>
      <c r="B3" s="84" t="s">
        <v>362</v>
      </c>
      <c r="C3" s="78">
        <f>VLOOKUP(GroupVertices[[#This Row],[Vertex]],Vertices[],MATCH("ID",Vertices[[#Headers],[Vertex]:[Vertex Content Word Count]],0),FALSE)</f>
        <v>220</v>
      </c>
    </row>
    <row r="4" spans="1:3" ht="15">
      <c r="A4" s="78" t="s">
        <v>3189</v>
      </c>
      <c r="B4" s="84" t="s">
        <v>361</v>
      </c>
      <c r="C4" s="78">
        <f>VLOOKUP(GroupVertices[[#This Row],[Vertex]],Vertices[],MATCH("ID",Vertices[[#Headers],[Vertex]:[Vertex Content Word Count]],0),FALSE)</f>
        <v>219</v>
      </c>
    </row>
    <row r="5" spans="1:3" ht="15">
      <c r="A5" s="78" t="s">
        <v>3189</v>
      </c>
      <c r="B5" s="84" t="s">
        <v>360</v>
      </c>
      <c r="C5" s="78">
        <f>VLOOKUP(GroupVertices[[#This Row],[Vertex]],Vertices[],MATCH("ID",Vertices[[#Headers],[Vertex]:[Vertex Content Word Count]],0),FALSE)</f>
        <v>218</v>
      </c>
    </row>
    <row r="6" spans="1:3" ht="15">
      <c r="A6" s="78" t="s">
        <v>3189</v>
      </c>
      <c r="B6" s="84" t="s">
        <v>358</v>
      </c>
      <c r="C6" s="78">
        <f>VLOOKUP(GroupVertices[[#This Row],[Vertex]],Vertices[],MATCH("ID",Vertices[[#Headers],[Vertex]:[Vertex Content Word Count]],0),FALSE)</f>
        <v>217</v>
      </c>
    </row>
    <row r="7" spans="1:3" ht="15">
      <c r="A7" s="78" t="s">
        <v>3189</v>
      </c>
      <c r="B7" s="84" t="s">
        <v>357</v>
      </c>
      <c r="C7" s="78">
        <f>VLOOKUP(GroupVertices[[#This Row],[Vertex]],Vertices[],MATCH("ID",Vertices[[#Headers],[Vertex]:[Vertex Content Word Count]],0),FALSE)</f>
        <v>216</v>
      </c>
    </row>
    <row r="8" spans="1:3" ht="15">
      <c r="A8" s="78" t="s">
        <v>3189</v>
      </c>
      <c r="B8" s="84" t="s">
        <v>356</v>
      </c>
      <c r="C8" s="78">
        <f>VLOOKUP(GroupVertices[[#This Row],[Vertex]],Vertices[],MATCH("ID",Vertices[[#Headers],[Vertex]:[Vertex Content Word Count]],0),FALSE)</f>
        <v>215</v>
      </c>
    </row>
    <row r="9" spans="1:3" ht="15">
      <c r="A9" s="78" t="s">
        <v>3189</v>
      </c>
      <c r="B9" s="84" t="s">
        <v>355</v>
      </c>
      <c r="C9" s="78">
        <f>VLOOKUP(GroupVertices[[#This Row],[Vertex]],Vertices[],MATCH("ID",Vertices[[#Headers],[Vertex]:[Vertex Content Word Count]],0),FALSE)</f>
        <v>214</v>
      </c>
    </row>
    <row r="10" spans="1:3" ht="15">
      <c r="A10" s="78" t="s">
        <v>3189</v>
      </c>
      <c r="B10" s="84" t="s">
        <v>354</v>
      </c>
      <c r="C10" s="78">
        <f>VLOOKUP(GroupVertices[[#This Row],[Vertex]],Vertices[],MATCH("ID",Vertices[[#Headers],[Vertex]:[Vertex Content Word Count]],0),FALSE)</f>
        <v>213</v>
      </c>
    </row>
    <row r="11" spans="1:3" ht="15">
      <c r="A11" s="78" t="s">
        <v>3189</v>
      </c>
      <c r="B11" s="84" t="s">
        <v>353</v>
      </c>
      <c r="C11" s="78">
        <f>VLOOKUP(GroupVertices[[#This Row],[Vertex]],Vertices[],MATCH("ID",Vertices[[#Headers],[Vertex]:[Vertex Content Word Count]],0),FALSE)</f>
        <v>212</v>
      </c>
    </row>
    <row r="12" spans="1:3" ht="15">
      <c r="A12" s="78" t="s">
        <v>3189</v>
      </c>
      <c r="B12" s="84" t="s">
        <v>352</v>
      </c>
      <c r="C12" s="78">
        <f>VLOOKUP(GroupVertices[[#This Row],[Vertex]],Vertices[],MATCH("ID",Vertices[[#Headers],[Vertex]:[Vertex Content Word Count]],0),FALSE)</f>
        <v>211</v>
      </c>
    </row>
    <row r="13" spans="1:3" ht="15">
      <c r="A13" s="78" t="s">
        <v>3189</v>
      </c>
      <c r="B13" s="84" t="s">
        <v>351</v>
      </c>
      <c r="C13" s="78">
        <f>VLOOKUP(GroupVertices[[#This Row],[Vertex]],Vertices[],MATCH("ID",Vertices[[#Headers],[Vertex]:[Vertex Content Word Count]],0),FALSE)</f>
        <v>210</v>
      </c>
    </row>
    <row r="14" spans="1:3" ht="15">
      <c r="A14" s="78" t="s">
        <v>3189</v>
      </c>
      <c r="B14" s="84" t="s">
        <v>350</v>
      </c>
      <c r="C14" s="78">
        <f>VLOOKUP(GroupVertices[[#This Row],[Vertex]],Vertices[],MATCH("ID",Vertices[[#Headers],[Vertex]:[Vertex Content Word Count]],0),FALSE)</f>
        <v>209</v>
      </c>
    </row>
    <row r="15" spans="1:3" ht="15">
      <c r="A15" s="78" t="s">
        <v>3189</v>
      </c>
      <c r="B15" s="84" t="s">
        <v>349</v>
      </c>
      <c r="C15" s="78">
        <f>VLOOKUP(GroupVertices[[#This Row],[Vertex]],Vertices[],MATCH("ID",Vertices[[#Headers],[Vertex]:[Vertex Content Word Count]],0),FALSE)</f>
        <v>208</v>
      </c>
    </row>
    <row r="16" spans="1:3" ht="15">
      <c r="A16" s="78" t="s">
        <v>3189</v>
      </c>
      <c r="B16" s="84" t="s">
        <v>348</v>
      </c>
      <c r="C16" s="78">
        <f>VLOOKUP(GroupVertices[[#This Row],[Vertex]],Vertices[],MATCH("ID",Vertices[[#Headers],[Vertex]:[Vertex Content Word Count]],0),FALSE)</f>
        <v>207</v>
      </c>
    </row>
    <row r="17" spans="1:3" ht="15">
      <c r="A17" s="78" t="s">
        <v>3189</v>
      </c>
      <c r="B17" s="84" t="s">
        <v>347</v>
      </c>
      <c r="C17" s="78">
        <f>VLOOKUP(GroupVertices[[#This Row],[Vertex]],Vertices[],MATCH("ID",Vertices[[#Headers],[Vertex]:[Vertex Content Word Count]],0),FALSE)</f>
        <v>206</v>
      </c>
    </row>
    <row r="18" spans="1:3" ht="15">
      <c r="A18" s="78" t="s">
        <v>3189</v>
      </c>
      <c r="B18" s="84" t="s">
        <v>346</v>
      </c>
      <c r="C18" s="78">
        <f>VLOOKUP(GroupVertices[[#This Row],[Vertex]],Vertices[],MATCH("ID",Vertices[[#Headers],[Vertex]:[Vertex Content Word Count]],0),FALSE)</f>
        <v>205</v>
      </c>
    </row>
    <row r="19" spans="1:3" ht="15">
      <c r="A19" s="78" t="s">
        <v>3189</v>
      </c>
      <c r="B19" s="84" t="s">
        <v>345</v>
      </c>
      <c r="C19" s="78">
        <f>VLOOKUP(GroupVertices[[#This Row],[Vertex]],Vertices[],MATCH("ID",Vertices[[#Headers],[Vertex]:[Vertex Content Word Count]],0),FALSE)</f>
        <v>204</v>
      </c>
    </row>
    <row r="20" spans="1:3" ht="15">
      <c r="A20" s="78" t="s">
        <v>3189</v>
      </c>
      <c r="B20" s="84" t="s">
        <v>343</v>
      </c>
      <c r="C20" s="78">
        <f>VLOOKUP(GroupVertices[[#This Row],[Vertex]],Vertices[],MATCH("ID",Vertices[[#Headers],[Vertex]:[Vertex Content Word Count]],0),FALSE)</f>
        <v>203</v>
      </c>
    </row>
    <row r="21" spans="1:3" ht="15">
      <c r="A21" s="78" t="s">
        <v>3189</v>
      </c>
      <c r="B21" s="84" t="s">
        <v>342</v>
      </c>
      <c r="C21" s="78">
        <f>VLOOKUP(GroupVertices[[#This Row],[Vertex]],Vertices[],MATCH("ID",Vertices[[#Headers],[Vertex]:[Vertex Content Word Count]],0),FALSE)</f>
        <v>202</v>
      </c>
    </row>
    <row r="22" spans="1:3" ht="15">
      <c r="A22" s="78" t="s">
        <v>3189</v>
      </c>
      <c r="B22" s="84" t="s">
        <v>341</v>
      </c>
      <c r="C22" s="78">
        <f>VLOOKUP(GroupVertices[[#This Row],[Vertex]],Vertices[],MATCH("ID",Vertices[[#Headers],[Vertex]:[Vertex Content Word Count]],0),FALSE)</f>
        <v>201</v>
      </c>
    </row>
    <row r="23" spans="1:3" ht="15">
      <c r="A23" s="78" t="s">
        <v>3189</v>
      </c>
      <c r="B23" s="84" t="s">
        <v>340</v>
      </c>
      <c r="C23" s="78">
        <f>VLOOKUP(GroupVertices[[#This Row],[Vertex]],Vertices[],MATCH("ID",Vertices[[#Headers],[Vertex]:[Vertex Content Word Count]],0),FALSE)</f>
        <v>200</v>
      </c>
    </row>
    <row r="24" spans="1:3" ht="15">
      <c r="A24" s="78" t="s">
        <v>3189</v>
      </c>
      <c r="B24" s="84" t="s">
        <v>338</v>
      </c>
      <c r="C24" s="78">
        <f>VLOOKUP(GroupVertices[[#This Row],[Vertex]],Vertices[],MATCH("ID",Vertices[[#Headers],[Vertex]:[Vertex Content Word Count]],0),FALSE)</f>
        <v>199</v>
      </c>
    </row>
    <row r="25" spans="1:3" ht="15">
      <c r="A25" s="78" t="s">
        <v>3189</v>
      </c>
      <c r="B25" s="84" t="s">
        <v>336</v>
      </c>
      <c r="C25" s="78">
        <f>VLOOKUP(GroupVertices[[#This Row],[Vertex]],Vertices[],MATCH("ID",Vertices[[#Headers],[Vertex]:[Vertex Content Word Count]],0),FALSE)</f>
        <v>198</v>
      </c>
    </row>
    <row r="26" spans="1:3" ht="15">
      <c r="A26" s="78" t="s">
        <v>3189</v>
      </c>
      <c r="B26" s="84" t="s">
        <v>335</v>
      </c>
      <c r="C26" s="78">
        <f>VLOOKUP(GroupVertices[[#This Row],[Vertex]],Vertices[],MATCH("ID",Vertices[[#Headers],[Vertex]:[Vertex Content Word Count]],0),FALSE)</f>
        <v>197</v>
      </c>
    </row>
    <row r="27" spans="1:3" ht="15">
      <c r="A27" s="78" t="s">
        <v>3189</v>
      </c>
      <c r="B27" s="84" t="s">
        <v>333</v>
      </c>
      <c r="C27" s="78">
        <f>VLOOKUP(GroupVertices[[#This Row],[Vertex]],Vertices[],MATCH("ID",Vertices[[#Headers],[Vertex]:[Vertex Content Word Count]],0),FALSE)</f>
        <v>196</v>
      </c>
    </row>
    <row r="28" spans="1:3" ht="15">
      <c r="A28" s="78" t="s">
        <v>3189</v>
      </c>
      <c r="B28" s="84" t="s">
        <v>429</v>
      </c>
      <c r="C28" s="78">
        <f>VLOOKUP(GroupVertices[[#This Row],[Vertex]],Vertices[],MATCH("ID",Vertices[[#Headers],[Vertex]:[Vertex Content Word Count]],0),FALSE)</f>
        <v>195</v>
      </c>
    </row>
    <row r="29" spans="1:3" ht="15">
      <c r="A29" s="78" t="s">
        <v>3189</v>
      </c>
      <c r="B29" s="84" t="s">
        <v>329</v>
      </c>
      <c r="C29" s="78">
        <f>VLOOKUP(GroupVertices[[#This Row],[Vertex]],Vertices[],MATCH("ID",Vertices[[#Headers],[Vertex]:[Vertex Content Word Count]],0),FALSE)</f>
        <v>192</v>
      </c>
    </row>
    <row r="30" spans="1:3" ht="15">
      <c r="A30" s="78" t="s">
        <v>3189</v>
      </c>
      <c r="B30" s="84" t="s">
        <v>328</v>
      </c>
      <c r="C30" s="78">
        <f>VLOOKUP(GroupVertices[[#This Row],[Vertex]],Vertices[],MATCH("ID",Vertices[[#Headers],[Vertex]:[Vertex Content Word Count]],0),FALSE)</f>
        <v>191</v>
      </c>
    </row>
    <row r="31" spans="1:3" ht="15">
      <c r="A31" s="78" t="s">
        <v>3189</v>
      </c>
      <c r="B31" s="84" t="s">
        <v>327</v>
      </c>
      <c r="C31" s="78">
        <f>VLOOKUP(GroupVertices[[#This Row],[Vertex]],Vertices[],MATCH("ID",Vertices[[#Headers],[Vertex]:[Vertex Content Word Count]],0),FALSE)</f>
        <v>190</v>
      </c>
    </row>
    <row r="32" spans="1:3" ht="15">
      <c r="A32" s="78" t="s">
        <v>3189</v>
      </c>
      <c r="B32" s="84" t="s">
        <v>324</v>
      </c>
      <c r="C32" s="78">
        <f>VLOOKUP(GroupVertices[[#This Row],[Vertex]],Vertices[],MATCH("ID",Vertices[[#Headers],[Vertex]:[Vertex Content Word Count]],0),FALSE)</f>
        <v>182</v>
      </c>
    </row>
    <row r="33" spans="1:3" ht="15">
      <c r="A33" s="78" t="s">
        <v>3189</v>
      </c>
      <c r="B33" s="84" t="s">
        <v>323</v>
      </c>
      <c r="C33" s="78">
        <f>VLOOKUP(GroupVertices[[#This Row],[Vertex]],Vertices[],MATCH("ID",Vertices[[#Headers],[Vertex]:[Vertex Content Word Count]],0),FALSE)</f>
        <v>181</v>
      </c>
    </row>
    <row r="34" spans="1:3" ht="15">
      <c r="A34" s="78" t="s">
        <v>3189</v>
      </c>
      <c r="B34" s="84" t="s">
        <v>359</v>
      </c>
      <c r="C34" s="78">
        <f>VLOOKUP(GroupVertices[[#This Row],[Vertex]],Vertices[],MATCH("ID",Vertices[[#Headers],[Vertex]:[Vertex Content Word Count]],0),FALSE)</f>
        <v>179</v>
      </c>
    </row>
    <row r="35" spans="1:3" ht="15">
      <c r="A35" s="78" t="s">
        <v>3189</v>
      </c>
      <c r="B35" s="84" t="s">
        <v>321</v>
      </c>
      <c r="C35" s="78">
        <f>VLOOKUP(GroupVertices[[#This Row],[Vertex]],Vertices[],MATCH("ID",Vertices[[#Headers],[Vertex]:[Vertex Content Word Count]],0),FALSE)</f>
        <v>178</v>
      </c>
    </row>
    <row r="36" spans="1:3" ht="15">
      <c r="A36" s="78" t="s">
        <v>3189</v>
      </c>
      <c r="B36" s="84" t="s">
        <v>315</v>
      </c>
      <c r="C36" s="78">
        <f>VLOOKUP(GroupVertices[[#This Row],[Vertex]],Vertices[],MATCH("ID",Vertices[[#Headers],[Vertex]:[Vertex Content Word Count]],0),FALSE)</f>
        <v>167</v>
      </c>
    </row>
    <row r="37" spans="1:3" ht="15">
      <c r="A37" s="78" t="s">
        <v>3189</v>
      </c>
      <c r="B37" s="84" t="s">
        <v>313</v>
      </c>
      <c r="C37" s="78">
        <f>VLOOKUP(GroupVertices[[#This Row],[Vertex]],Vertices[],MATCH("ID",Vertices[[#Headers],[Vertex]:[Vertex Content Word Count]],0),FALSE)</f>
        <v>165</v>
      </c>
    </row>
    <row r="38" spans="1:3" ht="15">
      <c r="A38" s="78" t="s">
        <v>3189</v>
      </c>
      <c r="B38" s="84" t="s">
        <v>312</v>
      </c>
      <c r="C38" s="78">
        <f>VLOOKUP(GroupVertices[[#This Row],[Vertex]],Vertices[],MATCH("ID",Vertices[[#Headers],[Vertex]:[Vertex Content Word Count]],0),FALSE)</f>
        <v>164</v>
      </c>
    </row>
    <row r="39" spans="1:3" ht="15">
      <c r="A39" s="78" t="s">
        <v>3189</v>
      </c>
      <c r="B39" s="84" t="s">
        <v>311</v>
      </c>
      <c r="C39" s="78">
        <f>VLOOKUP(GroupVertices[[#This Row],[Vertex]],Vertices[],MATCH("ID",Vertices[[#Headers],[Vertex]:[Vertex Content Word Count]],0),FALSE)</f>
        <v>163</v>
      </c>
    </row>
    <row r="40" spans="1:3" ht="15">
      <c r="A40" s="78" t="s">
        <v>3189</v>
      </c>
      <c r="B40" s="84" t="s">
        <v>304</v>
      </c>
      <c r="C40" s="78">
        <f>VLOOKUP(GroupVertices[[#This Row],[Vertex]],Vertices[],MATCH("ID",Vertices[[#Headers],[Vertex]:[Vertex Content Word Count]],0),FALSE)</f>
        <v>140</v>
      </c>
    </row>
    <row r="41" spans="1:3" ht="15">
      <c r="A41" s="78" t="s">
        <v>3189</v>
      </c>
      <c r="B41" s="84" t="s">
        <v>302</v>
      </c>
      <c r="C41" s="78">
        <f>VLOOKUP(GroupVertices[[#This Row],[Vertex]],Vertices[],MATCH("ID",Vertices[[#Headers],[Vertex]:[Vertex Content Word Count]],0),FALSE)</f>
        <v>138</v>
      </c>
    </row>
    <row r="42" spans="1:3" ht="15">
      <c r="A42" s="78" t="s">
        <v>3189</v>
      </c>
      <c r="B42" s="84" t="s">
        <v>298</v>
      </c>
      <c r="C42" s="78">
        <f>VLOOKUP(GroupVertices[[#This Row],[Vertex]],Vertices[],MATCH("ID",Vertices[[#Headers],[Vertex]:[Vertex Content Word Count]],0),FALSE)</f>
        <v>135</v>
      </c>
    </row>
    <row r="43" spans="1:3" ht="15">
      <c r="A43" s="78" t="s">
        <v>3189</v>
      </c>
      <c r="B43" s="84" t="s">
        <v>284</v>
      </c>
      <c r="C43" s="78">
        <f>VLOOKUP(GroupVertices[[#This Row],[Vertex]],Vertices[],MATCH("ID",Vertices[[#Headers],[Vertex]:[Vertex Content Word Count]],0),FALSE)</f>
        <v>119</v>
      </c>
    </row>
    <row r="44" spans="1:3" ht="15">
      <c r="A44" s="78" t="s">
        <v>3189</v>
      </c>
      <c r="B44" s="84" t="s">
        <v>282</v>
      </c>
      <c r="C44" s="78">
        <f>VLOOKUP(GroupVertices[[#This Row],[Vertex]],Vertices[],MATCH("ID",Vertices[[#Headers],[Vertex]:[Vertex Content Word Count]],0),FALSE)</f>
        <v>116</v>
      </c>
    </row>
    <row r="45" spans="1:3" ht="15">
      <c r="A45" s="78" t="s">
        <v>3189</v>
      </c>
      <c r="B45" s="84" t="s">
        <v>281</v>
      </c>
      <c r="C45" s="78">
        <f>VLOOKUP(GroupVertices[[#This Row],[Vertex]],Vertices[],MATCH("ID",Vertices[[#Headers],[Vertex]:[Vertex Content Word Count]],0),FALSE)</f>
        <v>115</v>
      </c>
    </row>
    <row r="46" spans="1:3" ht="15">
      <c r="A46" s="78" t="s">
        <v>3189</v>
      </c>
      <c r="B46" s="84" t="s">
        <v>280</v>
      </c>
      <c r="C46" s="78">
        <f>VLOOKUP(GroupVertices[[#This Row],[Vertex]],Vertices[],MATCH("ID",Vertices[[#Headers],[Vertex]:[Vertex Content Word Count]],0),FALSE)</f>
        <v>114</v>
      </c>
    </row>
    <row r="47" spans="1:3" ht="15">
      <c r="A47" s="78" t="s">
        <v>3189</v>
      </c>
      <c r="B47" s="84" t="s">
        <v>279</v>
      </c>
      <c r="C47" s="78">
        <f>VLOOKUP(GroupVertices[[#This Row],[Vertex]],Vertices[],MATCH("ID",Vertices[[#Headers],[Vertex]:[Vertex Content Word Count]],0),FALSE)</f>
        <v>112</v>
      </c>
    </row>
    <row r="48" spans="1:3" ht="15">
      <c r="A48" s="78" t="s">
        <v>3189</v>
      </c>
      <c r="B48" s="84" t="s">
        <v>278</v>
      </c>
      <c r="C48" s="78">
        <f>VLOOKUP(GroupVertices[[#This Row],[Vertex]],Vertices[],MATCH("ID",Vertices[[#Headers],[Vertex]:[Vertex Content Word Count]],0),FALSE)</f>
        <v>113</v>
      </c>
    </row>
    <row r="49" spans="1:3" ht="15">
      <c r="A49" s="78" t="s">
        <v>3189</v>
      </c>
      <c r="B49" s="84" t="s">
        <v>277</v>
      </c>
      <c r="C49" s="78">
        <f>VLOOKUP(GroupVertices[[#This Row],[Vertex]],Vertices[],MATCH("ID",Vertices[[#Headers],[Vertex]:[Vertex Content Word Count]],0),FALSE)</f>
        <v>111</v>
      </c>
    </row>
    <row r="50" spans="1:3" ht="15">
      <c r="A50" s="78" t="s">
        <v>3189</v>
      </c>
      <c r="B50" s="84" t="s">
        <v>275</v>
      </c>
      <c r="C50" s="78">
        <f>VLOOKUP(GroupVertices[[#This Row],[Vertex]],Vertices[],MATCH("ID",Vertices[[#Headers],[Vertex]:[Vertex Content Word Count]],0),FALSE)</f>
        <v>109</v>
      </c>
    </row>
    <row r="51" spans="1:3" ht="15">
      <c r="A51" s="78" t="s">
        <v>3189</v>
      </c>
      <c r="B51" s="84" t="s">
        <v>274</v>
      </c>
      <c r="C51" s="78">
        <f>VLOOKUP(GroupVertices[[#This Row],[Vertex]],Vertices[],MATCH("ID",Vertices[[#Headers],[Vertex]:[Vertex Content Word Count]],0),FALSE)</f>
        <v>108</v>
      </c>
    </row>
    <row r="52" spans="1:3" ht="15">
      <c r="A52" s="78" t="s">
        <v>3189</v>
      </c>
      <c r="B52" s="84" t="s">
        <v>273</v>
      </c>
      <c r="C52" s="78">
        <f>VLOOKUP(GroupVertices[[#This Row],[Vertex]],Vertices[],MATCH("ID",Vertices[[#Headers],[Vertex]:[Vertex Content Word Count]],0),FALSE)</f>
        <v>107</v>
      </c>
    </row>
    <row r="53" spans="1:3" ht="15">
      <c r="A53" s="78" t="s">
        <v>3189</v>
      </c>
      <c r="B53" s="84" t="s">
        <v>272</v>
      </c>
      <c r="C53" s="78">
        <f>VLOOKUP(GroupVertices[[#This Row],[Vertex]],Vertices[],MATCH("ID",Vertices[[#Headers],[Vertex]:[Vertex Content Word Count]],0),FALSE)</f>
        <v>106</v>
      </c>
    </row>
    <row r="54" spans="1:3" ht="15">
      <c r="A54" s="78" t="s">
        <v>3189</v>
      </c>
      <c r="B54" s="84" t="s">
        <v>269</v>
      </c>
      <c r="C54" s="78">
        <f>VLOOKUP(GroupVertices[[#This Row],[Vertex]],Vertices[],MATCH("ID",Vertices[[#Headers],[Vertex]:[Vertex Content Word Count]],0),FALSE)</f>
        <v>100</v>
      </c>
    </row>
    <row r="55" spans="1:3" ht="15">
      <c r="A55" s="78" t="s">
        <v>3189</v>
      </c>
      <c r="B55" s="84" t="s">
        <v>268</v>
      </c>
      <c r="C55" s="78">
        <f>VLOOKUP(GroupVertices[[#This Row],[Vertex]],Vertices[],MATCH("ID",Vertices[[#Headers],[Vertex]:[Vertex Content Word Count]],0),FALSE)</f>
        <v>99</v>
      </c>
    </row>
    <row r="56" spans="1:3" ht="15">
      <c r="A56" s="78" t="s">
        <v>3189</v>
      </c>
      <c r="B56" s="84" t="s">
        <v>267</v>
      </c>
      <c r="C56" s="78">
        <f>VLOOKUP(GroupVertices[[#This Row],[Vertex]],Vertices[],MATCH("ID",Vertices[[#Headers],[Vertex]:[Vertex Content Word Count]],0),FALSE)</f>
        <v>98</v>
      </c>
    </row>
    <row r="57" spans="1:3" ht="15">
      <c r="A57" s="78" t="s">
        <v>3189</v>
      </c>
      <c r="B57" s="84" t="s">
        <v>266</v>
      </c>
      <c r="C57" s="78">
        <f>VLOOKUP(GroupVertices[[#This Row],[Vertex]],Vertices[],MATCH("ID",Vertices[[#Headers],[Vertex]:[Vertex Content Word Count]],0),FALSE)</f>
        <v>97</v>
      </c>
    </row>
    <row r="58" spans="1:3" ht="15">
      <c r="A58" s="78" t="s">
        <v>3189</v>
      </c>
      <c r="B58" s="84" t="s">
        <v>344</v>
      </c>
      <c r="C58" s="78">
        <f>VLOOKUP(GroupVertices[[#This Row],[Vertex]],Vertices[],MATCH("ID",Vertices[[#Headers],[Vertex]:[Vertex Content Word Count]],0),FALSE)</f>
        <v>95</v>
      </c>
    </row>
    <row r="59" spans="1:3" ht="15">
      <c r="A59" s="78" t="s">
        <v>3189</v>
      </c>
      <c r="B59" s="84" t="s">
        <v>264</v>
      </c>
      <c r="C59" s="78">
        <f>VLOOKUP(GroupVertices[[#This Row],[Vertex]],Vertices[],MATCH("ID",Vertices[[#Headers],[Vertex]:[Vertex Content Word Count]],0),FALSE)</f>
        <v>94</v>
      </c>
    </row>
    <row r="60" spans="1:3" ht="15">
      <c r="A60" s="78" t="s">
        <v>3189</v>
      </c>
      <c r="B60" s="84" t="s">
        <v>251</v>
      </c>
      <c r="C60" s="78">
        <f>VLOOKUP(GroupVertices[[#This Row],[Vertex]],Vertices[],MATCH("ID",Vertices[[#Headers],[Vertex]:[Vertex Content Word Count]],0),FALSE)</f>
        <v>72</v>
      </c>
    </row>
    <row r="61" spans="1:3" ht="15">
      <c r="A61" s="78" t="s">
        <v>3189</v>
      </c>
      <c r="B61" s="84" t="s">
        <v>339</v>
      </c>
      <c r="C61" s="78">
        <f>VLOOKUP(GroupVertices[[#This Row],[Vertex]],Vertices[],MATCH("ID",Vertices[[#Headers],[Vertex]:[Vertex Content Word Count]],0),FALSE)</f>
        <v>71</v>
      </c>
    </row>
    <row r="62" spans="1:3" ht="15">
      <c r="A62" s="78" t="s">
        <v>3189</v>
      </c>
      <c r="B62" s="84" t="s">
        <v>250</v>
      </c>
      <c r="C62" s="78">
        <f>VLOOKUP(GroupVertices[[#This Row],[Vertex]],Vertices[],MATCH("ID",Vertices[[#Headers],[Vertex]:[Vertex Content Word Count]],0),FALSE)</f>
        <v>70</v>
      </c>
    </row>
    <row r="63" spans="1:3" ht="15">
      <c r="A63" s="78" t="s">
        <v>3189</v>
      </c>
      <c r="B63" s="84" t="s">
        <v>248</v>
      </c>
      <c r="C63" s="78">
        <f>VLOOKUP(GroupVertices[[#This Row],[Vertex]],Vertices[],MATCH("ID",Vertices[[#Headers],[Vertex]:[Vertex Content Word Count]],0),FALSE)</f>
        <v>57</v>
      </c>
    </row>
    <row r="64" spans="1:3" ht="15">
      <c r="A64" s="78" t="s">
        <v>3189</v>
      </c>
      <c r="B64" s="84" t="s">
        <v>334</v>
      </c>
      <c r="C64" s="78">
        <f>VLOOKUP(GroupVertices[[#This Row],[Vertex]],Vertices[],MATCH("ID",Vertices[[#Headers],[Vertex]:[Vertex Content Word Count]],0),FALSE)</f>
        <v>52</v>
      </c>
    </row>
    <row r="65" spans="1:3" ht="15">
      <c r="A65" s="78" t="s">
        <v>3189</v>
      </c>
      <c r="B65" s="84" t="s">
        <v>243</v>
      </c>
      <c r="C65" s="78">
        <f>VLOOKUP(GroupVertices[[#This Row],[Vertex]],Vertices[],MATCH("ID",Vertices[[#Headers],[Vertex]:[Vertex Content Word Count]],0),FALSE)</f>
        <v>51</v>
      </c>
    </row>
    <row r="66" spans="1:3" ht="15">
      <c r="A66" s="78" t="s">
        <v>3189</v>
      </c>
      <c r="B66" s="84" t="s">
        <v>237</v>
      </c>
      <c r="C66" s="78">
        <f>VLOOKUP(GroupVertices[[#This Row],[Vertex]],Vertices[],MATCH("ID",Vertices[[#Headers],[Vertex]:[Vertex Content Word Count]],0),FALSE)</f>
        <v>40</v>
      </c>
    </row>
    <row r="67" spans="1:3" ht="15">
      <c r="A67" s="78" t="s">
        <v>3189</v>
      </c>
      <c r="B67" s="84" t="s">
        <v>234</v>
      </c>
      <c r="C67" s="78">
        <f>VLOOKUP(GroupVertices[[#This Row],[Vertex]],Vertices[],MATCH("ID",Vertices[[#Headers],[Vertex]:[Vertex Content Word Count]],0),FALSE)</f>
        <v>34</v>
      </c>
    </row>
    <row r="68" spans="1:3" ht="15">
      <c r="A68" s="78" t="s">
        <v>3189</v>
      </c>
      <c r="B68" s="84" t="s">
        <v>232</v>
      </c>
      <c r="C68" s="78">
        <f>VLOOKUP(GroupVertices[[#This Row],[Vertex]],Vertices[],MATCH("ID",Vertices[[#Headers],[Vertex]:[Vertex Content Word Count]],0),FALSE)</f>
        <v>31</v>
      </c>
    </row>
    <row r="69" spans="1:3" ht="15">
      <c r="A69" s="78" t="s">
        <v>3189</v>
      </c>
      <c r="B69" s="84" t="s">
        <v>229</v>
      </c>
      <c r="C69" s="78">
        <f>VLOOKUP(GroupVertices[[#This Row],[Vertex]],Vertices[],MATCH("ID",Vertices[[#Headers],[Vertex]:[Vertex Content Word Count]],0),FALSE)</f>
        <v>27</v>
      </c>
    </row>
    <row r="70" spans="1:3" ht="15">
      <c r="A70" s="78" t="s">
        <v>3189</v>
      </c>
      <c r="B70" s="84" t="s">
        <v>228</v>
      </c>
      <c r="C70" s="78">
        <f>VLOOKUP(GroupVertices[[#This Row],[Vertex]],Vertices[],MATCH("ID",Vertices[[#Headers],[Vertex]:[Vertex Content Word Count]],0),FALSE)</f>
        <v>26</v>
      </c>
    </row>
    <row r="71" spans="1:3" ht="15">
      <c r="A71" s="78" t="s">
        <v>3189</v>
      </c>
      <c r="B71" s="84" t="s">
        <v>227</v>
      </c>
      <c r="C71" s="78">
        <f>VLOOKUP(GroupVertices[[#This Row],[Vertex]],Vertices[],MATCH("ID",Vertices[[#Headers],[Vertex]:[Vertex Content Word Count]],0),FALSE)</f>
        <v>25</v>
      </c>
    </row>
    <row r="72" spans="1:3" ht="15">
      <c r="A72" s="78" t="s">
        <v>3189</v>
      </c>
      <c r="B72" s="84" t="s">
        <v>226</v>
      </c>
      <c r="C72" s="78">
        <f>VLOOKUP(GroupVertices[[#This Row],[Vertex]],Vertices[],MATCH("ID",Vertices[[#Headers],[Vertex]:[Vertex Content Word Count]],0),FALSE)</f>
        <v>24</v>
      </c>
    </row>
    <row r="73" spans="1:3" ht="15">
      <c r="A73" s="78" t="s">
        <v>3189</v>
      </c>
      <c r="B73" s="84" t="s">
        <v>225</v>
      </c>
      <c r="C73" s="78">
        <f>VLOOKUP(GroupVertices[[#This Row],[Vertex]],Vertices[],MATCH("ID",Vertices[[#Headers],[Vertex]:[Vertex Content Word Count]],0),FALSE)</f>
        <v>23</v>
      </c>
    </row>
    <row r="74" spans="1:3" ht="15">
      <c r="A74" s="78" t="s">
        <v>3189</v>
      </c>
      <c r="B74" s="84" t="s">
        <v>224</v>
      </c>
      <c r="C74" s="78">
        <f>VLOOKUP(GroupVertices[[#This Row],[Vertex]],Vertices[],MATCH("ID",Vertices[[#Headers],[Vertex]:[Vertex Content Word Count]],0),FALSE)</f>
        <v>22</v>
      </c>
    </row>
    <row r="75" spans="1:3" ht="15">
      <c r="A75" s="78" t="s">
        <v>3189</v>
      </c>
      <c r="B75" s="84" t="s">
        <v>222</v>
      </c>
      <c r="C75" s="78">
        <f>VLOOKUP(GroupVertices[[#This Row],[Vertex]],Vertices[],MATCH("ID",Vertices[[#Headers],[Vertex]:[Vertex Content Word Count]],0),FALSE)</f>
        <v>19</v>
      </c>
    </row>
    <row r="76" spans="1:3" ht="15">
      <c r="A76" s="78" t="s">
        <v>3189</v>
      </c>
      <c r="B76" s="84" t="s">
        <v>219</v>
      </c>
      <c r="C76" s="78">
        <f>VLOOKUP(GroupVertices[[#This Row],[Vertex]],Vertices[],MATCH("ID",Vertices[[#Headers],[Vertex]:[Vertex Content Word Count]],0),FALSE)</f>
        <v>12</v>
      </c>
    </row>
    <row r="77" spans="1:3" ht="15">
      <c r="A77" s="78" t="s">
        <v>3189</v>
      </c>
      <c r="B77" s="84" t="s">
        <v>218</v>
      </c>
      <c r="C77" s="78">
        <f>VLOOKUP(GroupVertices[[#This Row],[Vertex]],Vertices[],MATCH("ID",Vertices[[#Headers],[Vertex]:[Vertex Content Word Count]],0),FALSE)</f>
        <v>11</v>
      </c>
    </row>
    <row r="78" spans="1:3" ht="15">
      <c r="A78" s="78" t="s">
        <v>3190</v>
      </c>
      <c r="B78" s="84" t="s">
        <v>314</v>
      </c>
      <c r="C78" s="78">
        <f>VLOOKUP(GroupVertices[[#This Row],[Vertex]],Vertices[],MATCH("ID",Vertices[[#Headers],[Vertex]:[Vertex Content Word Count]],0),FALSE)</f>
        <v>166</v>
      </c>
    </row>
    <row r="79" spans="1:3" ht="15">
      <c r="A79" s="78" t="s">
        <v>3190</v>
      </c>
      <c r="B79" s="84" t="s">
        <v>337</v>
      </c>
      <c r="C79" s="78">
        <f>VLOOKUP(GroupVertices[[#This Row],[Vertex]],Vertices[],MATCH("ID",Vertices[[#Headers],[Vertex]:[Vertex Content Word Count]],0),FALSE)</f>
        <v>44</v>
      </c>
    </row>
    <row r="80" spans="1:3" ht="15">
      <c r="A80" s="78" t="s">
        <v>3190</v>
      </c>
      <c r="B80" s="84" t="s">
        <v>401</v>
      </c>
      <c r="C80" s="78">
        <f>VLOOKUP(GroupVertices[[#This Row],[Vertex]],Vertices[],MATCH("ID",Vertices[[#Headers],[Vertex]:[Vertex Content Word Count]],0),FALSE)</f>
        <v>123</v>
      </c>
    </row>
    <row r="81" spans="1:3" ht="15">
      <c r="A81" s="78" t="s">
        <v>3190</v>
      </c>
      <c r="B81" s="84" t="s">
        <v>305</v>
      </c>
      <c r="C81" s="78">
        <f>VLOOKUP(GroupVertices[[#This Row],[Vertex]],Vertices[],MATCH("ID",Vertices[[#Headers],[Vertex]:[Vertex Content Word Count]],0),FALSE)</f>
        <v>141</v>
      </c>
    </row>
    <row r="82" spans="1:3" ht="15">
      <c r="A82" s="78" t="s">
        <v>3190</v>
      </c>
      <c r="B82" s="84" t="s">
        <v>303</v>
      </c>
      <c r="C82" s="78">
        <f>VLOOKUP(GroupVertices[[#This Row],[Vertex]],Vertices[],MATCH("ID",Vertices[[#Headers],[Vertex]:[Vertex Content Word Count]],0),FALSE)</f>
        <v>139</v>
      </c>
    </row>
    <row r="83" spans="1:3" ht="15">
      <c r="A83" s="78" t="s">
        <v>3190</v>
      </c>
      <c r="B83" s="84" t="s">
        <v>301</v>
      </c>
      <c r="C83" s="78">
        <f>VLOOKUP(GroupVertices[[#This Row],[Vertex]],Vertices[],MATCH("ID",Vertices[[#Headers],[Vertex]:[Vertex Content Word Count]],0),FALSE)</f>
        <v>137</v>
      </c>
    </row>
    <row r="84" spans="1:3" ht="15">
      <c r="A84" s="78" t="s">
        <v>3190</v>
      </c>
      <c r="B84" s="84" t="s">
        <v>300</v>
      </c>
      <c r="C84" s="78">
        <f>VLOOKUP(GroupVertices[[#This Row],[Vertex]],Vertices[],MATCH("ID",Vertices[[#Headers],[Vertex]:[Vertex Content Word Count]],0),FALSE)</f>
        <v>136</v>
      </c>
    </row>
    <row r="85" spans="1:3" ht="15">
      <c r="A85" s="78" t="s">
        <v>3190</v>
      </c>
      <c r="B85" s="84" t="s">
        <v>299</v>
      </c>
      <c r="C85" s="78">
        <f>VLOOKUP(GroupVertices[[#This Row],[Vertex]],Vertices[],MATCH("ID",Vertices[[#Headers],[Vertex]:[Vertex Content Word Count]],0),FALSE)</f>
        <v>130</v>
      </c>
    </row>
    <row r="86" spans="1:3" ht="15">
      <c r="A86" s="78" t="s">
        <v>3190</v>
      </c>
      <c r="B86" s="84" t="s">
        <v>297</v>
      </c>
      <c r="C86" s="78">
        <f>VLOOKUP(GroupVertices[[#This Row],[Vertex]],Vertices[],MATCH("ID",Vertices[[#Headers],[Vertex]:[Vertex Content Word Count]],0),FALSE)</f>
        <v>134</v>
      </c>
    </row>
    <row r="87" spans="1:3" ht="15">
      <c r="A87" s="78" t="s">
        <v>3190</v>
      </c>
      <c r="B87" s="84" t="s">
        <v>296</v>
      </c>
      <c r="C87" s="78">
        <f>VLOOKUP(GroupVertices[[#This Row],[Vertex]],Vertices[],MATCH("ID",Vertices[[#Headers],[Vertex]:[Vertex Content Word Count]],0),FALSE)</f>
        <v>133</v>
      </c>
    </row>
    <row r="88" spans="1:3" ht="15">
      <c r="A88" s="78" t="s">
        <v>3190</v>
      </c>
      <c r="B88" s="84" t="s">
        <v>295</v>
      </c>
      <c r="C88" s="78">
        <f>VLOOKUP(GroupVertices[[#This Row],[Vertex]],Vertices[],MATCH("ID",Vertices[[#Headers],[Vertex]:[Vertex Content Word Count]],0),FALSE)</f>
        <v>132</v>
      </c>
    </row>
    <row r="89" spans="1:3" ht="15">
      <c r="A89" s="78" t="s">
        <v>3190</v>
      </c>
      <c r="B89" s="84" t="s">
        <v>294</v>
      </c>
      <c r="C89" s="78">
        <f>VLOOKUP(GroupVertices[[#This Row],[Vertex]],Vertices[],MATCH("ID",Vertices[[#Headers],[Vertex]:[Vertex Content Word Count]],0),FALSE)</f>
        <v>131</v>
      </c>
    </row>
    <row r="90" spans="1:3" ht="15">
      <c r="A90" s="78" t="s">
        <v>3190</v>
      </c>
      <c r="B90" s="84" t="s">
        <v>293</v>
      </c>
      <c r="C90" s="78">
        <f>VLOOKUP(GroupVertices[[#This Row],[Vertex]],Vertices[],MATCH("ID",Vertices[[#Headers],[Vertex]:[Vertex Content Word Count]],0),FALSE)</f>
        <v>129</v>
      </c>
    </row>
    <row r="91" spans="1:3" ht="15">
      <c r="A91" s="78" t="s">
        <v>3190</v>
      </c>
      <c r="B91" s="84" t="s">
        <v>292</v>
      </c>
      <c r="C91" s="78">
        <f>VLOOKUP(GroupVertices[[#This Row],[Vertex]],Vertices[],MATCH("ID",Vertices[[#Headers],[Vertex]:[Vertex Content Word Count]],0),FALSE)</f>
        <v>128</v>
      </c>
    </row>
    <row r="92" spans="1:3" ht="15">
      <c r="A92" s="78" t="s">
        <v>3190</v>
      </c>
      <c r="B92" s="84" t="s">
        <v>291</v>
      </c>
      <c r="C92" s="78">
        <f>VLOOKUP(GroupVertices[[#This Row],[Vertex]],Vertices[],MATCH("ID",Vertices[[#Headers],[Vertex]:[Vertex Content Word Count]],0),FALSE)</f>
        <v>127</v>
      </c>
    </row>
    <row r="93" spans="1:3" ht="15">
      <c r="A93" s="78" t="s">
        <v>3190</v>
      </c>
      <c r="B93" s="84" t="s">
        <v>290</v>
      </c>
      <c r="C93" s="78">
        <f>VLOOKUP(GroupVertices[[#This Row],[Vertex]],Vertices[],MATCH("ID",Vertices[[#Headers],[Vertex]:[Vertex Content Word Count]],0),FALSE)</f>
        <v>126</v>
      </c>
    </row>
    <row r="94" spans="1:3" ht="15">
      <c r="A94" s="78" t="s">
        <v>3190</v>
      </c>
      <c r="B94" s="84" t="s">
        <v>289</v>
      </c>
      <c r="C94" s="78">
        <f>VLOOKUP(GroupVertices[[#This Row],[Vertex]],Vertices[],MATCH("ID",Vertices[[#Headers],[Vertex]:[Vertex Content Word Count]],0),FALSE)</f>
        <v>125</v>
      </c>
    </row>
    <row r="95" spans="1:3" ht="15">
      <c r="A95" s="78" t="s">
        <v>3190</v>
      </c>
      <c r="B95" s="84" t="s">
        <v>288</v>
      </c>
      <c r="C95" s="78">
        <f>VLOOKUP(GroupVertices[[#This Row],[Vertex]],Vertices[],MATCH("ID",Vertices[[#Headers],[Vertex]:[Vertex Content Word Count]],0),FALSE)</f>
        <v>124</v>
      </c>
    </row>
    <row r="96" spans="1:3" ht="15">
      <c r="A96" s="78" t="s">
        <v>3190</v>
      </c>
      <c r="B96" s="84" t="s">
        <v>287</v>
      </c>
      <c r="C96" s="78">
        <f>VLOOKUP(GroupVertices[[#This Row],[Vertex]],Vertices[],MATCH("ID",Vertices[[#Headers],[Vertex]:[Vertex Content Word Count]],0),FALSE)</f>
        <v>122</v>
      </c>
    </row>
    <row r="97" spans="1:3" ht="15">
      <c r="A97" s="78" t="s">
        <v>3190</v>
      </c>
      <c r="B97" s="84" t="s">
        <v>256</v>
      </c>
      <c r="C97" s="78">
        <f>VLOOKUP(GroupVertices[[#This Row],[Vertex]],Vertices[],MATCH("ID",Vertices[[#Headers],[Vertex]:[Vertex Content Word Count]],0),FALSE)</f>
        <v>80</v>
      </c>
    </row>
    <row r="98" spans="1:3" ht="15">
      <c r="A98" s="78" t="s">
        <v>3190</v>
      </c>
      <c r="B98" s="84" t="s">
        <v>255</v>
      </c>
      <c r="C98" s="78">
        <f>VLOOKUP(GroupVertices[[#This Row],[Vertex]],Vertices[],MATCH("ID",Vertices[[#Headers],[Vertex]:[Vertex Content Word Count]],0),FALSE)</f>
        <v>79</v>
      </c>
    </row>
    <row r="99" spans="1:3" ht="15">
      <c r="A99" s="78" t="s">
        <v>3190</v>
      </c>
      <c r="B99" s="84" t="s">
        <v>254</v>
      </c>
      <c r="C99" s="78">
        <f>VLOOKUP(GroupVertices[[#This Row],[Vertex]],Vertices[],MATCH("ID",Vertices[[#Headers],[Vertex]:[Vertex Content Word Count]],0),FALSE)</f>
        <v>77</v>
      </c>
    </row>
    <row r="100" spans="1:3" ht="15">
      <c r="A100" s="78" t="s">
        <v>3190</v>
      </c>
      <c r="B100" s="84" t="s">
        <v>389</v>
      </c>
      <c r="C100" s="78">
        <f>VLOOKUP(GroupVertices[[#This Row],[Vertex]],Vertices[],MATCH("ID",Vertices[[#Headers],[Vertex]:[Vertex Content Word Count]],0),FALSE)</f>
        <v>78</v>
      </c>
    </row>
    <row r="101" spans="1:3" ht="15">
      <c r="A101" s="78" t="s">
        <v>3190</v>
      </c>
      <c r="B101" s="84" t="s">
        <v>253</v>
      </c>
      <c r="C101" s="78">
        <f>VLOOKUP(GroupVertices[[#This Row],[Vertex]],Vertices[],MATCH("ID",Vertices[[#Headers],[Vertex]:[Vertex Content Word Count]],0),FALSE)</f>
        <v>75</v>
      </c>
    </row>
    <row r="102" spans="1:3" ht="15">
      <c r="A102" s="78" t="s">
        <v>3190</v>
      </c>
      <c r="B102" s="84" t="s">
        <v>388</v>
      </c>
      <c r="C102" s="78">
        <f>VLOOKUP(GroupVertices[[#This Row],[Vertex]],Vertices[],MATCH("ID",Vertices[[#Headers],[Vertex]:[Vertex Content Word Count]],0),FALSE)</f>
        <v>76</v>
      </c>
    </row>
    <row r="103" spans="1:3" ht="15">
      <c r="A103" s="78" t="s">
        <v>3190</v>
      </c>
      <c r="B103" s="84" t="s">
        <v>246</v>
      </c>
      <c r="C103" s="78">
        <f>VLOOKUP(GroupVertices[[#This Row],[Vertex]],Vertices[],MATCH("ID",Vertices[[#Headers],[Vertex]:[Vertex Content Word Count]],0),FALSE)</f>
        <v>55</v>
      </c>
    </row>
    <row r="104" spans="1:3" ht="15">
      <c r="A104" s="78" t="s">
        <v>3190</v>
      </c>
      <c r="B104" s="84" t="s">
        <v>372</v>
      </c>
      <c r="C104" s="78">
        <f>VLOOKUP(GroupVertices[[#This Row],[Vertex]],Vertices[],MATCH("ID",Vertices[[#Headers],[Vertex]:[Vertex Content Word Count]],0),FALSE)</f>
        <v>43</v>
      </c>
    </row>
    <row r="105" spans="1:3" ht="15">
      <c r="A105" s="78" t="s">
        <v>3190</v>
      </c>
      <c r="B105" s="84" t="s">
        <v>245</v>
      </c>
      <c r="C105" s="78">
        <f>VLOOKUP(GroupVertices[[#This Row],[Vertex]],Vertices[],MATCH("ID",Vertices[[#Headers],[Vertex]:[Vertex Content Word Count]],0),FALSE)</f>
        <v>54</v>
      </c>
    </row>
    <row r="106" spans="1:3" ht="15">
      <c r="A106" s="78" t="s">
        <v>3190</v>
      </c>
      <c r="B106" s="84" t="s">
        <v>244</v>
      </c>
      <c r="C106" s="78">
        <f>VLOOKUP(GroupVertices[[#This Row],[Vertex]],Vertices[],MATCH("ID",Vertices[[#Headers],[Vertex]:[Vertex Content Word Count]],0),FALSE)</f>
        <v>53</v>
      </c>
    </row>
    <row r="107" spans="1:3" ht="15">
      <c r="A107" s="78" t="s">
        <v>3190</v>
      </c>
      <c r="B107" s="84" t="s">
        <v>240</v>
      </c>
      <c r="C107" s="78">
        <f>VLOOKUP(GroupVertices[[#This Row],[Vertex]],Vertices[],MATCH("ID",Vertices[[#Headers],[Vertex]:[Vertex Content Word Count]],0),FALSE)</f>
        <v>45</v>
      </c>
    </row>
    <row r="108" spans="1:3" ht="15">
      <c r="A108" s="78" t="s">
        <v>3190</v>
      </c>
      <c r="B108" s="84" t="s">
        <v>239</v>
      </c>
      <c r="C108" s="78">
        <f>VLOOKUP(GroupVertices[[#This Row],[Vertex]],Vertices[],MATCH("ID",Vertices[[#Headers],[Vertex]:[Vertex Content Word Count]],0),FALSE)</f>
        <v>42</v>
      </c>
    </row>
    <row r="109" spans="1:3" ht="15">
      <c r="A109" s="78" t="s">
        <v>3191</v>
      </c>
      <c r="B109" s="84" t="s">
        <v>318</v>
      </c>
      <c r="C109" s="78">
        <f>VLOOKUP(GroupVertices[[#This Row],[Vertex]],Vertices[],MATCH("ID",Vertices[[#Headers],[Vertex]:[Vertex Content Word Count]],0),FALSE)</f>
        <v>173</v>
      </c>
    </row>
    <row r="110" spans="1:3" ht="15">
      <c r="A110" s="78" t="s">
        <v>3191</v>
      </c>
      <c r="B110" s="84" t="s">
        <v>421</v>
      </c>
      <c r="C110" s="78">
        <f>VLOOKUP(GroupVertices[[#This Row],[Vertex]],Vertices[],MATCH("ID",Vertices[[#Headers],[Vertex]:[Vertex Content Word Count]],0),FALSE)</f>
        <v>175</v>
      </c>
    </row>
    <row r="111" spans="1:3" ht="15">
      <c r="A111" s="78" t="s">
        <v>3191</v>
      </c>
      <c r="B111" s="84" t="s">
        <v>319</v>
      </c>
      <c r="C111" s="78">
        <f>VLOOKUP(GroupVertices[[#This Row],[Vertex]],Vertices[],MATCH("ID",Vertices[[#Headers],[Vertex]:[Vertex Content Word Count]],0),FALSE)</f>
        <v>162</v>
      </c>
    </row>
    <row r="112" spans="1:3" ht="15">
      <c r="A112" s="78" t="s">
        <v>3191</v>
      </c>
      <c r="B112" s="84" t="s">
        <v>420</v>
      </c>
      <c r="C112" s="78">
        <f>VLOOKUP(GroupVertices[[#This Row],[Vertex]],Vertices[],MATCH("ID",Vertices[[#Headers],[Vertex]:[Vertex Content Word Count]],0),FALSE)</f>
        <v>174</v>
      </c>
    </row>
    <row r="113" spans="1:3" ht="15">
      <c r="A113" s="78" t="s">
        <v>3191</v>
      </c>
      <c r="B113" s="84" t="s">
        <v>309</v>
      </c>
      <c r="C113" s="78">
        <f>VLOOKUP(GroupVertices[[#This Row],[Vertex]],Vertices[],MATCH("ID",Vertices[[#Headers],[Vertex]:[Vertex Content Word Count]],0),FALSE)</f>
        <v>146</v>
      </c>
    </row>
    <row r="114" spans="1:3" ht="15">
      <c r="A114" s="78" t="s">
        <v>3191</v>
      </c>
      <c r="B114" s="84" t="s">
        <v>310</v>
      </c>
      <c r="C114" s="78">
        <f>VLOOKUP(GroupVertices[[#This Row],[Vertex]],Vertices[],MATCH("ID",Vertices[[#Headers],[Vertex]:[Vertex Content Word Count]],0),FALSE)</f>
        <v>156</v>
      </c>
    </row>
    <row r="115" spans="1:3" ht="15">
      <c r="A115" s="78" t="s">
        <v>3191</v>
      </c>
      <c r="B115" s="84" t="s">
        <v>416</v>
      </c>
      <c r="C115" s="78">
        <f>VLOOKUP(GroupVertices[[#This Row],[Vertex]],Vertices[],MATCH("ID",Vertices[[#Headers],[Vertex]:[Vertex Content Word Count]],0),FALSE)</f>
        <v>161</v>
      </c>
    </row>
    <row r="116" spans="1:3" ht="15">
      <c r="A116" s="78" t="s">
        <v>3191</v>
      </c>
      <c r="B116" s="84" t="s">
        <v>415</v>
      </c>
      <c r="C116" s="78">
        <f>VLOOKUP(GroupVertices[[#This Row],[Vertex]],Vertices[],MATCH("ID",Vertices[[#Headers],[Vertex]:[Vertex Content Word Count]],0),FALSE)</f>
        <v>160</v>
      </c>
    </row>
    <row r="117" spans="1:3" ht="15">
      <c r="A117" s="78" t="s">
        <v>3191</v>
      </c>
      <c r="B117" s="84" t="s">
        <v>414</v>
      </c>
      <c r="C117" s="78">
        <f>VLOOKUP(GroupVertices[[#This Row],[Vertex]],Vertices[],MATCH("ID",Vertices[[#Headers],[Vertex]:[Vertex Content Word Count]],0),FALSE)</f>
        <v>159</v>
      </c>
    </row>
    <row r="118" spans="1:3" ht="15">
      <c r="A118" s="78" t="s">
        <v>3191</v>
      </c>
      <c r="B118" s="84" t="s">
        <v>413</v>
      </c>
      <c r="C118" s="78">
        <f>VLOOKUP(GroupVertices[[#This Row],[Vertex]],Vertices[],MATCH("ID",Vertices[[#Headers],[Vertex]:[Vertex Content Word Count]],0),FALSE)</f>
        <v>158</v>
      </c>
    </row>
    <row r="119" spans="1:3" ht="15">
      <c r="A119" s="78" t="s">
        <v>3191</v>
      </c>
      <c r="B119" s="84" t="s">
        <v>412</v>
      </c>
      <c r="C119" s="78">
        <f>VLOOKUP(GroupVertices[[#This Row],[Vertex]],Vertices[],MATCH("ID",Vertices[[#Headers],[Vertex]:[Vertex Content Word Count]],0),FALSE)</f>
        <v>157</v>
      </c>
    </row>
    <row r="120" spans="1:3" ht="15">
      <c r="A120" s="78" t="s">
        <v>3191</v>
      </c>
      <c r="B120" s="84" t="s">
        <v>393</v>
      </c>
      <c r="C120" s="78">
        <f>VLOOKUP(GroupVertices[[#This Row],[Vertex]],Vertices[],MATCH("ID",Vertices[[#Headers],[Vertex]:[Vertex Content Word Count]],0),FALSE)</f>
        <v>86</v>
      </c>
    </row>
    <row r="121" spans="1:3" ht="15">
      <c r="A121" s="78" t="s">
        <v>3191</v>
      </c>
      <c r="B121" s="84" t="s">
        <v>411</v>
      </c>
      <c r="C121" s="78">
        <f>VLOOKUP(GroupVertices[[#This Row],[Vertex]],Vertices[],MATCH("ID",Vertices[[#Headers],[Vertex]:[Vertex Content Word Count]],0),FALSE)</f>
        <v>155</v>
      </c>
    </row>
    <row r="122" spans="1:3" ht="15">
      <c r="A122" s="78" t="s">
        <v>3191</v>
      </c>
      <c r="B122" s="84" t="s">
        <v>410</v>
      </c>
      <c r="C122" s="78">
        <f>VLOOKUP(GroupVertices[[#This Row],[Vertex]],Vertices[],MATCH("ID",Vertices[[#Headers],[Vertex]:[Vertex Content Word Count]],0),FALSE)</f>
        <v>154</v>
      </c>
    </row>
    <row r="123" spans="1:3" ht="15">
      <c r="A123" s="78" t="s">
        <v>3191</v>
      </c>
      <c r="B123" s="84" t="s">
        <v>409</v>
      </c>
      <c r="C123" s="78">
        <f>VLOOKUP(GroupVertices[[#This Row],[Vertex]],Vertices[],MATCH("ID",Vertices[[#Headers],[Vertex]:[Vertex Content Word Count]],0),FALSE)</f>
        <v>153</v>
      </c>
    </row>
    <row r="124" spans="1:3" ht="15">
      <c r="A124" s="78" t="s">
        <v>3191</v>
      </c>
      <c r="B124" s="84" t="s">
        <v>408</v>
      </c>
      <c r="C124" s="78">
        <f>VLOOKUP(GroupVertices[[#This Row],[Vertex]],Vertices[],MATCH("ID",Vertices[[#Headers],[Vertex]:[Vertex Content Word Count]],0),FALSE)</f>
        <v>152</v>
      </c>
    </row>
    <row r="125" spans="1:3" ht="15">
      <c r="A125" s="78" t="s">
        <v>3191</v>
      </c>
      <c r="B125" s="84" t="s">
        <v>407</v>
      </c>
      <c r="C125" s="78">
        <f>VLOOKUP(GroupVertices[[#This Row],[Vertex]],Vertices[],MATCH("ID",Vertices[[#Headers],[Vertex]:[Vertex Content Word Count]],0),FALSE)</f>
        <v>151</v>
      </c>
    </row>
    <row r="126" spans="1:3" ht="15">
      <c r="A126" s="78" t="s">
        <v>3191</v>
      </c>
      <c r="B126" s="84" t="s">
        <v>406</v>
      </c>
      <c r="C126" s="78">
        <f>VLOOKUP(GroupVertices[[#This Row],[Vertex]],Vertices[],MATCH("ID",Vertices[[#Headers],[Vertex]:[Vertex Content Word Count]],0),FALSE)</f>
        <v>150</v>
      </c>
    </row>
    <row r="127" spans="1:3" ht="15">
      <c r="A127" s="78" t="s">
        <v>3191</v>
      </c>
      <c r="B127" s="84" t="s">
        <v>405</v>
      </c>
      <c r="C127" s="78">
        <f>VLOOKUP(GroupVertices[[#This Row],[Vertex]],Vertices[],MATCH("ID",Vertices[[#Headers],[Vertex]:[Vertex Content Word Count]],0),FALSE)</f>
        <v>149</v>
      </c>
    </row>
    <row r="128" spans="1:3" ht="15">
      <c r="A128" s="78" t="s">
        <v>3191</v>
      </c>
      <c r="B128" s="84" t="s">
        <v>404</v>
      </c>
      <c r="C128" s="78">
        <f>VLOOKUP(GroupVertices[[#This Row],[Vertex]],Vertices[],MATCH("ID",Vertices[[#Headers],[Vertex]:[Vertex Content Word Count]],0),FALSE)</f>
        <v>148</v>
      </c>
    </row>
    <row r="129" spans="1:3" ht="15">
      <c r="A129" s="78" t="s">
        <v>3191</v>
      </c>
      <c r="B129" s="84" t="s">
        <v>403</v>
      </c>
      <c r="C129" s="78">
        <f>VLOOKUP(GroupVertices[[#This Row],[Vertex]],Vertices[],MATCH("ID",Vertices[[#Headers],[Vertex]:[Vertex Content Word Count]],0),FALSE)</f>
        <v>147</v>
      </c>
    </row>
    <row r="130" spans="1:3" ht="15">
      <c r="A130" s="78" t="s">
        <v>3191</v>
      </c>
      <c r="B130" s="84" t="s">
        <v>259</v>
      </c>
      <c r="C130" s="78">
        <f>VLOOKUP(GroupVertices[[#This Row],[Vertex]],Vertices[],MATCH("ID",Vertices[[#Headers],[Vertex]:[Vertex Content Word Count]],0),FALSE)</f>
        <v>87</v>
      </c>
    </row>
    <row r="131" spans="1:3" ht="15">
      <c r="A131" s="78" t="s">
        <v>3191</v>
      </c>
      <c r="B131" s="84" t="s">
        <v>258</v>
      </c>
      <c r="C131" s="78">
        <f>VLOOKUP(GroupVertices[[#This Row],[Vertex]],Vertices[],MATCH("ID",Vertices[[#Headers],[Vertex]:[Vertex Content Word Count]],0),FALSE)</f>
        <v>85</v>
      </c>
    </row>
    <row r="132" spans="1:3" ht="15">
      <c r="A132" s="78" t="s">
        <v>3192</v>
      </c>
      <c r="B132" s="84" t="s">
        <v>249</v>
      </c>
      <c r="C132" s="78">
        <f>VLOOKUP(GroupVertices[[#This Row],[Vertex]],Vertices[],MATCH("ID",Vertices[[#Headers],[Vertex]:[Vertex Content Word Count]],0),FALSE)</f>
        <v>58</v>
      </c>
    </row>
    <row r="133" spans="1:3" ht="15">
      <c r="A133" s="78" t="s">
        <v>3192</v>
      </c>
      <c r="B133" s="84" t="s">
        <v>386</v>
      </c>
      <c r="C133" s="78">
        <f>VLOOKUP(GroupVertices[[#This Row],[Vertex]],Vertices[],MATCH("ID",Vertices[[#Headers],[Vertex]:[Vertex Content Word Count]],0),FALSE)</f>
        <v>69</v>
      </c>
    </row>
    <row r="134" spans="1:3" ht="15">
      <c r="A134" s="78" t="s">
        <v>3192</v>
      </c>
      <c r="B134" s="84" t="s">
        <v>385</v>
      </c>
      <c r="C134" s="78">
        <f>VLOOKUP(GroupVertices[[#This Row],[Vertex]],Vertices[],MATCH("ID",Vertices[[#Headers],[Vertex]:[Vertex Content Word Count]],0),FALSE)</f>
        <v>68</v>
      </c>
    </row>
    <row r="135" spans="1:3" ht="15">
      <c r="A135" s="78" t="s">
        <v>3192</v>
      </c>
      <c r="B135" s="84" t="s">
        <v>384</v>
      </c>
      <c r="C135" s="78">
        <f>VLOOKUP(GroupVertices[[#This Row],[Vertex]],Vertices[],MATCH("ID",Vertices[[#Headers],[Vertex]:[Vertex Content Word Count]],0),FALSE)</f>
        <v>67</v>
      </c>
    </row>
    <row r="136" spans="1:3" ht="15">
      <c r="A136" s="78" t="s">
        <v>3192</v>
      </c>
      <c r="B136" s="84" t="s">
        <v>383</v>
      </c>
      <c r="C136" s="78">
        <f>VLOOKUP(GroupVertices[[#This Row],[Vertex]],Vertices[],MATCH("ID",Vertices[[#Headers],[Vertex]:[Vertex Content Word Count]],0),FALSE)</f>
        <v>66</v>
      </c>
    </row>
    <row r="137" spans="1:3" ht="15">
      <c r="A137" s="78" t="s">
        <v>3192</v>
      </c>
      <c r="B137" s="84" t="s">
        <v>382</v>
      </c>
      <c r="C137" s="78">
        <f>VLOOKUP(GroupVertices[[#This Row],[Vertex]],Vertices[],MATCH("ID",Vertices[[#Headers],[Vertex]:[Vertex Content Word Count]],0),FALSE)</f>
        <v>65</v>
      </c>
    </row>
    <row r="138" spans="1:3" ht="15">
      <c r="A138" s="78" t="s">
        <v>3192</v>
      </c>
      <c r="B138" s="84" t="s">
        <v>381</v>
      </c>
      <c r="C138" s="78">
        <f>VLOOKUP(GroupVertices[[#This Row],[Vertex]],Vertices[],MATCH("ID",Vertices[[#Headers],[Vertex]:[Vertex Content Word Count]],0),FALSE)</f>
        <v>64</v>
      </c>
    </row>
    <row r="139" spans="1:3" ht="15">
      <c r="A139" s="78" t="s">
        <v>3192</v>
      </c>
      <c r="B139" s="84" t="s">
        <v>380</v>
      </c>
      <c r="C139" s="78">
        <f>VLOOKUP(GroupVertices[[#This Row],[Vertex]],Vertices[],MATCH("ID",Vertices[[#Headers],[Vertex]:[Vertex Content Word Count]],0),FALSE)</f>
        <v>63</v>
      </c>
    </row>
    <row r="140" spans="1:3" ht="15">
      <c r="A140" s="78" t="s">
        <v>3192</v>
      </c>
      <c r="B140" s="84" t="s">
        <v>379</v>
      </c>
      <c r="C140" s="78">
        <f>VLOOKUP(GroupVertices[[#This Row],[Vertex]],Vertices[],MATCH("ID",Vertices[[#Headers],[Vertex]:[Vertex Content Word Count]],0),FALSE)</f>
        <v>62</v>
      </c>
    </row>
    <row r="141" spans="1:3" ht="15">
      <c r="A141" s="78" t="s">
        <v>3192</v>
      </c>
      <c r="B141" s="84" t="s">
        <v>378</v>
      </c>
      <c r="C141" s="78">
        <f>VLOOKUP(GroupVertices[[#This Row],[Vertex]],Vertices[],MATCH("ID",Vertices[[#Headers],[Vertex]:[Vertex Content Word Count]],0),FALSE)</f>
        <v>61</v>
      </c>
    </row>
    <row r="142" spans="1:3" ht="15">
      <c r="A142" s="78" t="s">
        <v>3192</v>
      </c>
      <c r="B142" s="84" t="s">
        <v>377</v>
      </c>
      <c r="C142" s="78">
        <f>VLOOKUP(GroupVertices[[#This Row],[Vertex]],Vertices[],MATCH("ID",Vertices[[#Headers],[Vertex]:[Vertex Content Word Count]],0),FALSE)</f>
        <v>60</v>
      </c>
    </row>
    <row r="143" spans="1:3" ht="15">
      <c r="A143" s="78" t="s">
        <v>3192</v>
      </c>
      <c r="B143" s="84" t="s">
        <v>376</v>
      </c>
      <c r="C143" s="78">
        <f>VLOOKUP(GroupVertices[[#This Row],[Vertex]],Vertices[],MATCH("ID",Vertices[[#Headers],[Vertex]:[Vertex Content Word Count]],0),FALSE)</f>
        <v>59</v>
      </c>
    </row>
    <row r="144" spans="1:3" ht="15">
      <c r="A144" s="78" t="s">
        <v>3193</v>
      </c>
      <c r="B144" s="84" t="s">
        <v>231</v>
      </c>
      <c r="C144" s="78">
        <f>VLOOKUP(GroupVertices[[#This Row],[Vertex]],Vertices[],MATCH("ID",Vertices[[#Headers],[Vertex]:[Vertex Content Word Count]],0),FALSE)</f>
        <v>30</v>
      </c>
    </row>
    <row r="145" spans="1:3" ht="15">
      <c r="A145" s="78" t="s">
        <v>3193</v>
      </c>
      <c r="B145" s="84" t="s">
        <v>367</v>
      </c>
      <c r="C145" s="78">
        <f>VLOOKUP(GroupVertices[[#This Row],[Vertex]],Vertices[],MATCH("ID",Vertices[[#Headers],[Vertex]:[Vertex Content Word Count]],0),FALSE)</f>
        <v>17</v>
      </c>
    </row>
    <row r="146" spans="1:3" ht="15">
      <c r="A146" s="78" t="s">
        <v>3193</v>
      </c>
      <c r="B146" s="84" t="s">
        <v>369</v>
      </c>
      <c r="C146" s="78">
        <f>VLOOKUP(GroupVertices[[#This Row],[Vertex]],Vertices[],MATCH("ID",Vertices[[#Headers],[Vertex]:[Vertex Content Word Count]],0),FALSE)</f>
        <v>29</v>
      </c>
    </row>
    <row r="147" spans="1:3" ht="15">
      <c r="A147" s="78" t="s">
        <v>3193</v>
      </c>
      <c r="B147" s="84" t="s">
        <v>230</v>
      </c>
      <c r="C147" s="78">
        <f>VLOOKUP(GroupVertices[[#This Row],[Vertex]],Vertices[],MATCH("ID",Vertices[[#Headers],[Vertex]:[Vertex Content Word Count]],0),FALSE)</f>
        <v>28</v>
      </c>
    </row>
    <row r="148" spans="1:3" ht="15">
      <c r="A148" s="78" t="s">
        <v>3193</v>
      </c>
      <c r="B148" s="84" t="s">
        <v>221</v>
      </c>
      <c r="C148" s="78">
        <f>VLOOKUP(GroupVertices[[#This Row],[Vertex]],Vertices[],MATCH("ID",Vertices[[#Headers],[Vertex]:[Vertex Content Word Count]],0),FALSE)</f>
        <v>18</v>
      </c>
    </row>
    <row r="149" spans="1:3" ht="15">
      <c r="A149" s="78" t="s">
        <v>3193</v>
      </c>
      <c r="B149" s="84" t="s">
        <v>220</v>
      </c>
      <c r="C149" s="78">
        <f>VLOOKUP(GroupVertices[[#This Row],[Vertex]],Vertices[],MATCH("ID",Vertices[[#Headers],[Vertex]:[Vertex Content Word Count]],0),FALSE)</f>
        <v>13</v>
      </c>
    </row>
    <row r="150" spans="1:3" ht="15">
      <c r="A150" s="78" t="s">
        <v>3193</v>
      </c>
      <c r="B150" s="84" t="s">
        <v>366</v>
      </c>
      <c r="C150" s="78">
        <f>VLOOKUP(GroupVertices[[#This Row],[Vertex]],Vertices[],MATCH("ID",Vertices[[#Headers],[Vertex]:[Vertex Content Word Count]],0),FALSE)</f>
        <v>16</v>
      </c>
    </row>
    <row r="151" spans="1:3" ht="15">
      <c r="A151" s="78" t="s">
        <v>3193</v>
      </c>
      <c r="B151" s="84" t="s">
        <v>365</v>
      </c>
      <c r="C151" s="78">
        <f>VLOOKUP(GroupVertices[[#This Row],[Vertex]],Vertices[],MATCH("ID",Vertices[[#Headers],[Vertex]:[Vertex Content Word Count]],0),FALSE)</f>
        <v>15</v>
      </c>
    </row>
    <row r="152" spans="1:3" ht="15">
      <c r="A152" s="78" t="s">
        <v>3193</v>
      </c>
      <c r="B152" s="84" t="s">
        <v>364</v>
      </c>
      <c r="C152" s="78">
        <f>VLOOKUP(GroupVertices[[#This Row],[Vertex]],Vertices[],MATCH("ID",Vertices[[#Headers],[Vertex]:[Vertex Content Word Count]],0),FALSE)</f>
        <v>14</v>
      </c>
    </row>
    <row r="153" spans="1:3" ht="15">
      <c r="A153" s="78" t="s">
        <v>3194</v>
      </c>
      <c r="B153" s="84" t="s">
        <v>265</v>
      </c>
      <c r="C153" s="78">
        <f>VLOOKUP(GroupVertices[[#This Row],[Vertex]],Vertices[],MATCH("ID",Vertices[[#Headers],[Vertex]:[Vertex Content Word Count]],0),FALSE)</f>
        <v>96</v>
      </c>
    </row>
    <row r="154" spans="1:3" ht="15">
      <c r="A154" s="78" t="s">
        <v>3194</v>
      </c>
      <c r="B154" s="84" t="s">
        <v>252</v>
      </c>
      <c r="C154" s="78">
        <f>VLOOKUP(GroupVertices[[#This Row],[Vertex]],Vertices[],MATCH("ID",Vertices[[#Headers],[Vertex]:[Vertex Content Word Count]],0),FALSE)</f>
        <v>73</v>
      </c>
    </row>
    <row r="155" spans="1:3" ht="15">
      <c r="A155" s="78" t="s">
        <v>3194</v>
      </c>
      <c r="B155" s="84" t="s">
        <v>392</v>
      </c>
      <c r="C155" s="78">
        <f>VLOOKUP(GroupVertices[[#This Row],[Vertex]],Vertices[],MATCH("ID",Vertices[[#Headers],[Vertex]:[Vertex Content Word Count]],0),FALSE)</f>
        <v>84</v>
      </c>
    </row>
    <row r="156" spans="1:3" ht="15">
      <c r="A156" s="78" t="s">
        <v>3194</v>
      </c>
      <c r="B156" s="84" t="s">
        <v>391</v>
      </c>
      <c r="C156" s="78">
        <f>VLOOKUP(GroupVertices[[#This Row],[Vertex]],Vertices[],MATCH("ID",Vertices[[#Headers],[Vertex]:[Vertex Content Word Count]],0),FALSE)</f>
        <v>83</v>
      </c>
    </row>
    <row r="157" spans="1:3" ht="15">
      <c r="A157" s="78" t="s">
        <v>3194</v>
      </c>
      <c r="B157" s="84" t="s">
        <v>390</v>
      </c>
      <c r="C157" s="78">
        <f>VLOOKUP(GroupVertices[[#This Row],[Vertex]],Vertices[],MATCH("ID",Vertices[[#Headers],[Vertex]:[Vertex Content Word Count]],0),FALSE)</f>
        <v>82</v>
      </c>
    </row>
    <row r="158" spans="1:3" ht="15">
      <c r="A158" s="78" t="s">
        <v>3194</v>
      </c>
      <c r="B158" s="84" t="s">
        <v>257</v>
      </c>
      <c r="C158" s="78">
        <f>VLOOKUP(GroupVertices[[#This Row],[Vertex]],Vertices[],MATCH("ID",Vertices[[#Headers],[Vertex]:[Vertex Content Word Count]],0),FALSE)</f>
        <v>81</v>
      </c>
    </row>
    <row r="159" spans="1:3" ht="15">
      <c r="A159" s="78" t="s">
        <v>3194</v>
      </c>
      <c r="B159" s="84" t="s">
        <v>387</v>
      </c>
      <c r="C159" s="78">
        <f>VLOOKUP(GroupVertices[[#This Row],[Vertex]],Vertices[],MATCH("ID",Vertices[[#Headers],[Vertex]:[Vertex Content Word Count]],0),FALSE)</f>
        <v>74</v>
      </c>
    </row>
    <row r="160" spans="1:3" ht="15">
      <c r="A160" s="78" t="s">
        <v>3195</v>
      </c>
      <c r="B160" s="84" t="s">
        <v>260</v>
      </c>
      <c r="C160" s="78">
        <f>VLOOKUP(GroupVertices[[#This Row],[Vertex]],Vertices[],MATCH("ID",Vertices[[#Headers],[Vertex]:[Vertex Content Word Count]],0),FALSE)</f>
        <v>39</v>
      </c>
    </row>
    <row r="161" spans="1:3" ht="15">
      <c r="A161" s="78" t="s">
        <v>3195</v>
      </c>
      <c r="B161" s="84" t="s">
        <v>261</v>
      </c>
      <c r="C161" s="78">
        <f>VLOOKUP(GroupVertices[[#This Row],[Vertex]],Vertices[],MATCH("ID",Vertices[[#Headers],[Vertex]:[Vertex Content Word Count]],0),FALSE)</f>
        <v>89</v>
      </c>
    </row>
    <row r="162" spans="1:3" ht="15">
      <c r="A162" s="78" t="s">
        <v>3195</v>
      </c>
      <c r="B162" s="84" t="s">
        <v>394</v>
      </c>
      <c r="C162" s="78">
        <f>VLOOKUP(GroupVertices[[#This Row],[Vertex]],Vertices[],MATCH("ID",Vertices[[#Headers],[Vertex]:[Vertex Content Word Count]],0),FALSE)</f>
        <v>88</v>
      </c>
    </row>
    <row r="163" spans="1:3" ht="15">
      <c r="A163" s="78" t="s">
        <v>3195</v>
      </c>
      <c r="B163" s="84" t="s">
        <v>371</v>
      </c>
      <c r="C163" s="78">
        <f>VLOOKUP(GroupVertices[[#This Row],[Vertex]],Vertices[],MATCH("ID",Vertices[[#Headers],[Vertex]:[Vertex Content Word Count]],0),FALSE)</f>
        <v>38</v>
      </c>
    </row>
    <row r="164" spans="1:3" ht="15">
      <c r="A164" s="78" t="s">
        <v>3195</v>
      </c>
      <c r="B164" s="84" t="s">
        <v>236</v>
      </c>
      <c r="C164" s="78">
        <f>VLOOKUP(GroupVertices[[#This Row],[Vertex]],Vertices[],MATCH("ID",Vertices[[#Headers],[Vertex]:[Vertex Content Word Count]],0),FALSE)</f>
        <v>37</v>
      </c>
    </row>
    <row r="165" spans="1:3" ht="15">
      <c r="A165" s="78" t="s">
        <v>3195</v>
      </c>
      <c r="B165" s="84" t="s">
        <v>370</v>
      </c>
      <c r="C165" s="78">
        <f>VLOOKUP(GroupVertices[[#This Row],[Vertex]],Vertices[],MATCH("ID",Vertices[[#Headers],[Vertex]:[Vertex Content Word Count]],0),FALSE)</f>
        <v>36</v>
      </c>
    </row>
    <row r="166" spans="1:3" ht="15">
      <c r="A166" s="78" t="s">
        <v>3195</v>
      </c>
      <c r="B166" s="84" t="s">
        <v>235</v>
      </c>
      <c r="C166" s="78">
        <f>VLOOKUP(GroupVertices[[#This Row],[Vertex]],Vertices[],MATCH("ID",Vertices[[#Headers],[Vertex]:[Vertex Content Word Count]],0),FALSE)</f>
        <v>35</v>
      </c>
    </row>
    <row r="167" spans="1:3" ht="15">
      <c r="A167" s="78" t="s">
        <v>3196</v>
      </c>
      <c r="B167" s="84" t="s">
        <v>217</v>
      </c>
      <c r="C167" s="78">
        <f>VLOOKUP(GroupVertices[[#This Row],[Vertex]],Vertices[],MATCH("ID",Vertices[[#Headers],[Vertex]:[Vertex Content Word Count]],0),FALSE)</f>
        <v>10</v>
      </c>
    </row>
    <row r="168" spans="1:3" ht="15">
      <c r="A168" s="78" t="s">
        <v>3196</v>
      </c>
      <c r="B168" s="84" t="s">
        <v>215</v>
      </c>
      <c r="C168" s="78">
        <f>VLOOKUP(GroupVertices[[#This Row],[Vertex]],Vertices[],MATCH("ID",Vertices[[#Headers],[Vertex]:[Vertex Content Word Count]],0),FALSE)</f>
        <v>8</v>
      </c>
    </row>
    <row r="169" spans="1:3" ht="15">
      <c r="A169" s="78" t="s">
        <v>3196</v>
      </c>
      <c r="B169" s="84" t="s">
        <v>214</v>
      </c>
      <c r="C169" s="78">
        <f>VLOOKUP(GroupVertices[[#This Row],[Vertex]],Vertices[],MATCH("ID",Vertices[[#Headers],[Vertex]:[Vertex Content Word Count]],0),FALSE)</f>
        <v>5</v>
      </c>
    </row>
    <row r="170" spans="1:3" ht="15">
      <c r="A170" s="78" t="s">
        <v>3196</v>
      </c>
      <c r="B170" s="84" t="s">
        <v>216</v>
      </c>
      <c r="C170" s="78">
        <f>VLOOKUP(GroupVertices[[#This Row],[Vertex]],Vertices[],MATCH("ID",Vertices[[#Headers],[Vertex]:[Vertex Content Word Count]],0),FALSE)</f>
        <v>9</v>
      </c>
    </row>
    <row r="171" spans="1:3" ht="15">
      <c r="A171" s="78" t="s">
        <v>3196</v>
      </c>
      <c r="B171" s="84" t="s">
        <v>213</v>
      </c>
      <c r="C171" s="78">
        <f>VLOOKUP(GroupVertices[[#This Row],[Vertex]],Vertices[],MATCH("ID",Vertices[[#Headers],[Vertex]:[Vertex Content Word Count]],0),FALSE)</f>
        <v>6</v>
      </c>
    </row>
    <row r="172" spans="1:3" ht="15">
      <c r="A172" s="78" t="s">
        <v>3196</v>
      </c>
      <c r="B172" s="84" t="s">
        <v>363</v>
      </c>
      <c r="C172" s="78">
        <f>VLOOKUP(GroupVertices[[#This Row],[Vertex]],Vertices[],MATCH("ID",Vertices[[#Headers],[Vertex]:[Vertex Content Word Count]],0),FALSE)</f>
        <v>7</v>
      </c>
    </row>
    <row r="173" spans="1:3" ht="15">
      <c r="A173" s="78" t="s">
        <v>3196</v>
      </c>
      <c r="B173" s="84" t="s">
        <v>212</v>
      </c>
      <c r="C173" s="78">
        <f>VLOOKUP(GroupVertices[[#This Row],[Vertex]],Vertices[],MATCH("ID",Vertices[[#Headers],[Vertex]:[Vertex Content Word Count]],0),FALSE)</f>
        <v>3</v>
      </c>
    </row>
    <row r="174" spans="1:3" ht="15">
      <c r="A174" s="78" t="s">
        <v>3197</v>
      </c>
      <c r="B174" s="84" t="s">
        <v>326</v>
      </c>
      <c r="C174" s="78">
        <f>VLOOKUP(GroupVertices[[#This Row],[Vertex]],Vertices[],MATCH("ID",Vertices[[#Headers],[Vertex]:[Vertex Content Word Count]],0),FALSE)</f>
        <v>184</v>
      </c>
    </row>
    <row r="175" spans="1:3" ht="15">
      <c r="A175" s="78" t="s">
        <v>3197</v>
      </c>
      <c r="B175" s="84" t="s">
        <v>427</v>
      </c>
      <c r="C175" s="78">
        <f>VLOOKUP(GroupVertices[[#This Row],[Vertex]],Vertices[],MATCH("ID",Vertices[[#Headers],[Vertex]:[Vertex Content Word Count]],0),FALSE)</f>
        <v>189</v>
      </c>
    </row>
    <row r="176" spans="1:3" ht="15">
      <c r="A176" s="78" t="s">
        <v>3197</v>
      </c>
      <c r="B176" s="84" t="s">
        <v>426</v>
      </c>
      <c r="C176" s="78">
        <f>VLOOKUP(GroupVertices[[#This Row],[Vertex]],Vertices[],MATCH("ID",Vertices[[#Headers],[Vertex]:[Vertex Content Word Count]],0),FALSE)</f>
        <v>188</v>
      </c>
    </row>
    <row r="177" spans="1:3" ht="15">
      <c r="A177" s="78" t="s">
        <v>3197</v>
      </c>
      <c r="B177" s="84" t="s">
        <v>425</v>
      </c>
      <c r="C177" s="78">
        <f>VLOOKUP(GroupVertices[[#This Row],[Vertex]],Vertices[],MATCH("ID",Vertices[[#Headers],[Vertex]:[Vertex Content Word Count]],0),FALSE)</f>
        <v>187</v>
      </c>
    </row>
    <row r="178" spans="1:3" ht="15">
      <c r="A178" s="78" t="s">
        <v>3197</v>
      </c>
      <c r="B178" s="84" t="s">
        <v>424</v>
      </c>
      <c r="C178" s="78">
        <f>VLOOKUP(GroupVertices[[#This Row],[Vertex]],Vertices[],MATCH("ID",Vertices[[#Headers],[Vertex]:[Vertex Content Word Count]],0),FALSE)</f>
        <v>186</v>
      </c>
    </row>
    <row r="179" spans="1:3" ht="15">
      <c r="A179" s="78" t="s">
        <v>3197</v>
      </c>
      <c r="B179" s="84" t="s">
        <v>423</v>
      </c>
      <c r="C179" s="78">
        <f>VLOOKUP(GroupVertices[[#This Row],[Vertex]],Vertices[],MATCH("ID",Vertices[[#Headers],[Vertex]:[Vertex Content Word Count]],0),FALSE)</f>
        <v>185</v>
      </c>
    </row>
    <row r="180" spans="1:3" ht="15">
      <c r="A180" s="78" t="s">
        <v>3198</v>
      </c>
      <c r="B180" s="84" t="s">
        <v>238</v>
      </c>
      <c r="C180" s="78">
        <f>VLOOKUP(GroupVertices[[#This Row],[Vertex]],Vertices[],MATCH("ID",Vertices[[#Headers],[Vertex]:[Vertex Content Word Count]],0),FALSE)</f>
        <v>41</v>
      </c>
    </row>
    <row r="181" spans="1:3" ht="15">
      <c r="A181" s="78" t="s">
        <v>3198</v>
      </c>
      <c r="B181" s="84" t="s">
        <v>247</v>
      </c>
      <c r="C181" s="78">
        <f>VLOOKUP(GroupVertices[[#This Row],[Vertex]],Vertices[],MATCH("ID",Vertices[[#Headers],[Vertex]:[Vertex Content Word Count]],0),FALSE)</f>
        <v>56</v>
      </c>
    </row>
    <row r="182" spans="1:3" ht="15">
      <c r="A182" s="78" t="s">
        <v>3198</v>
      </c>
      <c r="B182" s="84" t="s">
        <v>276</v>
      </c>
      <c r="C182" s="78">
        <f>VLOOKUP(GroupVertices[[#This Row],[Vertex]],Vertices[],MATCH("ID",Vertices[[#Headers],[Vertex]:[Vertex Content Word Count]],0),FALSE)</f>
        <v>110</v>
      </c>
    </row>
    <row r="183" spans="1:3" ht="15">
      <c r="A183" s="78" t="s">
        <v>3198</v>
      </c>
      <c r="B183" s="84" t="s">
        <v>308</v>
      </c>
      <c r="C183" s="78">
        <f>VLOOKUP(GroupVertices[[#This Row],[Vertex]],Vertices[],MATCH("ID",Vertices[[#Headers],[Vertex]:[Vertex Content Word Count]],0),FALSE)</f>
        <v>145</v>
      </c>
    </row>
    <row r="184" spans="1:3" ht="15">
      <c r="A184" s="78" t="s">
        <v>3198</v>
      </c>
      <c r="B184" s="84" t="s">
        <v>322</v>
      </c>
      <c r="C184" s="78">
        <f>VLOOKUP(GroupVertices[[#This Row],[Vertex]],Vertices[],MATCH("ID",Vertices[[#Headers],[Vertex]:[Vertex Content Word Count]],0),FALSE)</f>
        <v>180</v>
      </c>
    </row>
    <row r="185" spans="1:3" ht="15">
      <c r="A185" s="78" t="s">
        <v>3198</v>
      </c>
      <c r="B185" s="84" t="s">
        <v>325</v>
      </c>
      <c r="C185" s="78">
        <f>VLOOKUP(GroupVertices[[#This Row],[Vertex]],Vertices[],MATCH("ID",Vertices[[#Headers],[Vertex]:[Vertex Content Word Count]],0),FALSE)</f>
        <v>183</v>
      </c>
    </row>
    <row r="186" spans="1:3" ht="15">
      <c r="A186" s="78" t="s">
        <v>3199</v>
      </c>
      <c r="B186" s="84" t="s">
        <v>317</v>
      </c>
      <c r="C186" s="78">
        <f>VLOOKUP(GroupVertices[[#This Row],[Vertex]],Vertices[],MATCH("ID",Vertices[[#Headers],[Vertex]:[Vertex Content Word Count]],0),FALSE)</f>
        <v>170</v>
      </c>
    </row>
    <row r="187" spans="1:3" ht="15">
      <c r="A187" s="78" t="s">
        <v>3199</v>
      </c>
      <c r="B187" s="84" t="s">
        <v>419</v>
      </c>
      <c r="C187" s="78">
        <f>VLOOKUP(GroupVertices[[#This Row],[Vertex]],Vertices[],MATCH("ID",Vertices[[#Headers],[Vertex]:[Vertex Content Word Count]],0),FALSE)</f>
        <v>172</v>
      </c>
    </row>
    <row r="188" spans="1:3" ht="15">
      <c r="A188" s="78" t="s">
        <v>3199</v>
      </c>
      <c r="B188" s="84" t="s">
        <v>418</v>
      </c>
      <c r="C188" s="78">
        <f>VLOOKUP(GroupVertices[[#This Row],[Vertex]],Vertices[],MATCH("ID",Vertices[[#Headers],[Vertex]:[Vertex Content Word Count]],0),FALSE)</f>
        <v>171</v>
      </c>
    </row>
    <row r="189" spans="1:3" ht="15">
      <c r="A189" s="78" t="s">
        <v>3199</v>
      </c>
      <c r="B189" s="84" t="s">
        <v>417</v>
      </c>
      <c r="C189" s="78">
        <f>VLOOKUP(GroupVertices[[#This Row],[Vertex]],Vertices[],MATCH("ID",Vertices[[#Headers],[Vertex]:[Vertex Content Word Count]],0),FALSE)</f>
        <v>169</v>
      </c>
    </row>
    <row r="190" spans="1:3" ht="15">
      <c r="A190" s="78" t="s">
        <v>3199</v>
      </c>
      <c r="B190" s="84" t="s">
        <v>316</v>
      </c>
      <c r="C190" s="78">
        <f>VLOOKUP(GroupVertices[[#This Row],[Vertex]],Vertices[],MATCH("ID",Vertices[[#Headers],[Vertex]:[Vertex Content Word Count]],0),FALSE)</f>
        <v>168</v>
      </c>
    </row>
    <row r="191" spans="1:3" ht="15">
      <c r="A191" s="78" t="s">
        <v>3200</v>
      </c>
      <c r="B191" s="84" t="s">
        <v>307</v>
      </c>
      <c r="C191" s="78">
        <f>VLOOKUP(GroupVertices[[#This Row],[Vertex]],Vertices[],MATCH("ID",Vertices[[#Headers],[Vertex]:[Vertex Content Word Count]],0),FALSE)</f>
        <v>144</v>
      </c>
    </row>
    <row r="192" spans="1:3" ht="15">
      <c r="A192" s="78" t="s">
        <v>3200</v>
      </c>
      <c r="B192" s="84" t="s">
        <v>283</v>
      </c>
      <c r="C192" s="78">
        <f>VLOOKUP(GroupVertices[[#This Row],[Vertex]],Vertices[],MATCH("ID",Vertices[[#Headers],[Vertex]:[Vertex Content Word Count]],0),FALSE)</f>
        <v>117</v>
      </c>
    </row>
    <row r="193" spans="1:3" ht="15">
      <c r="A193" s="78" t="s">
        <v>3200</v>
      </c>
      <c r="B193" s="84" t="s">
        <v>286</v>
      </c>
      <c r="C193" s="78">
        <f>VLOOKUP(GroupVertices[[#This Row],[Vertex]],Vertices[],MATCH("ID",Vertices[[#Headers],[Vertex]:[Vertex Content Word Count]],0),FALSE)</f>
        <v>121</v>
      </c>
    </row>
    <row r="194" spans="1:3" ht="15">
      <c r="A194" s="78" t="s">
        <v>3200</v>
      </c>
      <c r="B194" s="84" t="s">
        <v>285</v>
      </c>
      <c r="C194" s="78">
        <f>VLOOKUP(GroupVertices[[#This Row],[Vertex]],Vertices[],MATCH("ID",Vertices[[#Headers],[Vertex]:[Vertex Content Word Count]],0),FALSE)</f>
        <v>120</v>
      </c>
    </row>
    <row r="195" spans="1:3" ht="15">
      <c r="A195" s="78" t="s">
        <v>3200</v>
      </c>
      <c r="B195" s="84" t="s">
        <v>400</v>
      </c>
      <c r="C195" s="78">
        <f>VLOOKUP(GroupVertices[[#This Row],[Vertex]],Vertices[],MATCH("ID",Vertices[[#Headers],[Vertex]:[Vertex Content Word Count]],0),FALSE)</f>
        <v>118</v>
      </c>
    </row>
    <row r="196" spans="1:3" ht="15">
      <c r="A196" s="78" t="s">
        <v>3201</v>
      </c>
      <c r="B196" s="84" t="s">
        <v>242</v>
      </c>
      <c r="C196" s="78">
        <f>VLOOKUP(GroupVertices[[#This Row],[Vertex]],Vertices[],MATCH("ID",Vertices[[#Headers],[Vertex]:[Vertex Content Word Count]],0),FALSE)</f>
        <v>48</v>
      </c>
    </row>
    <row r="197" spans="1:3" ht="15">
      <c r="A197" s="78" t="s">
        <v>3201</v>
      </c>
      <c r="B197" s="84" t="s">
        <v>375</v>
      </c>
      <c r="C197" s="78">
        <f>VLOOKUP(GroupVertices[[#This Row],[Vertex]],Vertices[],MATCH("ID",Vertices[[#Headers],[Vertex]:[Vertex Content Word Count]],0),FALSE)</f>
        <v>50</v>
      </c>
    </row>
    <row r="198" spans="1:3" ht="15">
      <c r="A198" s="78" t="s">
        <v>3201</v>
      </c>
      <c r="B198" s="84" t="s">
        <v>241</v>
      </c>
      <c r="C198" s="78">
        <f>VLOOKUP(GroupVertices[[#This Row],[Vertex]],Vertices[],MATCH("ID",Vertices[[#Headers],[Vertex]:[Vertex Content Word Count]],0),FALSE)</f>
        <v>46</v>
      </c>
    </row>
    <row r="199" spans="1:3" ht="15">
      <c r="A199" s="78" t="s">
        <v>3201</v>
      </c>
      <c r="B199" s="84" t="s">
        <v>374</v>
      </c>
      <c r="C199" s="78">
        <f>VLOOKUP(GroupVertices[[#This Row],[Vertex]],Vertices[],MATCH("ID",Vertices[[#Headers],[Vertex]:[Vertex Content Word Count]],0),FALSE)</f>
        <v>49</v>
      </c>
    </row>
    <row r="200" spans="1:3" ht="15">
      <c r="A200" s="78" t="s">
        <v>3201</v>
      </c>
      <c r="B200" s="84" t="s">
        <v>373</v>
      </c>
      <c r="C200" s="78">
        <f>VLOOKUP(GroupVertices[[#This Row],[Vertex]],Vertices[],MATCH("ID",Vertices[[#Headers],[Vertex]:[Vertex Content Word Count]],0),FALSE)</f>
        <v>47</v>
      </c>
    </row>
    <row r="201" spans="1:3" ht="15">
      <c r="A201" s="78" t="s">
        <v>3202</v>
      </c>
      <c r="B201" s="84" t="s">
        <v>263</v>
      </c>
      <c r="C201" s="78">
        <f>VLOOKUP(GroupVertices[[#This Row],[Vertex]],Vertices[],MATCH("ID",Vertices[[#Headers],[Vertex]:[Vertex Content Word Count]],0),FALSE)</f>
        <v>92</v>
      </c>
    </row>
    <row r="202" spans="1:3" ht="15">
      <c r="A202" s="78" t="s">
        <v>3202</v>
      </c>
      <c r="B202" s="84" t="s">
        <v>396</v>
      </c>
      <c r="C202" s="78">
        <f>VLOOKUP(GroupVertices[[#This Row],[Vertex]],Vertices[],MATCH("ID",Vertices[[#Headers],[Vertex]:[Vertex Content Word Count]],0),FALSE)</f>
        <v>93</v>
      </c>
    </row>
    <row r="203" spans="1:3" ht="15">
      <c r="A203" s="78" t="s">
        <v>3202</v>
      </c>
      <c r="B203" s="84" t="s">
        <v>262</v>
      </c>
      <c r="C203" s="78">
        <f>VLOOKUP(GroupVertices[[#This Row],[Vertex]],Vertices[],MATCH("ID",Vertices[[#Headers],[Vertex]:[Vertex Content Word Count]],0),FALSE)</f>
        <v>90</v>
      </c>
    </row>
    <row r="204" spans="1:3" ht="15">
      <c r="A204" s="78" t="s">
        <v>3202</v>
      </c>
      <c r="B204" s="84" t="s">
        <v>395</v>
      </c>
      <c r="C204" s="78">
        <f>VLOOKUP(GroupVertices[[#This Row],[Vertex]],Vertices[],MATCH("ID",Vertices[[#Headers],[Vertex]:[Vertex Content Word Count]],0),FALSE)</f>
        <v>91</v>
      </c>
    </row>
    <row r="205" spans="1:3" ht="15">
      <c r="A205" s="78" t="s">
        <v>3203</v>
      </c>
      <c r="B205" s="84" t="s">
        <v>270</v>
      </c>
      <c r="C205" s="78">
        <f>VLOOKUP(GroupVertices[[#This Row],[Vertex]],Vertices[],MATCH("ID",Vertices[[#Headers],[Vertex]:[Vertex Content Word Count]],0),FALSE)</f>
        <v>101</v>
      </c>
    </row>
    <row r="206" spans="1:3" ht="15">
      <c r="A206" s="78" t="s">
        <v>3203</v>
      </c>
      <c r="B206" s="84" t="s">
        <v>398</v>
      </c>
      <c r="C206" s="78">
        <f>VLOOKUP(GroupVertices[[#This Row],[Vertex]],Vertices[],MATCH("ID",Vertices[[#Headers],[Vertex]:[Vertex Content Word Count]],0),FALSE)</f>
        <v>103</v>
      </c>
    </row>
    <row r="207" spans="1:3" ht="15">
      <c r="A207" s="78" t="s">
        <v>3203</v>
      </c>
      <c r="B207" s="84" t="s">
        <v>397</v>
      </c>
      <c r="C207" s="78">
        <f>VLOOKUP(GroupVertices[[#This Row],[Vertex]],Vertices[],MATCH("ID",Vertices[[#Headers],[Vertex]:[Vertex Content Word Count]],0),FALSE)</f>
        <v>102</v>
      </c>
    </row>
    <row r="208" spans="1:3" ht="15">
      <c r="A208" s="78" t="s">
        <v>3204</v>
      </c>
      <c r="B208" s="84" t="s">
        <v>330</v>
      </c>
      <c r="C208" s="78">
        <f>VLOOKUP(GroupVertices[[#This Row],[Vertex]],Vertices[],MATCH("ID",Vertices[[#Headers],[Vertex]:[Vertex Content Word Count]],0),FALSE)</f>
        <v>193</v>
      </c>
    </row>
    <row r="209" spans="1:3" ht="15">
      <c r="A209" s="78" t="s">
        <v>3204</v>
      </c>
      <c r="B209" s="84" t="s">
        <v>428</v>
      </c>
      <c r="C209" s="78">
        <f>VLOOKUP(GroupVertices[[#This Row],[Vertex]],Vertices[],MATCH("ID",Vertices[[#Headers],[Vertex]:[Vertex Content Word Count]],0),FALSE)</f>
        <v>194</v>
      </c>
    </row>
    <row r="210" spans="1:3" ht="15">
      <c r="A210" s="78" t="s">
        <v>3205</v>
      </c>
      <c r="B210" s="84" t="s">
        <v>320</v>
      </c>
      <c r="C210" s="78">
        <f>VLOOKUP(GroupVertices[[#This Row],[Vertex]],Vertices[],MATCH("ID",Vertices[[#Headers],[Vertex]:[Vertex Content Word Count]],0),FALSE)</f>
        <v>176</v>
      </c>
    </row>
    <row r="211" spans="1:3" ht="15">
      <c r="A211" s="78" t="s">
        <v>3205</v>
      </c>
      <c r="B211" s="84" t="s">
        <v>422</v>
      </c>
      <c r="C211" s="78">
        <f>VLOOKUP(GroupVertices[[#This Row],[Vertex]],Vertices[],MATCH("ID",Vertices[[#Headers],[Vertex]:[Vertex Content Word Count]],0),FALSE)</f>
        <v>177</v>
      </c>
    </row>
    <row r="212" spans="1:3" ht="15">
      <c r="A212" s="78" t="s">
        <v>3206</v>
      </c>
      <c r="B212" s="84" t="s">
        <v>306</v>
      </c>
      <c r="C212" s="78">
        <f>VLOOKUP(GroupVertices[[#This Row],[Vertex]],Vertices[],MATCH("ID",Vertices[[#Headers],[Vertex]:[Vertex Content Word Count]],0),FALSE)</f>
        <v>142</v>
      </c>
    </row>
    <row r="213" spans="1:3" ht="15">
      <c r="A213" s="78" t="s">
        <v>3206</v>
      </c>
      <c r="B213" s="84" t="s">
        <v>402</v>
      </c>
      <c r="C213" s="78">
        <f>VLOOKUP(GroupVertices[[#This Row],[Vertex]],Vertices[],MATCH("ID",Vertices[[#Headers],[Vertex]:[Vertex Content Word Count]],0),FALSE)</f>
        <v>143</v>
      </c>
    </row>
    <row r="214" spans="1:3" ht="15">
      <c r="A214" s="78" t="s">
        <v>3207</v>
      </c>
      <c r="B214" s="84" t="s">
        <v>271</v>
      </c>
      <c r="C214" s="78">
        <f>VLOOKUP(GroupVertices[[#This Row],[Vertex]],Vertices[],MATCH("ID",Vertices[[#Headers],[Vertex]:[Vertex Content Word Count]],0),FALSE)</f>
        <v>104</v>
      </c>
    </row>
    <row r="215" spans="1:3" ht="15">
      <c r="A215" s="78" t="s">
        <v>3207</v>
      </c>
      <c r="B215" s="84" t="s">
        <v>399</v>
      </c>
      <c r="C215" s="78">
        <f>VLOOKUP(GroupVertices[[#This Row],[Vertex]],Vertices[],MATCH("ID",Vertices[[#Headers],[Vertex]:[Vertex Content Word Count]],0),FALSE)</f>
        <v>105</v>
      </c>
    </row>
    <row r="216" spans="1:3" ht="15">
      <c r="A216" s="78" t="s">
        <v>3208</v>
      </c>
      <c r="B216" s="84" t="s">
        <v>332</v>
      </c>
      <c r="C216" s="78">
        <f>VLOOKUP(GroupVertices[[#This Row],[Vertex]],Vertices[],MATCH("ID",Vertices[[#Headers],[Vertex]:[Vertex Content Word Count]],0),FALSE)</f>
        <v>33</v>
      </c>
    </row>
    <row r="217" spans="1:3" ht="15">
      <c r="A217" s="78" t="s">
        <v>3208</v>
      </c>
      <c r="B217" s="84" t="s">
        <v>233</v>
      </c>
      <c r="C217" s="78">
        <f>VLOOKUP(GroupVertices[[#This Row],[Vertex]],Vertices[],MATCH("ID",Vertices[[#Headers],[Vertex]:[Vertex Content Word Count]],0),FALSE)</f>
        <v>32</v>
      </c>
    </row>
    <row r="218" spans="1:3" ht="15">
      <c r="A218" s="78" t="s">
        <v>3209</v>
      </c>
      <c r="B218" s="84" t="s">
        <v>223</v>
      </c>
      <c r="C218" s="78">
        <f>VLOOKUP(GroupVertices[[#This Row],[Vertex]],Vertices[],MATCH("ID",Vertices[[#Headers],[Vertex]:[Vertex Content Word Count]],0),FALSE)</f>
        <v>20</v>
      </c>
    </row>
    <row r="219" spans="1:3" ht="15">
      <c r="A219" s="78" t="s">
        <v>3209</v>
      </c>
      <c r="B219" s="84" t="s">
        <v>368</v>
      </c>
      <c r="C219" s="78">
        <f>VLOOKUP(GroupVertices[[#This Row],[Vertex]],Vertices[],MATCH("ID",Vertices[[#Headers],[Vertex]:[Vertex Content Word Count]],0),FALSE)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3228</v>
      </c>
      <c r="B2" s="34" t="s">
        <v>3150</v>
      </c>
      <c r="D2" s="31">
        <f>MIN(Vertices[Degree])</f>
        <v>0</v>
      </c>
      <c r="E2" s="3">
        <f>COUNTIF(Vertices[Degree],"&gt;= "&amp;D2)-COUNTIF(Vertices[Degree],"&gt;="&amp;D3)</f>
        <v>0</v>
      </c>
      <c r="F2" s="37">
        <f>MIN(Vertices[In-Degree])</f>
        <v>0</v>
      </c>
      <c r="G2" s="38">
        <f>COUNTIF(Vertices[In-Degree],"&gt;= "&amp;F2)-COUNTIF(Vertices[In-Degree],"&gt;="&amp;F3)</f>
        <v>200</v>
      </c>
      <c r="H2" s="37">
        <f>MIN(Vertices[Out-Degree])</f>
        <v>0</v>
      </c>
      <c r="I2" s="38">
        <f>COUNTIF(Vertices[Out-Degree],"&gt;= "&amp;H2)-COUNTIF(Vertices[Out-Degree],"&gt;="&amp;H3)</f>
        <v>67</v>
      </c>
      <c r="J2" s="37">
        <f>MIN(Vertices[Betweenness Centrality])</f>
        <v>0</v>
      </c>
      <c r="K2" s="38">
        <f>COUNTIF(Vertices[Betweenness Centrality],"&gt;= "&amp;J2)-COUNTIF(Vertices[Betweenness Centrality],"&gt;="&amp;J3)</f>
        <v>210</v>
      </c>
      <c r="L2" s="37">
        <f>MIN(Vertices[Closeness Centrality])</f>
        <v>0</v>
      </c>
      <c r="M2" s="38">
        <f>COUNTIF(Vertices[Closeness Centrality],"&gt;= "&amp;L2)-COUNTIF(Vertices[Closeness Centrality],"&gt;="&amp;L3)</f>
        <v>211</v>
      </c>
      <c r="N2" s="37">
        <f>MIN(Vertices[Eigenvector Centrality])</f>
        <v>0</v>
      </c>
      <c r="O2" s="38">
        <f>COUNTIF(Vertices[Eigenvector Centrality],"&gt;= "&amp;N2)-COUNTIF(Vertices[Eigenvector Centrality],"&gt;="&amp;N3)</f>
        <v>67</v>
      </c>
      <c r="P2" s="37">
        <f>MIN(Vertices[PageRank])</f>
        <v>0.382099</v>
      </c>
      <c r="Q2" s="38">
        <f>COUNTIF(Vertices[PageRank],"&gt;= "&amp;P2)-COUNTIF(Vertices[PageRank],"&gt;="&amp;P3)</f>
        <v>190</v>
      </c>
      <c r="R2" s="37">
        <f>MIN(Vertices[Clustering Coefficient])</f>
        <v>0</v>
      </c>
      <c r="S2" s="43">
        <f>COUNTIF(Vertices[Clustering Coefficient],"&gt;= "&amp;R2)-COUNTIF(Vertices[Clustering Coefficient],"&gt;="&amp;R3)</f>
        <v>130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0"/>
      <c r="B3" s="120"/>
      <c r="D3" s="32">
        <f aca="true" t="shared" si="1" ref="D3:D26">D2+($D$57-$D$2)/BinDivisor</f>
        <v>0</v>
      </c>
      <c r="E3" s="3">
        <f>COUNTIF(Vertices[Degree],"&gt;= "&amp;D3)-COUNTIF(Vertices[Degree],"&gt;="&amp;D4)</f>
        <v>0</v>
      </c>
      <c r="F3" s="39">
        <f aca="true" t="shared" si="2" ref="F3:F26">F2+($F$57-$F$2)/BinDivisor</f>
        <v>2.5272727272727273</v>
      </c>
      <c r="G3" s="40">
        <f>COUNTIF(Vertices[In-Degree],"&gt;= "&amp;F3)-COUNTIF(Vertices[In-Degree],"&gt;="&amp;F4)</f>
        <v>14</v>
      </c>
      <c r="H3" s="39">
        <f aca="true" t="shared" si="3" ref="H3:H26">H2+($H$57-$H$2)/BinDivisor</f>
        <v>0.8</v>
      </c>
      <c r="I3" s="40">
        <f>COUNTIF(Vertices[Out-Degree],"&gt;= "&amp;H3)-COUNTIF(Vertices[Out-Degree],"&gt;="&amp;H4)</f>
        <v>72</v>
      </c>
      <c r="J3" s="39">
        <f aca="true" t="shared" si="4" ref="J3:J26">J2+($J$57-$J$2)/BinDivisor</f>
        <v>736.0587878727272</v>
      </c>
      <c r="K3" s="40">
        <f>COUNTIF(Vertices[Betweenness Centrality],"&gt;= "&amp;J3)-COUNTIF(Vertices[Betweenness Centrality],"&gt;="&amp;J4)</f>
        <v>5</v>
      </c>
      <c r="L3" s="39">
        <f aca="true" t="shared" si="5" ref="L3:L26">L2+($L$57-$L$2)/BinDivisor</f>
        <v>0.0036363636363636364</v>
      </c>
      <c r="M3" s="40">
        <f>COUNTIF(Vertices[Closeness Centrality],"&gt;= "&amp;L3)-COUNTIF(Vertices[Closeness Centrality],"&gt;="&amp;L4)</f>
        <v>1</v>
      </c>
      <c r="N3" s="39">
        <f aca="true" t="shared" si="6" ref="N3:N26">N2+($N$57-$N$2)/BinDivisor</f>
        <v>0.001297490909090909</v>
      </c>
      <c r="O3" s="40">
        <f>COUNTIF(Vertices[Eigenvector Centrality],"&gt;= "&amp;N3)-COUNTIF(Vertices[Eigenvector Centrality],"&gt;="&amp;N4)</f>
        <v>6</v>
      </c>
      <c r="P3" s="39">
        <f aca="true" t="shared" si="7" ref="P3:P26">P2+($P$57-$P$2)/BinDivisor</f>
        <v>1.1757504</v>
      </c>
      <c r="Q3" s="40">
        <f>COUNTIF(Vertices[PageRank],"&gt;= "&amp;P3)-COUNTIF(Vertices[PageRank],"&gt;="&amp;P4)</f>
        <v>21</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218</v>
      </c>
      <c r="D4" s="32">
        <f t="shared" si="1"/>
        <v>0</v>
      </c>
      <c r="E4" s="3">
        <f>COUNTIF(Vertices[Degree],"&gt;= "&amp;D4)-COUNTIF(Vertices[Degree],"&gt;="&amp;D5)</f>
        <v>0</v>
      </c>
      <c r="F4" s="37">
        <f t="shared" si="2"/>
        <v>5.054545454545455</v>
      </c>
      <c r="G4" s="38">
        <f>COUNTIF(Vertices[In-Degree],"&gt;= "&amp;F4)-COUNTIF(Vertices[In-Degree],"&gt;="&amp;F5)</f>
        <v>1</v>
      </c>
      <c r="H4" s="37">
        <f t="shared" si="3"/>
        <v>1.6</v>
      </c>
      <c r="I4" s="38">
        <f>COUNTIF(Vertices[Out-Degree],"&gt;= "&amp;H4)-COUNTIF(Vertices[Out-Degree],"&gt;="&amp;H5)</f>
        <v>36</v>
      </c>
      <c r="J4" s="37">
        <f t="shared" si="4"/>
        <v>1472.1175757454544</v>
      </c>
      <c r="K4" s="38">
        <f>COUNTIF(Vertices[Betweenness Centrality],"&gt;= "&amp;J4)-COUNTIF(Vertices[Betweenness Centrality],"&gt;="&amp;J5)</f>
        <v>0</v>
      </c>
      <c r="L4" s="37">
        <f t="shared" si="5"/>
        <v>0.007272727272727273</v>
      </c>
      <c r="M4" s="38">
        <f>COUNTIF(Vertices[Closeness Centrality],"&gt;= "&amp;L4)-COUNTIF(Vertices[Closeness Centrality],"&gt;="&amp;L5)</f>
        <v>0</v>
      </c>
      <c r="N4" s="37">
        <f t="shared" si="6"/>
        <v>0.002594981818181818</v>
      </c>
      <c r="O4" s="38">
        <f>COUNTIF(Vertices[Eigenvector Centrality],"&gt;= "&amp;N4)-COUNTIF(Vertices[Eigenvector Centrality],"&gt;="&amp;N5)</f>
        <v>0</v>
      </c>
      <c r="P4" s="37">
        <f t="shared" si="7"/>
        <v>1.9694018000000002</v>
      </c>
      <c r="Q4" s="38">
        <f>COUNTIF(Vertices[PageRank],"&gt;= "&amp;P4)-COUNTIF(Vertices[PageRank],"&gt;="&amp;P5)</f>
        <v>2</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7.581818181818182</v>
      </c>
      <c r="G5" s="40">
        <f>COUNTIF(Vertices[In-Degree],"&gt;= "&amp;F5)-COUNTIF(Vertices[In-Degree],"&gt;="&amp;F6)</f>
        <v>1</v>
      </c>
      <c r="H5" s="39">
        <f t="shared" si="3"/>
        <v>2.4000000000000004</v>
      </c>
      <c r="I5" s="40">
        <f>COUNTIF(Vertices[Out-Degree],"&gt;= "&amp;H5)-COUNTIF(Vertices[Out-Degree],"&gt;="&amp;H6)</f>
        <v>23</v>
      </c>
      <c r="J5" s="39">
        <f t="shared" si="4"/>
        <v>2208.1763636181813</v>
      </c>
      <c r="K5" s="40">
        <f>COUNTIF(Vertices[Betweenness Centrality],"&gt;= "&amp;J5)-COUNTIF(Vertices[Betweenness Centrality],"&gt;="&amp;J6)</f>
        <v>0</v>
      </c>
      <c r="L5" s="39">
        <f t="shared" si="5"/>
        <v>0.01090909090909091</v>
      </c>
      <c r="M5" s="40">
        <f>COUNTIF(Vertices[Closeness Centrality],"&gt;= "&amp;L5)-COUNTIF(Vertices[Closeness Centrality],"&gt;="&amp;L6)</f>
        <v>0</v>
      </c>
      <c r="N5" s="39">
        <f t="shared" si="6"/>
        <v>0.003892472727272727</v>
      </c>
      <c r="O5" s="40">
        <f>COUNTIF(Vertices[Eigenvector Centrality],"&gt;= "&amp;N5)-COUNTIF(Vertices[Eigenvector Centrality],"&gt;="&amp;N6)</f>
        <v>0</v>
      </c>
      <c r="P5" s="39">
        <f t="shared" si="7"/>
        <v>2.7630532000000003</v>
      </c>
      <c r="Q5" s="40">
        <f>COUNTIF(Vertices[PageRank],"&gt;= "&amp;P5)-COUNTIF(Vertices[PageRank],"&gt;="&amp;P6)</f>
        <v>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308</v>
      </c>
      <c r="D6" s="32">
        <f t="shared" si="1"/>
        <v>0</v>
      </c>
      <c r="E6" s="3">
        <f>COUNTIF(Vertices[Degree],"&gt;= "&amp;D6)-COUNTIF(Vertices[Degree],"&gt;="&amp;D7)</f>
        <v>0</v>
      </c>
      <c r="F6" s="37">
        <f t="shared" si="2"/>
        <v>10.10909090909091</v>
      </c>
      <c r="G6" s="38">
        <f>COUNTIF(Vertices[In-Degree],"&gt;= "&amp;F6)-COUNTIF(Vertices[In-Degree],"&gt;="&amp;F7)</f>
        <v>0</v>
      </c>
      <c r="H6" s="37">
        <f t="shared" si="3"/>
        <v>3.2</v>
      </c>
      <c r="I6" s="38">
        <f>COUNTIF(Vertices[Out-Degree],"&gt;= "&amp;H6)-COUNTIF(Vertices[Out-Degree],"&gt;="&amp;H7)</f>
        <v>0</v>
      </c>
      <c r="J6" s="37">
        <f t="shared" si="4"/>
        <v>2944.2351514909087</v>
      </c>
      <c r="K6" s="38">
        <f>COUNTIF(Vertices[Betweenness Centrality],"&gt;= "&amp;J6)-COUNTIF(Vertices[Betweenness Centrality],"&gt;="&amp;J7)</f>
        <v>0</v>
      </c>
      <c r="L6" s="37">
        <f t="shared" si="5"/>
        <v>0.014545454545454545</v>
      </c>
      <c r="M6" s="38">
        <f>COUNTIF(Vertices[Closeness Centrality],"&gt;= "&amp;L6)-COUNTIF(Vertices[Closeness Centrality],"&gt;="&amp;L7)</f>
        <v>0</v>
      </c>
      <c r="N6" s="37">
        <f t="shared" si="6"/>
        <v>0.005189963636363636</v>
      </c>
      <c r="O6" s="38">
        <f>COUNTIF(Vertices[Eigenvector Centrality],"&gt;= "&amp;N6)-COUNTIF(Vertices[Eigenvector Centrality],"&gt;="&amp;N7)</f>
        <v>107</v>
      </c>
      <c r="P6" s="37">
        <f t="shared" si="7"/>
        <v>3.5567046000000007</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182</v>
      </c>
      <c r="D7" s="32">
        <f t="shared" si="1"/>
        <v>0</v>
      </c>
      <c r="E7" s="3">
        <f>COUNTIF(Vertices[Degree],"&gt;= "&amp;D7)-COUNTIF(Vertices[Degree],"&gt;="&amp;D8)</f>
        <v>0</v>
      </c>
      <c r="F7" s="39">
        <f t="shared" si="2"/>
        <v>12.636363636363637</v>
      </c>
      <c r="G7" s="40">
        <f>COUNTIF(Vertices[In-Degree],"&gt;= "&amp;F7)-COUNTIF(Vertices[In-Degree],"&gt;="&amp;F8)</f>
        <v>0</v>
      </c>
      <c r="H7" s="39">
        <f t="shared" si="3"/>
        <v>4</v>
      </c>
      <c r="I7" s="40">
        <f>COUNTIF(Vertices[Out-Degree],"&gt;= "&amp;H7)-COUNTIF(Vertices[Out-Degree],"&gt;="&amp;H8)</f>
        <v>6</v>
      </c>
      <c r="J7" s="39">
        <f t="shared" si="4"/>
        <v>3680.293939363636</v>
      </c>
      <c r="K7" s="40">
        <f>COUNTIF(Vertices[Betweenness Centrality],"&gt;= "&amp;J7)-COUNTIF(Vertices[Betweenness Centrality],"&gt;="&amp;J8)</f>
        <v>1</v>
      </c>
      <c r="L7" s="39">
        <f t="shared" si="5"/>
        <v>0.01818181818181818</v>
      </c>
      <c r="M7" s="40">
        <f>COUNTIF(Vertices[Closeness Centrality],"&gt;= "&amp;L7)-COUNTIF(Vertices[Closeness Centrality],"&gt;="&amp;L8)</f>
        <v>0</v>
      </c>
      <c r="N7" s="39">
        <f t="shared" si="6"/>
        <v>0.0064874545454545445</v>
      </c>
      <c r="O7" s="40">
        <f>COUNTIF(Vertices[Eigenvector Centrality],"&gt;= "&amp;N7)-COUNTIF(Vertices[Eigenvector Centrality],"&gt;="&amp;N8)</f>
        <v>22</v>
      </c>
      <c r="P7" s="39">
        <f t="shared" si="7"/>
        <v>4.3503560000000006</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490</v>
      </c>
      <c r="D8" s="32">
        <f t="shared" si="1"/>
        <v>0</v>
      </c>
      <c r="E8" s="3">
        <f>COUNTIF(Vertices[Degree],"&gt;= "&amp;D8)-COUNTIF(Vertices[Degree],"&gt;="&amp;D9)</f>
        <v>0</v>
      </c>
      <c r="F8" s="37">
        <f t="shared" si="2"/>
        <v>15.163636363636364</v>
      </c>
      <c r="G8" s="38">
        <f>COUNTIF(Vertices[In-Degree],"&gt;= "&amp;F8)-COUNTIF(Vertices[In-Degree],"&gt;="&amp;F9)</f>
        <v>0</v>
      </c>
      <c r="H8" s="37">
        <f t="shared" si="3"/>
        <v>4.8</v>
      </c>
      <c r="I8" s="38">
        <f>COUNTIF(Vertices[Out-Degree],"&gt;= "&amp;H8)-COUNTIF(Vertices[Out-Degree],"&gt;="&amp;H9)</f>
        <v>9</v>
      </c>
      <c r="J8" s="37">
        <f t="shared" si="4"/>
        <v>4416.3527272363635</v>
      </c>
      <c r="K8" s="38">
        <f>COUNTIF(Vertices[Betweenness Centrality],"&gt;= "&amp;J8)-COUNTIF(Vertices[Betweenness Centrality],"&gt;="&amp;J9)</f>
        <v>1</v>
      </c>
      <c r="L8" s="37">
        <f t="shared" si="5"/>
        <v>0.021818181818181816</v>
      </c>
      <c r="M8" s="38">
        <f>COUNTIF(Vertices[Closeness Centrality],"&gt;= "&amp;L8)-COUNTIF(Vertices[Closeness Centrality],"&gt;="&amp;L9)</f>
        <v>0</v>
      </c>
      <c r="N8" s="37">
        <f t="shared" si="6"/>
        <v>0.007784945454545453</v>
      </c>
      <c r="O8" s="38">
        <f>COUNTIF(Vertices[Eigenvector Centrality],"&gt;= "&amp;N8)-COUNTIF(Vertices[Eigenvector Centrality],"&gt;="&amp;N9)</f>
        <v>11</v>
      </c>
      <c r="P8" s="37">
        <f t="shared" si="7"/>
        <v>5.1440074000000005</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0"/>
      <c r="B9" s="120"/>
      <c r="D9" s="32">
        <f t="shared" si="1"/>
        <v>0</v>
      </c>
      <c r="E9" s="3">
        <f>COUNTIF(Vertices[Degree],"&gt;= "&amp;D9)-COUNTIF(Vertices[Degree],"&gt;="&amp;D10)</f>
        <v>0</v>
      </c>
      <c r="F9" s="39">
        <f t="shared" si="2"/>
        <v>17.69090909090909</v>
      </c>
      <c r="G9" s="40">
        <f>COUNTIF(Vertices[In-Degree],"&gt;= "&amp;F9)-COUNTIF(Vertices[In-Degree],"&gt;="&amp;F10)</f>
        <v>0</v>
      </c>
      <c r="H9" s="39">
        <f t="shared" si="3"/>
        <v>5.6</v>
      </c>
      <c r="I9" s="40">
        <f>COUNTIF(Vertices[Out-Degree],"&gt;= "&amp;H9)-COUNTIF(Vertices[Out-Degree],"&gt;="&amp;H10)</f>
        <v>1</v>
      </c>
      <c r="J9" s="39">
        <f t="shared" si="4"/>
        <v>5152.411515109091</v>
      </c>
      <c r="K9" s="40">
        <f>COUNTIF(Vertices[Betweenness Centrality],"&gt;= "&amp;J9)-COUNTIF(Vertices[Betweenness Centrality],"&gt;="&amp;J10)</f>
        <v>0</v>
      </c>
      <c r="L9" s="39">
        <f t="shared" si="5"/>
        <v>0.025454545454545452</v>
      </c>
      <c r="M9" s="40">
        <f>COUNTIF(Vertices[Closeness Centrality],"&gt;= "&amp;L9)-COUNTIF(Vertices[Closeness Centrality],"&gt;="&amp;L10)</f>
        <v>0</v>
      </c>
      <c r="N9" s="39">
        <f t="shared" si="6"/>
        <v>0.009082436363636362</v>
      </c>
      <c r="O9" s="40">
        <f>COUNTIF(Vertices[Eigenvector Centrality],"&gt;= "&amp;N9)-COUNTIF(Vertices[Eigenvector Centrality],"&gt;="&amp;N10)</f>
        <v>2</v>
      </c>
      <c r="P9" s="39">
        <f t="shared" si="7"/>
        <v>5.9376588</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3229</v>
      </c>
      <c r="B10" s="34">
        <v>3</v>
      </c>
      <c r="D10" s="32">
        <f t="shared" si="1"/>
        <v>0</v>
      </c>
      <c r="E10" s="3">
        <f>COUNTIF(Vertices[Degree],"&gt;= "&amp;D10)-COUNTIF(Vertices[Degree],"&gt;="&amp;D11)</f>
        <v>0</v>
      </c>
      <c r="F10" s="37">
        <f t="shared" si="2"/>
        <v>20.21818181818182</v>
      </c>
      <c r="G10" s="38">
        <f>COUNTIF(Vertices[In-Degree],"&gt;= "&amp;F10)-COUNTIF(Vertices[In-Degree],"&gt;="&amp;F11)</f>
        <v>0</v>
      </c>
      <c r="H10" s="37">
        <f t="shared" si="3"/>
        <v>6.3999999999999995</v>
      </c>
      <c r="I10" s="38">
        <f>COUNTIF(Vertices[Out-Degree],"&gt;= "&amp;H10)-COUNTIF(Vertices[Out-Degree],"&gt;="&amp;H11)</f>
        <v>0</v>
      </c>
      <c r="J10" s="37">
        <f t="shared" si="4"/>
        <v>5888.470302981818</v>
      </c>
      <c r="K10" s="38">
        <f>COUNTIF(Vertices[Betweenness Centrality],"&gt;= "&amp;J10)-COUNTIF(Vertices[Betweenness Centrality],"&gt;="&amp;J11)</f>
        <v>0</v>
      </c>
      <c r="L10" s="37">
        <f t="shared" si="5"/>
        <v>0.029090909090909087</v>
      </c>
      <c r="M10" s="38">
        <f>COUNTIF(Vertices[Closeness Centrality],"&gt;= "&amp;L10)-COUNTIF(Vertices[Closeness Centrality],"&gt;="&amp;L11)</f>
        <v>0</v>
      </c>
      <c r="N10" s="37">
        <f t="shared" si="6"/>
        <v>0.01037992727272727</v>
      </c>
      <c r="O10" s="38">
        <f>COUNTIF(Vertices[Eigenvector Centrality],"&gt;= "&amp;N10)-COUNTIF(Vertices[Eigenvector Centrality],"&gt;="&amp;N11)</f>
        <v>0</v>
      </c>
      <c r="P10" s="37">
        <f t="shared" si="7"/>
        <v>6.7313102</v>
      </c>
      <c r="Q10" s="38">
        <f>COUNTIF(Vertices[PageRank],"&gt;= "&amp;P10)-COUNTIF(Vertices[PageRank],"&gt;="&amp;P11)</f>
        <v>1</v>
      </c>
      <c r="R10" s="37">
        <f t="shared" si="8"/>
        <v>0.14545454545454548</v>
      </c>
      <c r="S10" s="43">
        <f>COUNTIF(Vertices[Clustering Coefficient],"&gt;= "&amp;R10)-COUNTIF(Vertices[Clustering Coefficient],"&gt;="&amp;R11)</f>
        <v>1</v>
      </c>
      <c r="T10" s="37" t="e">
        <f ca="1" t="shared" si="9"/>
        <v>#REF!</v>
      </c>
      <c r="U10" s="38" t="e">
        <f ca="1" t="shared" si="0"/>
        <v>#REF!</v>
      </c>
    </row>
    <row r="11" spans="1:21" ht="15">
      <c r="A11" s="120"/>
      <c r="B11" s="120"/>
      <c r="D11" s="32">
        <f t="shared" si="1"/>
        <v>0</v>
      </c>
      <c r="E11" s="3">
        <f>COUNTIF(Vertices[Degree],"&gt;= "&amp;D11)-COUNTIF(Vertices[Degree],"&gt;="&amp;D12)</f>
        <v>0</v>
      </c>
      <c r="F11" s="39">
        <f t="shared" si="2"/>
        <v>22.745454545454546</v>
      </c>
      <c r="G11" s="40">
        <f>COUNTIF(Vertices[In-Degree],"&gt;= "&amp;F11)-COUNTIF(Vertices[In-Degree],"&gt;="&amp;F12)</f>
        <v>0</v>
      </c>
      <c r="H11" s="39">
        <f t="shared" si="3"/>
        <v>7.199999999999999</v>
      </c>
      <c r="I11" s="40">
        <f>COUNTIF(Vertices[Out-Degree],"&gt;= "&amp;H11)-COUNTIF(Vertices[Out-Degree],"&gt;="&amp;H12)</f>
        <v>0</v>
      </c>
      <c r="J11" s="39">
        <f t="shared" si="4"/>
        <v>6624.529090854546</v>
      </c>
      <c r="K11" s="40">
        <f>COUNTIF(Vertices[Betweenness Centrality],"&gt;= "&amp;J11)-COUNTIF(Vertices[Betweenness Centrality],"&gt;="&amp;J12)</f>
        <v>0</v>
      </c>
      <c r="L11" s="39">
        <f t="shared" si="5"/>
        <v>0.03272727272727272</v>
      </c>
      <c r="M11" s="40">
        <f>COUNTIF(Vertices[Closeness Centrality],"&gt;= "&amp;L11)-COUNTIF(Vertices[Closeness Centrality],"&gt;="&amp;L12)</f>
        <v>0</v>
      </c>
      <c r="N11" s="39">
        <f t="shared" si="6"/>
        <v>0.011677418181818179</v>
      </c>
      <c r="O11" s="40">
        <f>COUNTIF(Vertices[Eigenvector Centrality],"&gt;= "&amp;N11)-COUNTIF(Vertices[Eigenvector Centrality],"&gt;="&amp;N12)</f>
        <v>1</v>
      </c>
      <c r="P11" s="39">
        <f t="shared" si="7"/>
        <v>7.5249616</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431</v>
      </c>
      <c r="B12" s="34">
        <v>147</v>
      </c>
      <c r="D12" s="32">
        <f t="shared" si="1"/>
        <v>0</v>
      </c>
      <c r="E12" s="3">
        <f>COUNTIF(Vertices[Degree],"&gt;= "&amp;D12)-COUNTIF(Vertices[Degree],"&gt;="&amp;D13)</f>
        <v>0</v>
      </c>
      <c r="F12" s="37">
        <f t="shared" si="2"/>
        <v>25.272727272727273</v>
      </c>
      <c r="G12" s="38">
        <f>COUNTIF(Vertices[In-Degree],"&gt;= "&amp;F12)-COUNTIF(Vertices[In-Degree],"&gt;="&amp;F13)</f>
        <v>1</v>
      </c>
      <c r="H12" s="37">
        <f t="shared" si="3"/>
        <v>7.999999999999999</v>
      </c>
      <c r="I12" s="38">
        <f>COUNTIF(Vertices[Out-Degree],"&gt;= "&amp;H12)-COUNTIF(Vertices[Out-Degree],"&gt;="&amp;H13)</f>
        <v>0</v>
      </c>
      <c r="J12" s="37">
        <f t="shared" si="4"/>
        <v>7360.587878727273</v>
      </c>
      <c r="K12" s="38">
        <f>COUNTIF(Vertices[Betweenness Centrality],"&gt;= "&amp;J12)-COUNTIF(Vertices[Betweenness Centrality],"&gt;="&amp;J13)</f>
        <v>0</v>
      </c>
      <c r="L12" s="37">
        <f t="shared" si="5"/>
        <v>0.03636363636363636</v>
      </c>
      <c r="M12" s="38">
        <f>COUNTIF(Vertices[Closeness Centrality],"&gt;= "&amp;L12)-COUNTIF(Vertices[Closeness Centrality],"&gt;="&amp;L13)</f>
        <v>0</v>
      </c>
      <c r="N12" s="37">
        <f t="shared" si="6"/>
        <v>0.012974909090909087</v>
      </c>
      <c r="O12" s="38">
        <f>COUNTIF(Vertices[Eigenvector Centrality],"&gt;= "&amp;N12)-COUNTIF(Vertices[Eigenvector Centrality],"&gt;="&amp;N13)</f>
        <v>0</v>
      </c>
      <c r="P12" s="37">
        <f t="shared" si="7"/>
        <v>8.318613000000001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430</v>
      </c>
      <c r="B13" s="34">
        <v>293</v>
      </c>
      <c r="D13" s="32">
        <f t="shared" si="1"/>
        <v>0</v>
      </c>
      <c r="E13" s="3">
        <f>COUNTIF(Vertices[Degree],"&gt;= "&amp;D13)-COUNTIF(Vertices[Degree],"&gt;="&amp;D14)</f>
        <v>0</v>
      </c>
      <c r="F13" s="39">
        <f t="shared" si="2"/>
        <v>27.8</v>
      </c>
      <c r="G13" s="40">
        <f>COUNTIF(Vertices[In-Degree],"&gt;= "&amp;F13)-COUNTIF(Vertices[In-Degree],"&gt;="&amp;F14)</f>
        <v>0</v>
      </c>
      <c r="H13" s="39">
        <f t="shared" si="3"/>
        <v>8.799999999999999</v>
      </c>
      <c r="I13" s="40">
        <f>COUNTIF(Vertices[Out-Degree],"&gt;= "&amp;H13)-COUNTIF(Vertices[Out-Degree],"&gt;="&amp;H14)</f>
        <v>1</v>
      </c>
      <c r="J13" s="39">
        <f t="shared" si="4"/>
        <v>8096.646666600001</v>
      </c>
      <c r="K13" s="40">
        <f>COUNTIF(Vertices[Betweenness Centrality],"&gt;= "&amp;J13)-COUNTIF(Vertices[Betweenness Centrality],"&gt;="&amp;J14)</f>
        <v>0</v>
      </c>
      <c r="L13" s="39">
        <f t="shared" si="5"/>
        <v>0.04</v>
      </c>
      <c r="M13" s="40">
        <f>COUNTIF(Vertices[Closeness Centrality],"&gt;= "&amp;L13)-COUNTIF(Vertices[Closeness Centrality],"&gt;="&amp;L14)</f>
        <v>0</v>
      </c>
      <c r="N13" s="39">
        <f t="shared" si="6"/>
        <v>0.014272399999999996</v>
      </c>
      <c r="O13" s="40">
        <f>COUNTIF(Vertices[Eigenvector Centrality],"&gt;= "&amp;N13)-COUNTIF(Vertices[Eigenvector Centrality],"&gt;="&amp;N14)</f>
        <v>0</v>
      </c>
      <c r="P13" s="39">
        <f t="shared" si="7"/>
        <v>9.1122644</v>
      </c>
      <c r="Q13" s="40">
        <f>COUNTIF(Vertices[PageRank],"&gt;= "&amp;P13)-COUNTIF(Vertices[PageRank],"&gt;="&amp;P14)</f>
        <v>0</v>
      </c>
      <c r="R13" s="39">
        <f t="shared" si="8"/>
        <v>0.20000000000000004</v>
      </c>
      <c r="S13" s="44">
        <f>COUNTIF(Vertices[Clustering Coefficient],"&gt;= "&amp;R13)-COUNTIF(Vertices[Clustering Coefficient],"&gt;="&amp;R14)</f>
        <v>6</v>
      </c>
      <c r="T13" s="39" t="e">
        <f ca="1" t="shared" si="9"/>
        <v>#REF!</v>
      </c>
      <c r="U13" s="40" t="e">
        <f ca="1" t="shared" si="0"/>
        <v>#REF!</v>
      </c>
    </row>
    <row r="14" spans="1:21" ht="15">
      <c r="A14" s="34" t="s">
        <v>176</v>
      </c>
      <c r="B14" s="34">
        <v>50</v>
      </c>
      <c r="D14" s="32">
        <f t="shared" si="1"/>
        <v>0</v>
      </c>
      <c r="E14" s="3">
        <f>COUNTIF(Vertices[Degree],"&gt;= "&amp;D14)-COUNTIF(Vertices[Degree],"&gt;="&amp;D15)</f>
        <v>0</v>
      </c>
      <c r="F14" s="37">
        <f t="shared" si="2"/>
        <v>30.327272727272728</v>
      </c>
      <c r="G14" s="38">
        <f>COUNTIF(Vertices[In-Degree],"&gt;= "&amp;F14)-COUNTIF(Vertices[In-Degree],"&gt;="&amp;F15)</f>
        <v>0</v>
      </c>
      <c r="H14" s="37">
        <f t="shared" si="3"/>
        <v>9.6</v>
      </c>
      <c r="I14" s="38">
        <f>COUNTIF(Vertices[Out-Degree],"&gt;= "&amp;H14)-COUNTIF(Vertices[Out-Degree],"&gt;="&amp;H15)</f>
        <v>0</v>
      </c>
      <c r="J14" s="37">
        <f t="shared" si="4"/>
        <v>8832.705454472727</v>
      </c>
      <c r="K14" s="38">
        <f>COUNTIF(Vertices[Betweenness Centrality],"&gt;= "&amp;J14)-COUNTIF(Vertices[Betweenness Centrality],"&gt;="&amp;J15)</f>
        <v>0</v>
      </c>
      <c r="L14" s="37">
        <f t="shared" si="5"/>
        <v>0.04363636363636364</v>
      </c>
      <c r="M14" s="38">
        <f>COUNTIF(Vertices[Closeness Centrality],"&gt;= "&amp;L14)-COUNTIF(Vertices[Closeness Centrality],"&gt;="&amp;L15)</f>
        <v>0</v>
      </c>
      <c r="N14" s="37">
        <f t="shared" si="6"/>
        <v>0.015569890909090904</v>
      </c>
      <c r="O14" s="38">
        <f>COUNTIF(Vertices[Eigenvector Centrality],"&gt;= "&amp;N14)-COUNTIF(Vertices[Eigenvector Centrality],"&gt;="&amp;N15)</f>
        <v>0</v>
      </c>
      <c r="P14" s="37">
        <f t="shared" si="7"/>
        <v>9.9059158</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0"/>
      <c r="B15" s="120"/>
      <c r="D15" s="32">
        <f t="shared" si="1"/>
        <v>0</v>
      </c>
      <c r="E15" s="3">
        <f>COUNTIF(Vertices[Degree],"&gt;= "&amp;D15)-COUNTIF(Vertices[Degree],"&gt;="&amp;D16)</f>
        <v>0</v>
      </c>
      <c r="F15" s="39">
        <f t="shared" si="2"/>
        <v>32.85454545454546</v>
      </c>
      <c r="G15" s="40">
        <f>COUNTIF(Vertices[In-Degree],"&gt;= "&amp;F15)-COUNTIF(Vertices[In-Degree],"&gt;="&amp;F16)</f>
        <v>0</v>
      </c>
      <c r="H15" s="39">
        <f t="shared" si="3"/>
        <v>10.4</v>
      </c>
      <c r="I15" s="40">
        <f>COUNTIF(Vertices[Out-Degree],"&gt;= "&amp;H15)-COUNTIF(Vertices[Out-Degree],"&gt;="&amp;H16)</f>
        <v>0</v>
      </c>
      <c r="J15" s="39">
        <f t="shared" si="4"/>
        <v>9568.764242345454</v>
      </c>
      <c r="K15" s="40">
        <f>COUNTIF(Vertices[Betweenness Centrality],"&gt;= "&amp;J15)-COUNTIF(Vertices[Betweenness Centrality],"&gt;="&amp;J16)</f>
        <v>0</v>
      </c>
      <c r="L15" s="39">
        <f t="shared" si="5"/>
        <v>0.04727272727272728</v>
      </c>
      <c r="M15" s="40">
        <f>COUNTIF(Vertices[Closeness Centrality],"&gt;= "&amp;L15)-COUNTIF(Vertices[Closeness Centrality],"&gt;="&amp;L16)</f>
        <v>0</v>
      </c>
      <c r="N15" s="39">
        <f t="shared" si="6"/>
        <v>0.016867381818181815</v>
      </c>
      <c r="O15" s="40">
        <f>COUNTIF(Vertices[Eigenvector Centrality],"&gt;= "&amp;N15)-COUNTIF(Vertices[Eigenvector Centrality],"&gt;="&amp;N16)</f>
        <v>0</v>
      </c>
      <c r="P15" s="39">
        <f t="shared" si="7"/>
        <v>10.6995672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50</v>
      </c>
      <c r="D16" s="32">
        <f t="shared" si="1"/>
        <v>0</v>
      </c>
      <c r="E16" s="3">
        <f>COUNTIF(Vertices[Degree],"&gt;= "&amp;D16)-COUNTIF(Vertices[Degree],"&gt;="&amp;D17)</f>
        <v>0</v>
      </c>
      <c r="F16" s="37">
        <f t="shared" si="2"/>
        <v>35.38181818181819</v>
      </c>
      <c r="G16" s="38">
        <f>COUNTIF(Vertices[In-Degree],"&gt;= "&amp;F16)-COUNTIF(Vertices[In-Degree],"&gt;="&amp;F17)</f>
        <v>0</v>
      </c>
      <c r="H16" s="37">
        <f t="shared" si="3"/>
        <v>11.200000000000001</v>
      </c>
      <c r="I16" s="38">
        <f>COUNTIF(Vertices[Out-Degree],"&gt;= "&amp;H16)-COUNTIF(Vertices[Out-Degree],"&gt;="&amp;H17)</f>
        <v>0</v>
      </c>
      <c r="J16" s="37">
        <f t="shared" si="4"/>
        <v>10304.823030218182</v>
      </c>
      <c r="K16" s="38">
        <f>COUNTIF(Vertices[Betweenness Centrality],"&gt;= "&amp;J16)-COUNTIF(Vertices[Betweenness Centrality],"&gt;="&amp;J17)</f>
        <v>0</v>
      </c>
      <c r="L16" s="37">
        <f t="shared" si="5"/>
        <v>0.05090909090909092</v>
      </c>
      <c r="M16" s="38">
        <f>COUNTIF(Vertices[Closeness Centrality],"&gt;= "&amp;L16)-COUNTIF(Vertices[Closeness Centrality],"&gt;="&amp;L17)</f>
        <v>0</v>
      </c>
      <c r="N16" s="37">
        <f t="shared" si="6"/>
        <v>0.018164872727272723</v>
      </c>
      <c r="O16" s="38">
        <f>COUNTIF(Vertices[Eigenvector Centrality],"&gt;= "&amp;N16)-COUNTIF(Vertices[Eigenvector Centrality],"&gt;="&amp;N17)</f>
        <v>0</v>
      </c>
      <c r="P16" s="37">
        <f t="shared" si="7"/>
        <v>11.4932186</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0"/>
      <c r="B17" s="120"/>
      <c r="D17" s="32">
        <f t="shared" si="1"/>
        <v>0</v>
      </c>
      <c r="E17" s="3">
        <f>COUNTIF(Vertices[Degree],"&gt;= "&amp;D17)-COUNTIF(Vertices[Degree],"&gt;="&amp;D18)</f>
        <v>0</v>
      </c>
      <c r="F17" s="39">
        <f t="shared" si="2"/>
        <v>37.90909090909092</v>
      </c>
      <c r="G17" s="40">
        <f>COUNTIF(Vertices[In-Degree],"&gt;= "&amp;F17)-COUNTIF(Vertices[In-Degree],"&gt;="&amp;F18)</f>
        <v>0</v>
      </c>
      <c r="H17" s="39">
        <f t="shared" si="3"/>
        <v>12.000000000000002</v>
      </c>
      <c r="I17" s="40">
        <f>COUNTIF(Vertices[Out-Degree],"&gt;= "&amp;H17)-COUNTIF(Vertices[Out-Degree],"&gt;="&amp;H18)</f>
        <v>1</v>
      </c>
      <c r="J17" s="39">
        <f t="shared" si="4"/>
        <v>11040.88181809091</v>
      </c>
      <c r="K17" s="40">
        <f>COUNTIF(Vertices[Betweenness Centrality],"&gt;= "&amp;J17)-COUNTIF(Vertices[Betweenness Centrality],"&gt;="&amp;J18)</f>
        <v>0</v>
      </c>
      <c r="L17" s="39">
        <f t="shared" si="5"/>
        <v>0.05454545454545456</v>
      </c>
      <c r="M17" s="40">
        <f>COUNTIF(Vertices[Closeness Centrality],"&gt;= "&amp;L17)-COUNTIF(Vertices[Closeness Centrality],"&gt;="&amp;L18)</f>
        <v>0</v>
      </c>
      <c r="N17" s="39">
        <f t="shared" si="6"/>
        <v>0.019462363636363632</v>
      </c>
      <c r="O17" s="40">
        <f>COUNTIF(Vertices[Eigenvector Centrality],"&gt;= "&amp;N17)-COUNTIF(Vertices[Eigenvector Centrality],"&gt;="&amp;N18)</f>
        <v>0</v>
      </c>
      <c r="P17" s="39">
        <f t="shared" si="7"/>
        <v>12.28687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0.14012738853503184</v>
      </c>
      <c r="D18" s="32">
        <f t="shared" si="1"/>
        <v>0</v>
      </c>
      <c r="E18" s="3">
        <f>COUNTIF(Vertices[Degree],"&gt;= "&amp;D18)-COUNTIF(Vertices[Degree],"&gt;="&amp;D19)</f>
        <v>0</v>
      </c>
      <c r="F18" s="37">
        <f t="shared" si="2"/>
        <v>40.43636363636365</v>
      </c>
      <c r="G18" s="38">
        <f>COUNTIF(Vertices[In-Degree],"&gt;= "&amp;F18)-COUNTIF(Vertices[In-Degree],"&gt;="&amp;F19)</f>
        <v>0</v>
      </c>
      <c r="H18" s="37">
        <f t="shared" si="3"/>
        <v>12.800000000000002</v>
      </c>
      <c r="I18" s="38">
        <f>COUNTIF(Vertices[Out-Degree],"&gt;= "&amp;H18)-COUNTIF(Vertices[Out-Degree],"&gt;="&amp;H19)</f>
        <v>0</v>
      </c>
      <c r="J18" s="37">
        <f t="shared" si="4"/>
        <v>11776.940605963637</v>
      </c>
      <c r="K18" s="38">
        <f>COUNTIF(Vertices[Betweenness Centrality],"&gt;= "&amp;J18)-COUNTIF(Vertices[Betweenness Centrality],"&gt;="&amp;J19)</f>
        <v>0</v>
      </c>
      <c r="L18" s="37">
        <f t="shared" si="5"/>
        <v>0.058181818181818196</v>
      </c>
      <c r="M18" s="38">
        <f>COUNTIF(Vertices[Closeness Centrality],"&gt;= "&amp;L18)-COUNTIF(Vertices[Closeness Centrality],"&gt;="&amp;L19)</f>
        <v>0</v>
      </c>
      <c r="N18" s="37">
        <f t="shared" si="6"/>
        <v>0.02075985454545454</v>
      </c>
      <c r="O18" s="38">
        <f>COUNTIF(Vertices[Eigenvector Centrality],"&gt;= "&amp;N18)-COUNTIF(Vertices[Eigenvector Centrality],"&gt;="&amp;N19)</f>
        <v>1</v>
      </c>
      <c r="P18" s="37">
        <f t="shared" si="7"/>
        <v>13.0805214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0.24581005586592178</v>
      </c>
      <c r="D19" s="32">
        <f t="shared" si="1"/>
        <v>0</v>
      </c>
      <c r="E19" s="3">
        <f>COUNTIF(Vertices[Degree],"&gt;= "&amp;D19)-COUNTIF(Vertices[Degree],"&gt;="&amp;D20)</f>
        <v>0</v>
      </c>
      <c r="F19" s="39">
        <f t="shared" si="2"/>
        <v>42.96363636363638</v>
      </c>
      <c r="G19" s="40">
        <f>COUNTIF(Vertices[In-Degree],"&gt;= "&amp;F19)-COUNTIF(Vertices[In-Degree],"&gt;="&amp;F20)</f>
        <v>0</v>
      </c>
      <c r="H19" s="39">
        <f t="shared" si="3"/>
        <v>13.600000000000003</v>
      </c>
      <c r="I19" s="40">
        <f>COUNTIF(Vertices[Out-Degree],"&gt;= "&amp;H19)-COUNTIF(Vertices[Out-Degree],"&gt;="&amp;H20)</f>
        <v>0</v>
      </c>
      <c r="J19" s="39">
        <f t="shared" si="4"/>
        <v>12512.999393836364</v>
      </c>
      <c r="K19" s="40">
        <f>COUNTIF(Vertices[Betweenness Centrality],"&gt;= "&amp;J19)-COUNTIF(Vertices[Betweenness Centrality],"&gt;="&amp;J20)</f>
        <v>0</v>
      </c>
      <c r="L19" s="39">
        <f t="shared" si="5"/>
        <v>0.061818181818181835</v>
      </c>
      <c r="M19" s="40">
        <f>COUNTIF(Vertices[Closeness Centrality],"&gt;= "&amp;L19)-COUNTIF(Vertices[Closeness Centrality],"&gt;="&amp;L20)</f>
        <v>0</v>
      </c>
      <c r="N19" s="39">
        <f t="shared" si="6"/>
        <v>0.02205734545454545</v>
      </c>
      <c r="O19" s="40">
        <f>COUNTIF(Vertices[Eigenvector Centrality],"&gt;= "&amp;N19)-COUNTIF(Vertices[Eigenvector Centrality],"&gt;="&amp;N20)</f>
        <v>0</v>
      </c>
      <c r="P19" s="39">
        <f t="shared" si="7"/>
        <v>13.8741728</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0"/>
      <c r="B20" s="120"/>
      <c r="D20" s="32">
        <f t="shared" si="1"/>
        <v>0</v>
      </c>
      <c r="E20" s="3">
        <f>COUNTIF(Vertices[Degree],"&gt;= "&amp;D20)-COUNTIF(Vertices[Degree],"&gt;="&amp;D21)</f>
        <v>0</v>
      </c>
      <c r="F20" s="37">
        <f t="shared" si="2"/>
        <v>45.49090909090911</v>
      </c>
      <c r="G20" s="38">
        <f>COUNTIF(Vertices[In-Degree],"&gt;= "&amp;F20)-COUNTIF(Vertices[In-Degree],"&gt;="&amp;F21)</f>
        <v>0</v>
      </c>
      <c r="H20" s="37">
        <f t="shared" si="3"/>
        <v>14.400000000000004</v>
      </c>
      <c r="I20" s="38">
        <f>COUNTIF(Vertices[Out-Degree],"&gt;= "&amp;H20)-COUNTIF(Vertices[Out-Degree],"&gt;="&amp;H21)</f>
        <v>0</v>
      </c>
      <c r="J20" s="37">
        <f t="shared" si="4"/>
        <v>13249.058181709092</v>
      </c>
      <c r="K20" s="38">
        <f>COUNTIF(Vertices[Betweenness Centrality],"&gt;= "&amp;J20)-COUNTIF(Vertices[Betweenness Centrality],"&gt;="&amp;J21)</f>
        <v>0</v>
      </c>
      <c r="L20" s="37">
        <f t="shared" si="5"/>
        <v>0.06545454545454547</v>
      </c>
      <c r="M20" s="38">
        <f>COUNTIF(Vertices[Closeness Centrality],"&gt;= "&amp;L20)-COUNTIF(Vertices[Closeness Centrality],"&gt;="&amp;L21)</f>
        <v>0</v>
      </c>
      <c r="N20" s="37">
        <f t="shared" si="6"/>
        <v>0.023354836363636357</v>
      </c>
      <c r="O20" s="38">
        <f>COUNTIF(Vertices[Eigenvector Centrality],"&gt;= "&amp;N20)-COUNTIF(Vertices[Eigenvector Centrality],"&gt;="&amp;N21)</f>
        <v>0</v>
      </c>
      <c r="P20" s="37">
        <f t="shared" si="7"/>
        <v>14.6678242</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8</v>
      </c>
      <c r="D21" s="32">
        <f t="shared" si="1"/>
        <v>0</v>
      </c>
      <c r="E21" s="3">
        <f>COUNTIF(Vertices[Degree],"&gt;= "&amp;D21)-COUNTIF(Vertices[Degree],"&gt;="&amp;D22)</f>
        <v>0</v>
      </c>
      <c r="F21" s="39">
        <f t="shared" si="2"/>
        <v>48.018181818181844</v>
      </c>
      <c r="G21" s="40">
        <f>COUNTIF(Vertices[In-Degree],"&gt;= "&amp;F21)-COUNTIF(Vertices[In-Degree],"&gt;="&amp;F22)</f>
        <v>0</v>
      </c>
      <c r="H21" s="39">
        <f t="shared" si="3"/>
        <v>15.200000000000005</v>
      </c>
      <c r="I21" s="40">
        <f>COUNTIF(Vertices[Out-Degree],"&gt;= "&amp;H21)-COUNTIF(Vertices[Out-Degree],"&gt;="&amp;H22)</f>
        <v>0</v>
      </c>
      <c r="J21" s="39">
        <f t="shared" si="4"/>
        <v>13985.116969581819</v>
      </c>
      <c r="K21" s="40">
        <f>COUNTIF(Vertices[Betweenness Centrality],"&gt;= "&amp;J21)-COUNTIF(Vertices[Betweenness Centrality],"&gt;="&amp;J22)</f>
        <v>0</v>
      </c>
      <c r="L21" s="39">
        <f t="shared" si="5"/>
        <v>0.0690909090909091</v>
      </c>
      <c r="M21" s="40">
        <f>COUNTIF(Vertices[Closeness Centrality],"&gt;= "&amp;L21)-COUNTIF(Vertices[Closeness Centrality],"&gt;="&amp;L22)</f>
        <v>0</v>
      </c>
      <c r="N21" s="39">
        <f t="shared" si="6"/>
        <v>0.024652327272727266</v>
      </c>
      <c r="O21" s="40">
        <f>COUNTIF(Vertices[Eigenvector Centrality],"&gt;= "&amp;N21)-COUNTIF(Vertices[Eigenvector Centrality],"&gt;="&amp;N22)</f>
        <v>0</v>
      </c>
      <c r="P21" s="39">
        <f t="shared" si="7"/>
        <v>15.4614756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50.545454545454575</v>
      </c>
      <c r="G22" s="38">
        <f>COUNTIF(Vertices[In-Degree],"&gt;= "&amp;F22)-COUNTIF(Vertices[In-Degree],"&gt;="&amp;F23)</f>
        <v>0</v>
      </c>
      <c r="H22" s="37">
        <f t="shared" si="3"/>
        <v>16.000000000000004</v>
      </c>
      <c r="I22" s="38">
        <f>COUNTIF(Vertices[Out-Degree],"&gt;= "&amp;H22)-COUNTIF(Vertices[Out-Degree],"&gt;="&amp;H23)</f>
        <v>0</v>
      </c>
      <c r="J22" s="37">
        <f t="shared" si="4"/>
        <v>14721.175757454546</v>
      </c>
      <c r="K22" s="38">
        <f>COUNTIF(Vertices[Betweenness Centrality],"&gt;= "&amp;J22)-COUNTIF(Vertices[Betweenness Centrality],"&gt;="&amp;J23)</f>
        <v>0</v>
      </c>
      <c r="L22" s="37">
        <f t="shared" si="5"/>
        <v>0.07272727272727274</v>
      </c>
      <c r="M22" s="38">
        <f>COUNTIF(Vertices[Closeness Centrality],"&gt;= "&amp;L22)-COUNTIF(Vertices[Closeness Centrality],"&gt;="&amp;L23)</f>
        <v>0</v>
      </c>
      <c r="N22" s="37">
        <f t="shared" si="6"/>
        <v>0.025949818181818175</v>
      </c>
      <c r="O22" s="38">
        <f>COUNTIF(Vertices[Eigenvector Centrality],"&gt;= "&amp;N22)-COUNTIF(Vertices[Eigenvector Centrality],"&gt;="&amp;N23)</f>
        <v>0</v>
      </c>
      <c r="P22" s="37">
        <f t="shared" si="7"/>
        <v>16.255127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206</v>
      </c>
      <c r="D23" s="32">
        <f t="shared" si="1"/>
        <v>0</v>
      </c>
      <c r="E23" s="3">
        <f>COUNTIF(Vertices[Degree],"&gt;= "&amp;D23)-COUNTIF(Vertices[Degree],"&gt;="&amp;D24)</f>
        <v>0</v>
      </c>
      <c r="F23" s="39">
        <f t="shared" si="2"/>
        <v>53.072727272727306</v>
      </c>
      <c r="G23" s="40">
        <f>COUNTIF(Vertices[In-Degree],"&gt;= "&amp;F23)-COUNTIF(Vertices[In-Degree],"&gt;="&amp;F24)</f>
        <v>0</v>
      </c>
      <c r="H23" s="39">
        <f t="shared" si="3"/>
        <v>16.800000000000004</v>
      </c>
      <c r="I23" s="40">
        <f>COUNTIF(Vertices[Out-Degree],"&gt;= "&amp;H23)-COUNTIF(Vertices[Out-Degree],"&gt;="&amp;H24)</f>
        <v>0</v>
      </c>
      <c r="J23" s="39">
        <f t="shared" si="4"/>
        <v>15457.234545327274</v>
      </c>
      <c r="K23" s="40">
        <f>COUNTIF(Vertices[Betweenness Centrality],"&gt;= "&amp;J23)-COUNTIF(Vertices[Betweenness Centrality],"&gt;="&amp;J24)</f>
        <v>0</v>
      </c>
      <c r="L23" s="39">
        <f t="shared" si="5"/>
        <v>0.07636363636363637</v>
      </c>
      <c r="M23" s="40">
        <f>COUNTIF(Vertices[Closeness Centrality],"&gt;= "&amp;L23)-COUNTIF(Vertices[Closeness Centrality],"&gt;="&amp;L24)</f>
        <v>0</v>
      </c>
      <c r="N23" s="39">
        <f t="shared" si="6"/>
        <v>0.027247309090909083</v>
      </c>
      <c r="O23" s="40">
        <f>COUNTIF(Vertices[Eigenvector Centrality],"&gt;= "&amp;N23)-COUNTIF(Vertices[Eigenvector Centrality],"&gt;="&amp;N24)</f>
        <v>0</v>
      </c>
      <c r="P23" s="39">
        <f t="shared" si="7"/>
        <v>17.048778400000003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462</v>
      </c>
      <c r="D24" s="32">
        <f t="shared" si="1"/>
        <v>0</v>
      </c>
      <c r="E24" s="3">
        <f>COUNTIF(Vertices[Degree],"&gt;= "&amp;D24)-COUNTIF(Vertices[Degree],"&gt;="&amp;D25)</f>
        <v>0</v>
      </c>
      <c r="F24" s="37">
        <f t="shared" si="2"/>
        <v>55.60000000000004</v>
      </c>
      <c r="G24" s="38">
        <f>COUNTIF(Vertices[In-Degree],"&gt;= "&amp;F24)-COUNTIF(Vertices[In-Degree],"&gt;="&amp;F25)</f>
        <v>0</v>
      </c>
      <c r="H24" s="37">
        <f t="shared" si="3"/>
        <v>17.600000000000005</v>
      </c>
      <c r="I24" s="38">
        <f>COUNTIF(Vertices[Out-Degree],"&gt;= "&amp;H24)-COUNTIF(Vertices[Out-Degree],"&gt;="&amp;H25)</f>
        <v>1</v>
      </c>
      <c r="J24" s="37">
        <f t="shared" si="4"/>
        <v>16193.293333200001</v>
      </c>
      <c r="K24" s="38">
        <f>COUNTIF(Vertices[Betweenness Centrality],"&gt;= "&amp;J24)-COUNTIF(Vertices[Betweenness Centrality],"&gt;="&amp;J25)</f>
        <v>0</v>
      </c>
      <c r="L24" s="37">
        <f t="shared" si="5"/>
        <v>0.08</v>
      </c>
      <c r="M24" s="38">
        <f>COUNTIF(Vertices[Closeness Centrality],"&gt;= "&amp;L24)-COUNTIF(Vertices[Closeness Centrality],"&gt;="&amp;L25)</f>
        <v>0</v>
      </c>
      <c r="N24" s="37">
        <f t="shared" si="6"/>
        <v>0.02854479999999999</v>
      </c>
      <c r="O24" s="38">
        <f>COUNTIF(Vertices[Eigenvector Centrality],"&gt;= "&amp;N24)-COUNTIF(Vertices[Eigenvector Centrality],"&gt;="&amp;N25)</f>
        <v>0</v>
      </c>
      <c r="P24" s="37">
        <f t="shared" si="7"/>
        <v>17.842429800000005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0"/>
      <c r="B25" s="120"/>
      <c r="D25" s="32">
        <f t="shared" si="1"/>
        <v>0</v>
      </c>
      <c r="E25" s="3">
        <f>COUNTIF(Vertices[Degree],"&gt;= "&amp;D25)-COUNTIF(Vertices[Degree],"&gt;="&amp;D26)</f>
        <v>0</v>
      </c>
      <c r="F25" s="39">
        <f t="shared" si="2"/>
        <v>58.12727272727277</v>
      </c>
      <c r="G25" s="40">
        <f>COUNTIF(Vertices[In-Degree],"&gt;= "&amp;F25)-COUNTIF(Vertices[In-Degree],"&gt;="&amp;F26)</f>
        <v>0</v>
      </c>
      <c r="H25" s="39">
        <f t="shared" si="3"/>
        <v>18.400000000000006</v>
      </c>
      <c r="I25" s="40">
        <f>COUNTIF(Vertices[Out-Degree],"&gt;= "&amp;H25)-COUNTIF(Vertices[Out-Degree],"&gt;="&amp;H26)</f>
        <v>0</v>
      </c>
      <c r="J25" s="39">
        <f t="shared" si="4"/>
        <v>16929.352121072727</v>
      </c>
      <c r="K25" s="40">
        <f>COUNTIF(Vertices[Betweenness Centrality],"&gt;= "&amp;J25)-COUNTIF(Vertices[Betweenness Centrality],"&gt;="&amp;J26)</f>
        <v>0</v>
      </c>
      <c r="L25" s="39">
        <f t="shared" si="5"/>
        <v>0.08363636363636363</v>
      </c>
      <c r="M25" s="40">
        <f>COUNTIF(Vertices[Closeness Centrality],"&gt;= "&amp;L25)-COUNTIF(Vertices[Closeness Centrality],"&gt;="&amp;L26)</f>
        <v>0</v>
      </c>
      <c r="N25" s="39">
        <f t="shared" si="6"/>
        <v>0.0298422909090909</v>
      </c>
      <c r="O25" s="40">
        <f>COUNTIF(Vertices[Eigenvector Centrality],"&gt;= "&amp;N25)-COUNTIF(Vertices[Eigenvector Centrality],"&gt;="&amp;N26)</f>
        <v>0</v>
      </c>
      <c r="P25" s="39">
        <f t="shared" si="7"/>
        <v>18.636081200000007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60.6545454545455</v>
      </c>
      <c r="G26" s="38">
        <f>COUNTIF(Vertices[In-Degree],"&gt;= "&amp;F26)-COUNTIF(Vertices[In-Degree],"&gt;="&amp;F28)</f>
        <v>0</v>
      </c>
      <c r="H26" s="37">
        <f t="shared" si="3"/>
        <v>19.200000000000006</v>
      </c>
      <c r="I26" s="38">
        <f>COUNTIF(Vertices[Out-Degree],"&gt;= "&amp;H26)-COUNTIF(Vertices[Out-Degree],"&gt;="&amp;H28)</f>
        <v>0</v>
      </c>
      <c r="J26" s="37">
        <f t="shared" si="4"/>
        <v>17665.410908945454</v>
      </c>
      <c r="K26" s="38">
        <f>COUNTIF(Vertices[Betweenness Centrality],"&gt;= "&amp;J26)-COUNTIF(Vertices[Betweenness Centrality],"&gt;="&amp;J28)</f>
        <v>0</v>
      </c>
      <c r="L26" s="37">
        <f t="shared" si="5"/>
        <v>0.08727272727272727</v>
      </c>
      <c r="M26" s="38">
        <f>COUNTIF(Vertices[Closeness Centrality],"&gt;= "&amp;L26)-COUNTIF(Vertices[Closeness Centrality],"&gt;="&amp;L28)</f>
        <v>0</v>
      </c>
      <c r="N26" s="37">
        <f t="shared" si="6"/>
        <v>0.03113978181818181</v>
      </c>
      <c r="O26" s="38">
        <f>COUNTIF(Vertices[Eigenvector Centrality],"&gt;= "&amp;N26)-COUNTIF(Vertices[Eigenvector Centrality],"&gt;="&amp;N28)</f>
        <v>0</v>
      </c>
      <c r="P26" s="37">
        <f t="shared" si="7"/>
        <v>19.42973260000001</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2.536654</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-60</v>
      </c>
      <c r="T27" s="61"/>
      <c r="U27" s="62">
        <f ca="1">COUNTIF(Vertices[Clustering Coefficient],"&gt;= "&amp;T27)-COUNTIF(Vertices[Clustering Coefficient],"&gt;="&amp;T28)</f>
        <v>0</v>
      </c>
    </row>
    <row r="28" spans="1:21" ht="15">
      <c r="A28" s="120"/>
      <c r="B28" s="120"/>
      <c r="D28" s="32">
        <f>D26+($D$57-$D$2)/BinDivisor</f>
        <v>0</v>
      </c>
      <c r="E28" s="3">
        <f>COUNTIF(Vertices[Degree],"&gt;= "&amp;D28)-COUNTIF(Vertices[Degree],"&gt;="&amp;D40)</f>
        <v>0</v>
      </c>
      <c r="F28" s="39">
        <f>F26+($F$57-$F$2)/BinDivisor</f>
        <v>63.18181818181823</v>
      </c>
      <c r="G28" s="40">
        <f>COUNTIF(Vertices[In-Degree],"&gt;= "&amp;F28)-COUNTIF(Vertices[In-Degree],"&gt;="&amp;F40)</f>
        <v>0</v>
      </c>
      <c r="H28" s="39">
        <f>H26+($H$57-$H$2)/BinDivisor</f>
        <v>20.000000000000007</v>
      </c>
      <c r="I28" s="40">
        <f>COUNTIF(Vertices[Out-Degree],"&gt;= "&amp;H28)-COUNTIF(Vertices[Out-Degree],"&gt;="&amp;H40)</f>
        <v>0</v>
      </c>
      <c r="J28" s="39">
        <f>J26+($J$57-$J$2)/BinDivisor</f>
        <v>18401.46969681818</v>
      </c>
      <c r="K28" s="40">
        <f>COUNTIF(Vertices[Betweenness Centrality],"&gt;= "&amp;J28)-COUNTIF(Vertices[Betweenness Centrality],"&gt;="&amp;J40)</f>
        <v>0</v>
      </c>
      <c r="L28" s="39">
        <f>L26+($L$57-$L$2)/BinDivisor</f>
        <v>0.0909090909090909</v>
      </c>
      <c r="M28" s="40">
        <f>COUNTIF(Vertices[Closeness Centrality],"&gt;= "&amp;L28)-COUNTIF(Vertices[Closeness Centrality],"&gt;="&amp;L40)</f>
        <v>0</v>
      </c>
      <c r="N28" s="39">
        <f>N26+($N$57-$N$2)/BinDivisor</f>
        <v>0.03243727272727272</v>
      </c>
      <c r="O28" s="40">
        <f>COUNTIF(Vertices[Eigenvector Centrality],"&gt;= "&amp;N28)-COUNTIF(Vertices[Eigenvector Centrality],"&gt;="&amp;N40)</f>
        <v>0</v>
      </c>
      <c r="P28" s="39">
        <f>P26+($P$57-$P$2)/BinDivisor</f>
        <v>20.22338400000001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0.0075677503910709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3230</v>
      </c>
      <c r="B30" s="34">
        <v>0.427208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0"/>
      <c r="B31" s="120"/>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3231</v>
      </c>
      <c r="B32" s="34" t="s">
        <v>3232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-60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-60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65.70909090909096</v>
      </c>
      <c r="G40" s="38">
        <f>COUNTIF(Vertices[In-Degree],"&gt;= "&amp;F40)-COUNTIF(Vertices[In-Degree],"&gt;="&amp;F41)</f>
        <v>0</v>
      </c>
      <c r="H40" s="37">
        <f>H28+($H$57-$H$2)/BinDivisor</f>
        <v>20.800000000000008</v>
      </c>
      <c r="I40" s="38">
        <f>COUNTIF(Vertices[Out-Degree],"&gt;= "&amp;H40)-COUNTIF(Vertices[Out-Degree],"&gt;="&amp;H41)</f>
        <v>0</v>
      </c>
      <c r="J40" s="37">
        <f>J28+($J$57-$J$2)/BinDivisor</f>
        <v>19137.52848469091</v>
      </c>
      <c r="K40" s="38">
        <f>COUNTIF(Vertices[Betweenness Centrality],"&gt;= "&amp;J40)-COUNTIF(Vertices[Betweenness Centrality],"&gt;="&amp;J41)</f>
        <v>0</v>
      </c>
      <c r="L40" s="37">
        <f>L28+($L$57-$L$2)/BinDivisor</f>
        <v>0.09454545454545453</v>
      </c>
      <c r="M40" s="38">
        <f>COUNTIF(Vertices[Closeness Centrality],"&gt;= "&amp;L40)-COUNTIF(Vertices[Closeness Centrality],"&gt;="&amp;L41)</f>
        <v>0</v>
      </c>
      <c r="N40" s="37">
        <f>N28+($N$57-$N$2)/BinDivisor</f>
        <v>0.03373476363636363</v>
      </c>
      <c r="O40" s="38">
        <f>COUNTIF(Vertices[Eigenvector Centrality],"&gt;= "&amp;N40)-COUNTIF(Vertices[Eigenvector Centrality],"&gt;="&amp;N41)</f>
        <v>0</v>
      </c>
      <c r="P40" s="37">
        <f>P28+($P$57-$P$2)/BinDivisor</f>
        <v>21.01703540000001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68.23636363636369</v>
      </c>
      <c r="G41" s="40">
        <f>COUNTIF(Vertices[In-Degree],"&gt;= "&amp;F41)-COUNTIF(Vertices[In-Degree],"&gt;="&amp;F42)</f>
        <v>0</v>
      </c>
      <c r="H41" s="39">
        <f aca="true" t="shared" si="12" ref="H41:H56">H40+($H$57-$H$2)/BinDivisor</f>
        <v>21.60000000000001</v>
      </c>
      <c r="I41" s="40">
        <f>COUNTIF(Vertices[Out-Degree],"&gt;= "&amp;H41)-COUNTIF(Vertices[Out-Degree],"&gt;="&amp;H42)</f>
        <v>0</v>
      </c>
      <c r="J41" s="39">
        <f aca="true" t="shared" si="13" ref="J41:J56">J40+($J$57-$J$2)/BinDivisor</f>
        <v>19873.587272563636</v>
      </c>
      <c r="K41" s="40">
        <f>COUNTIF(Vertices[Betweenness Centrality],"&gt;= "&amp;J41)-COUNTIF(Vertices[Betweenness Centrality],"&gt;="&amp;J42)</f>
        <v>0</v>
      </c>
      <c r="L41" s="39">
        <f aca="true" t="shared" si="14" ref="L41:L56">L40+($L$57-$L$2)/BinDivisor</f>
        <v>0.09818181818181816</v>
      </c>
      <c r="M41" s="40">
        <f>COUNTIF(Vertices[Closeness Centrality],"&gt;= "&amp;L41)-COUNTIF(Vertices[Closeness Centrality],"&gt;="&amp;L42)</f>
        <v>0</v>
      </c>
      <c r="N41" s="39">
        <f aca="true" t="shared" si="15" ref="N41:N56">N40+($N$57-$N$2)/BinDivisor</f>
        <v>0.03503225454545454</v>
      </c>
      <c r="O41" s="40">
        <f>COUNTIF(Vertices[Eigenvector Centrality],"&gt;= "&amp;N41)-COUNTIF(Vertices[Eigenvector Centrality],"&gt;="&amp;N42)</f>
        <v>0</v>
      </c>
      <c r="P41" s="39">
        <f aca="true" t="shared" si="16" ref="P41:P56">P40+($P$57-$P$2)/BinDivisor</f>
        <v>21.810686800000013</v>
      </c>
      <c r="Q41" s="40">
        <f>COUNTIF(Vertices[PageRank],"&gt;= "&amp;P41)-COUNTIF(Vertices[PageRank],"&gt;="&amp;P42)</f>
        <v>0</v>
      </c>
      <c r="R41" s="39">
        <f aca="true" t="shared" si="17" ref="R41:R56">R40+($R$57-$R$2)/BinDivisor</f>
        <v>0.490909090909091</v>
      </c>
      <c r="S41" s="44">
        <f>COUNTIF(Vertices[Clustering Coefficient],"&gt;= "&amp;R41)-COUNTIF(Vertices[Clustering Coefficient],"&gt;="&amp;R42)</f>
        <v>17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70.76363636363642</v>
      </c>
      <c r="G42" s="38">
        <f>COUNTIF(Vertices[In-Degree],"&gt;= "&amp;F42)-COUNTIF(Vertices[In-Degree],"&gt;="&amp;F43)</f>
        <v>0</v>
      </c>
      <c r="H42" s="37">
        <f t="shared" si="12"/>
        <v>22.40000000000001</v>
      </c>
      <c r="I42" s="38">
        <f>COUNTIF(Vertices[Out-Degree],"&gt;= "&amp;H42)-COUNTIF(Vertices[Out-Degree],"&gt;="&amp;H43)</f>
        <v>0</v>
      </c>
      <c r="J42" s="37">
        <f t="shared" si="13"/>
        <v>20609.646060436364</v>
      </c>
      <c r="K42" s="38">
        <f>COUNTIF(Vertices[Betweenness Centrality],"&gt;= "&amp;J42)-COUNTIF(Vertices[Betweenness Centrality],"&gt;="&amp;J43)</f>
        <v>0</v>
      </c>
      <c r="L42" s="37">
        <f t="shared" si="14"/>
        <v>0.1018181818181818</v>
      </c>
      <c r="M42" s="38">
        <f>COUNTIF(Vertices[Closeness Centrality],"&gt;= "&amp;L42)-COUNTIF(Vertices[Closeness Centrality],"&gt;="&amp;L43)</f>
        <v>0</v>
      </c>
      <c r="N42" s="37">
        <f t="shared" si="15"/>
        <v>0.03632974545454545</v>
      </c>
      <c r="O42" s="38">
        <f>COUNTIF(Vertices[Eigenvector Centrality],"&gt;= "&amp;N42)-COUNTIF(Vertices[Eigenvector Centrality],"&gt;="&amp;N43)</f>
        <v>0</v>
      </c>
      <c r="P42" s="37">
        <f t="shared" si="16"/>
        <v>22.604338200000015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73.29090909090915</v>
      </c>
      <c r="G43" s="40">
        <f>COUNTIF(Vertices[In-Degree],"&gt;= "&amp;F43)-COUNTIF(Vertices[In-Degree],"&gt;="&amp;F44)</f>
        <v>0</v>
      </c>
      <c r="H43" s="39">
        <f t="shared" si="12"/>
        <v>23.20000000000001</v>
      </c>
      <c r="I43" s="40">
        <f>COUNTIF(Vertices[Out-Degree],"&gt;= "&amp;H43)-COUNTIF(Vertices[Out-Degree],"&gt;="&amp;H44)</f>
        <v>0</v>
      </c>
      <c r="J43" s="39">
        <f t="shared" si="13"/>
        <v>21345.70484830909</v>
      </c>
      <c r="K43" s="40">
        <f>COUNTIF(Vertices[Betweenness Centrality],"&gt;= "&amp;J43)-COUNTIF(Vertices[Betweenness Centrality],"&gt;="&amp;J44)</f>
        <v>0</v>
      </c>
      <c r="L43" s="39">
        <f t="shared" si="14"/>
        <v>0.10545454545454543</v>
      </c>
      <c r="M43" s="40">
        <f>COUNTIF(Vertices[Closeness Centrality],"&gt;= "&amp;L43)-COUNTIF(Vertices[Closeness Centrality],"&gt;="&amp;L44)</f>
        <v>0</v>
      </c>
      <c r="N43" s="39">
        <f t="shared" si="15"/>
        <v>0.037627236363636365</v>
      </c>
      <c r="O43" s="40">
        <f>COUNTIF(Vertices[Eigenvector Centrality],"&gt;= "&amp;N43)-COUNTIF(Vertices[Eigenvector Centrality],"&gt;="&amp;N44)</f>
        <v>0</v>
      </c>
      <c r="P43" s="39">
        <f t="shared" si="16"/>
        <v>23.397989600000017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75.81818181818188</v>
      </c>
      <c r="G44" s="38">
        <f>COUNTIF(Vertices[In-Degree],"&gt;= "&amp;F44)-COUNTIF(Vertices[In-Degree],"&gt;="&amp;F45)</f>
        <v>0</v>
      </c>
      <c r="H44" s="37">
        <f t="shared" si="12"/>
        <v>24.00000000000001</v>
      </c>
      <c r="I44" s="38">
        <f>COUNTIF(Vertices[Out-Degree],"&gt;= "&amp;H44)-COUNTIF(Vertices[Out-Degree],"&gt;="&amp;H45)</f>
        <v>0</v>
      </c>
      <c r="J44" s="37">
        <f t="shared" si="13"/>
        <v>22081.76363618182</v>
      </c>
      <c r="K44" s="38">
        <f>COUNTIF(Vertices[Betweenness Centrality],"&gt;= "&amp;J44)-COUNTIF(Vertices[Betweenness Centrality],"&gt;="&amp;J45)</f>
        <v>0</v>
      </c>
      <c r="L44" s="37">
        <f t="shared" si="14"/>
        <v>0.10909090909090906</v>
      </c>
      <c r="M44" s="38">
        <f>COUNTIF(Vertices[Closeness Centrality],"&gt;= "&amp;L44)-COUNTIF(Vertices[Closeness Centrality],"&gt;="&amp;L45)</f>
        <v>5</v>
      </c>
      <c r="N44" s="37">
        <f t="shared" si="15"/>
        <v>0.03892472727272728</v>
      </c>
      <c r="O44" s="38">
        <f>COUNTIF(Vertices[Eigenvector Centrality],"&gt;= "&amp;N44)-COUNTIF(Vertices[Eigenvector Centrality],"&gt;="&amp;N45)</f>
        <v>0</v>
      </c>
      <c r="P44" s="37">
        <f t="shared" si="16"/>
        <v>24.19164100000002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78.34545454545461</v>
      </c>
      <c r="G45" s="40">
        <f>COUNTIF(Vertices[In-Degree],"&gt;= "&amp;F45)-COUNTIF(Vertices[In-Degree],"&gt;="&amp;F46)</f>
        <v>0</v>
      </c>
      <c r="H45" s="39">
        <f t="shared" si="12"/>
        <v>24.80000000000001</v>
      </c>
      <c r="I45" s="40">
        <f>COUNTIF(Vertices[Out-Degree],"&gt;= "&amp;H45)-COUNTIF(Vertices[Out-Degree],"&gt;="&amp;H46)</f>
        <v>0</v>
      </c>
      <c r="J45" s="39">
        <f t="shared" si="13"/>
        <v>22817.822424054546</v>
      </c>
      <c r="K45" s="40">
        <f>COUNTIF(Vertices[Betweenness Centrality],"&gt;= "&amp;J45)-COUNTIF(Vertices[Betweenness Centrality],"&gt;="&amp;J46)</f>
        <v>0</v>
      </c>
      <c r="L45" s="39">
        <f t="shared" si="14"/>
        <v>0.11272727272727269</v>
      </c>
      <c r="M45" s="40">
        <f>COUNTIF(Vertices[Closeness Centrality],"&gt;= "&amp;L45)-COUNTIF(Vertices[Closeness Centrality],"&gt;="&amp;L46)</f>
        <v>0</v>
      </c>
      <c r="N45" s="39">
        <f t="shared" si="15"/>
        <v>0.04022221818181819</v>
      </c>
      <c r="O45" s="40">
        <f>COUNTIF(Vertices[Eigenvector Centrality],"&gt;= "&amp;N45)-COUNTIF(Vertices[Eigenvector Centrality],"&gt;="&amp;N46)</f>
        <v>0</v>
      </c>
      <c r="P45" s="39">
        <f t="shared" si="16"/>
        <v>24.98529240000002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80.87272727272735</v>
      </c>
      <c r="G46" s="38">
        <f>COUNTIF(Vertices[In-Degree],"&gt;= "&amp;F46)-COUNTIF(Vertices[In-Degree],"&gt;="&amp;F47)</f>
        <v>0</v>
      </c>
      <c r="H46" s="37">
        <f t="shared" si="12"/>
        <v>25.600000000000012</v>
      </c>
      <c r="I46" s="38">
        <f>COUNTIF(Vertices[Out-Degree],"&gt;= "&amp;H46)-COUNTIF(Vertices[Out-Degree],"&gt;="&amp;H47)</f>
        <v>0</v>
      </c>
      <c r="J46" s="37">
        <f t="shared" si="13"/>
        <v>23553.881211927273</v>
      </c>
      <c r="K46" s="38">
        <f>COUNTIF(Vertices[Betweenness Centrality],"&gt;= "&amp;J46)-COUNTIF(Vertices[Betweenness Centrality],"&gt;="&amp;J47)</f>
        <v>0</v>
      </c>
      <c r="L46" s="37">
        <f t="shared" si="14"/>
        <v>0.11636363636363632</v>
      </c>
      <c r="M46" s="38">
        <f>COUNTIF(Vertices[Closeness Centrality],"&gt;= "&amp;L46)-COUNTIF(Vertices[Closeness Centrality],"&gt;="&amp;L47)</f>
        <v>0</v>
      </c>
      <c r="N46" s="37">
        <f t="shared" si="15"/>
        <v>0.0415197090909091</v>
      </c>
      <c r="O46" s="38">
        <f>COUNTIF(Vertices[Eigenvector Centrality],"&gt;= "&amp;N46)-COUNTIF(Vertices[Eigenvector Centrality],"&gt;="&amp;N47)</f>
        <v>0</v>
      </c>
      <c r="P46" s="37">
        <f t="shared" si="16"/>
        <v>25.77894380000002</v>
      </c>
      <c r="Q46" s="38">
        <f>COUNTIF(Vertices[PageRank],"&gt;= "&amp;P46)-COUNTIF(Vertices[PageRank],"&gt;="&amp;P47)</f>
        <v>0</v>
      </c>
      <c r="R46" s="37">
        <f t="shared" si="17"/>
        <v>0.5818181818181819</v>
      </c>
      <c r="S46" s="43">
        <f>COUNTIF(Vertices[Clustering Coefficient],"&gt;= "&amp;R46)-COUNTIF(Vertices[Clustering Coefficient],"&gt;="&amp;R47)</f>
        <v>5</v>
      </c>
      <c r="T46" s="37" t="e">
        <f ca="1" t="shared" si="18"/>
        <v>#REF!</v>
      </c>
      <c r="U46" s="38" t="e">
        <f ca="1" t="shared" si="0"/>
        <v>#REF!</v>
      </c>
    </row>
    <row r="47" spans="4:21" ht="15">
      <c r="D47" s="32">
        <f t="shared" si="10"/>
        <v>0</v>
      </c>
      <c r="E47" s="3">
        <f>COUNTIF(Vertices[Degree],"&gt;= "&amp;D47)-COUNTIF(Vertices[Degree],"&gt;="&amp;D48)</f>
        <v>0</v>
      </c>
      <c r="F47" s="39">
        <f t="shared" si="11"/>
        <v>83.40000000000008</v>
      </c>
      <c r="G47" s="40">
        <f>COUNTIF(Vertices[In-Degree],"&gt;= "&amp;F47)-COUNTIF(Vertices[In-Degree],"&gt;="&amp;F48)</f>
        <v>0</v>
      </c>
      <c r="H47" s="39">
        <f t="shared" si="12"/>
        <v>26.400000000000013</v>
      </c>
      <c r="I47" s="40">
        <f>COUNTIF(Vertices[Out-Degree],"&gt;= "&amp;H47)-COUNTIF(Vertices[Out-Degree],"&gt;="&amp;H48)</f>
        <v>0</v>
      </c>
      <c r="J47" s="39">
        <f t="shared" si="13"/>
        <v>24289.9399998</v>
      </c>
      <c r="K47" s="40">
        <f>COUNTIF(Vertices[Betweenness Centrality],"&gt;= "&amp;J47)-COUNTIF(Vertices[Betweenness Centrality],"&gt;="&amp;J48)</f>
        <v>0</v>
      </c>
      <c r="L47" s="39">
        <f t="shared" si="14"/>
        <v>0.11999999999999995</v>
      </c>
      <c r="M47" s="40">
        <f>COUNTIF(Vertices[Closeness Centrality],"&gt;= "&amp;L47)-COUNTIF(Vertices[Closeness Centrality],"&gt;="&amp;L48)</f>
        <v>0</v>
      </c>
      <c r="N47" s="39">
        <f t="shared" si="15"/>
        <v>0.042817200000000014</v>
      </c>
      <c r="O47" s="40">
        <f>COUNTIF(Vertices[Eigenvector Centrality],"&gt;= "&amp;N47)-COUNTIF(Vertices[Eigenvector Centrality],"&gt;="&amp;N48)</f>
        <v>0</v>
      </c>
      <c r="P47" s="39">
        <f t="shared" si="16"/>
        <v>26.572595200000023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85.92727272727281</v>
      </c>
      <c r="G48" s="38">
        <f>COUNTIF(Vertices[In-Degree],"&gt;= "&amp;F48)-COUNTIF(Vertices[In-Degree],"&gt;="&amp;F49)</f>
        <v>0</v>
      </c>
      <c r="H48" s="37">
        <f t="shared" si="12"/>
        <v>27.200000000000014</v>
      </c>
      <c r="I48" s="38">
        <f>COUNTIF(Vertices[Out-Degree],"&gt;= "&amp;H48)-COUNTIF(Vertices[Out-Degree],"&gt;="&amp;H49)</f>
        <v>0</v>
      </c>
      <c r="J48" s="37">
        <f t="shared" si="13"/>
        <v>25025.99878767273</v>
      </c>
      <c r="K48" s="38">
        <f>COUNTIF(Vertices[Betweenness Centrality],"&gt;= "&amp;J48)-COUNTIF(Vertices[Betweenness Centrality],"&gt;="&amp;J49)</f>
        <v>0</v>
      </c>
      <c r="L48" s="37">
        <f t="shared" si="14"/>
        <v>0.12363636363636359</v>
      </c>
      <c r="M48" s="38">
        <f>COUNTIF(Vertices[Closeness Centrality],"&gt;= "&amp;L48)-COUNTIF(Vertices[Closeness Centrality],"&gt;="&amp;L49)</f>
        <v>0</v>
      </c>
      <c r="N48" s="37">
        <f t="shared" si="15"/>
        <v>0.044114690909090926</v>
      </c>
      <c r="O48" s="38">
        <f>COUNTIF(Vertices[Eigenvector Centrality],"&gt;= "&amp;N48)-COUNTIF(Vertices[Eigenvector Centrality],"&gt;="&amp;N49)</f>
        <v>0</v>
      </c>
      <c r="P48" s="37">
        <f t="shared" si="16"/>
        <v>27.366246600000025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88.45454545454554</v>
      </c>
      <c r="G49" s="40">
        <f>COUNTIF(Vertices[In-Degree],"&gt;= "&amp;F49)-COUNTIF(Vertices[In-Degree],"&gt;="&amp;F50)</f>
        <v>0</v>
      </c>
      <c r="H49" s="39">
        <f t="shared" si="12"/>
        <v>28.000000000000014</v>
      </c>
      <c r="I49" s="40">
        <f>COUNTIF(Vertices[Out-Degree],"&gt;= "&amp;H49)-COUNTIF(Vertices[Out-Degree],"&gt;="&amp;H50)</f>
        <v>0</v>
      </c>
      <c r="J49" s="39">
        <f t="shared" si="13"/>
        <v>25762.057575545456</v>
      </c>
      <c r="K49" s="40">
        <f>COUNTIF(Vertices[Betweenness Centrality],"&gt;= "&amp;J49)-COUNTIF(Vertices[Betweenness Centrality],"&gt;="&amp;J50)</f>
        <v>0</v>
      </c>
      <c r="L49" s="39">
        <f t="shared" si="14"/>
        <v>0.12727272727272723</v>
      </c>
      <c r="M49" s="40">
        <f>COUNTIF(Vertices[Closeness Centrality],"&gt;= "&amp;L49)-COUNTIF(Vertices[Closeness Centrality],"&gt;="&amp;L50)</f>
        <v>0</v>
      </c>
      <c r="N49" s="39">
        <f t="shared" si="15"/>
        <v>0.04541218181818184</v>
      </c>
      <c r="O49" s="40">
        <f>COUNTIF(Vertices[Eigenvector Centrality],"&gt;= "&amp;N49)-COUNTIF(Vertices[Eigenvector Centrality],"&gt;="&amp;N50)</f>
        <v>0</v>
      </c>
      <c r="P49" s="39">
        <f t="shared" si="16"/>
        <v>28.159898000000027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90.98181818181827</v>
      </c>
      <c r="G50" s="38">
        <f>COUNTIF(Vertices[In-Degree],"&gt;= "&amp;F50)-COUNTIF(Vertices[In-Degree],"&gt;="&amp;F51)</f>
        <v>0</v>
      </c>
      <c r="H50" s="37">
        <f t="shared" si="12"/>
        <v>28.800000000000015</v>
      </c>
      <c r="I50" s="38">
        <f>COUNTIF(Vertices[Out-Degree],"&gt;= "&amp;H50)-COUNTIF(Vertices[Out-Degree],"&gt;="&amp;H51)</f>
        <v>0</v>
      </c>
      <c r="J50" s="37">
        <f t="shared" si="13"/>
        <v>26498.116363418183</v>
      </c>
      <c r="K50" s="38">
        <f>COUNTIF(Vertices[Betweenness Centrality],"&gt;= "&amp;J50)-COUNTIF(Vertices[Betweenness Centrality],"&gt;="&amp;J51)</f>
        <v>0</v>
      </c>
      <c r="L50" s="37">
        <f t="shared" si="14"/>
        <v>0.13090909090909086</v>
      </c>
      <c r="M50" s="38">
        <f>COUNTIF(Vertices[Closeness Centrality],"&gt;= "&amp;L50)-COUNTIF(Vertices[Closeness Centrality],"&gt;="&amp;L51)</f>
        <v>0</v>
      </c>
      <c r="N50" s="37">
        <f t="shared" si="15"/>
        <v>0.04670967272727275</v>
      </c>
      <c r="O50" s="38">
        <f>COUNTIF(Vertices[Eigenvector Centrality],"&gt;= "&amp;N50)-COUNTIF(Vertices[Eigenvector Centrality],"&gt;="&amp;N51)</f>
        <v>0</v>
      </c>
      <c r="P50" s="37">
        <f t="shared" si="16"/>
        <v>28.95354940000003</v>
      </c>
      <c r="Q50" s="38">
        <f>COUNTIF(Vertices[PageRank],"&gt;= "&amp;P50)-COUNTIF(Vertices[PageRank],"&gt;="&amp;P51)</f>
        <v>0</v>
      </c>
      <c r="R50" s="37">
        <f t="shared" si="17"/>
        <v>0.6545454545454547</v>
      </c>
      <c r="S50" s="43">
        <f>COUNTIF(Vertices[Clustering Coefficient],"&gt;= "&amp;R50)-COUNTIF(Vertices[Clustering Coefficient],"&gt;="&amp;R51)</f>
        <v>10</v>
      </c>
      <c r="T50" s="37" t="e">
        <f ca="1" t="shared" si="18"/>
        <v>#REF!</v>
      </c>
      <c r="U50" s="38" t="e">
        <f ca="1" t="shared" si="0"/>
        <v>#REF!</v>
      </c>
    </row>
    <row r="51" spans="4:21" ht="15">
      <c r="D51" s="32">
        <f t="shared" si="10"/>
        <v>0</v>
      </c>
      <c r="E51" s="3">
        <f>COUNTIF(Vertices[Degree],"&gt;= "&amp;D51)-COUNTIF(Vertices[Degree],"&gt;="&amp;D52)</f>
        <v>0</v>
      </c>
      <c r="F51" s="39">
        <f t="shared" si="11"/>
        <v>93.509090909091</v>
      </c>
      <c r="G51" s="40">
        <f>COUNTIF(Vertices[In-Degree],"&gt;= "&amp;F51)-COUNTIF(Vertices[In-Degree],"&gt;="&amp;F52)</f>
        <v>0</v>
      </c>
      <c r="H51" s="39">
        <f t="shared" si="12"/>
        <v>29.600000000000016</v>
      </c>
      <c r="I51" s="40">
        <f>COUNTIF(Vertices[Out-Degree],"&gt;= "&amp;H51)-COUNTIF(Vertices[Out-Degree],"&gt;="&amp;H52)</f>
        <v>0</v>
      </c>
      <c r="J51" s="39">
        <f t="shared" si="13"/>
        <v>27234.17515129091</v>
      </c>
      <c r="K51" s="40">
        <f>COUNTIF(Vertices[Betweenness Centrality],"&gt;= "&amp;J51)-COUNTIF(Vertices[Betweenness Centrality],"&gt;="&amp;J52)</f>
        <v>0</v>
      </c>
      <c r="L51" s="39">
        <f t="shared" si="14"/>
        <v>0.1345454545454545</v>
      </c>
      <c r="M51" s="40">
        <f>COUNTIF(Vertices[Closeness Centrality],"&gt;= "&amp;L51)-COUNTIF(Vertices[Closeness Centrality],"&gt;="&amp;L52)</f>
        <v>0</v>
      </c>
      <c r="N51" s="39">
        <f t="shared" si="15"/>
        <v>0.04800716363636366</v>
      </c>
      <c r="O51" s="40">
        <f>COUNTIF(Vertices[Eigenvector Centrality],"&gt;= "&amp;N51)-COUNTIF(Vertices[Eigenvector Centrality],"&gt;="&amp;N52)</f>
        <v>0</v>
      </c>
      <c r="P51" s="39">
        <f t="shared" si="16"/>
        <v>29.74720080000003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96.03636363636373</v>
      </c>
      <c r="G52" s="38">
        <f>COUNTIF(Vertices[In-Degree],"&gt;= "&amp;F52)-COUNTIF(Vertices[In-Degree],"&gt;="&amp;F53)</f>
        <v>0</v>
      </c>
      <c r="H52" s="37">
        <f t="shared" si="12"/>
        <v>30.400000000000016</v>
      </c>
      <c r="I52" s="38">
        <f>COUNTIF(Vertices[Out-Degree],"&gt;= "&amp;H52)-COUNTIF(Vertices[Out-Degree],"&gt;="&amp;H53)</f>
        <v>0</v>
      </c>
      <c r="J52" s="37">
        <f t="shared" si="13"/>
        <v>27970.233939163638</v>
      </c>
      <c r="K52" s="38">
        <f>COUNTIF(Vertices[Betweenness Centrality],"&gt;= "&amp;J52)-COUNTIF(Vertices[Betweenness Centrality],"&gt;="&amp;J53)</f>
        <v>0</v>
      </c>
      <c r="L52" s="37">
        <f t="shared" si="14"/>
        <v>0.13818181818181813</v>
      </c>
      <c r="M52" s="38">
        <f>COUNTIF(Vertices[Closeness Centrality],"&gt;= "&amp;L52)-COUNTIF(Vertices[Closeness Centrality],"&gt;="&amp;L53)</f>
        <v>0</v>
      </c>
      <c r="N52" s="37">
        <f t="shared" si="15"/>
        <v>0.049304654545454574</v>
      </c>
      <c r="O52" s="38">
        <f>COUNTIF(Vertices[Eigenvector Centrality],"&gt;= "&amp;N52)-COUNTIF(Vertices[Eigenvector Centrality],"&gt;="&amp;N53)</f>
        <v>0</v>
      </c>
      <c r="P52" s="37">
        <f t="shared" si="16"/>
        <v>30.54085220000003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98.56363636363646</v>
      </c>
      <c r="G53" s="40">
        <f>COUNTIF(Vertices[In-Degree],"&gt;= "&amp;F53)-COUNTIF(Vertices[In-Degree],"&gt;="&amp;F54)</f>
        <v>0</v>
      </c>
      <c r="H53" s="39">
        <f t="shared" si="12"/>
        <v>31.200000000000017</v>
      </c>
      <c r="I53" s="40">
        <f>COUNTIF(Vertices[Out-Degree],"&gt;= "&amp;H53)-COUNTIF(Vertices[Out-Degree],"&gt;="&amp;H54)</f>
        <v>0</v>
      </c>
      <c r="J53" s="39">
        <f t="shared" si="13"/>
        <v>28706.292727036365</v>
      </c>
      <c r="K53" s="40">
        <f>COUNTIF(Vertices[Betweenness Centrality],"&gt;= "&amp;J53)-COUNTIF(Vertices[Betweenness Centrality],"&gt;="&amp;J54)</f>
        <v>0</v>
      </c>
      <c r="L53" s="39">
        <f t="shared" si="14"/>
        <v>0.14181818181818176</v>
      </c>
      <c r="M53" s="40">
        <f>COUNTIF(Vertices[Closeness Centrality],"&gt;= "&amp;L53)-COUNTIF(Vertices[Closeness Centrality],"&gt;="&amp;L54)</f>
        <v>0</v>
      </c>
      <c r="N53" s="39">
        <f t="shared" si="15"/>
        <v>0.050602145454545486</v>
      </c>
      <c r="O53" s="40">
        <f>COUNTIF(Vertices[Eigenvector Centrality],"&gt;= "&amp;N53)-COUNTIF(Vertices[Eigenvector Centrality],"&gt;="&amp;N54)</f>
        <v>0</v>
      </c>
      <c r="P53" s="39">
        <f t="shared" si="16"/>
        <v>31.334503600000033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101.0909090909092</v>
      </c>
      <c r="G54" s="38">
        <f>COUNTIF(Vertices[In-Degree],"&gt;= "&amp;F54)-COUNTIF(Vertices[In-Degree],"&gt;="&amp;F55)</f>
        <v>0</v>
      </c>
      <c r="H54" s="37">
        <f t="shared" si="12"/>
        <v>32.000000000000014</v>
      </c>
      <c r="I54" s="38">
        <f>COUNTIF(Vertices[Out-Degree],"&gt;= "&amp;H54)-COUNTIF(Vertices[Out-Degree],"&gt;="&amp;H55)</f>
        <v>0</v>
      </c>
      <c r="J54" s="37">
        <f t="shared" si="13"/>
        <v>29442.351514909093</v>
      </c>
      <c r="K54" s="38">
        <f>COUNTIF(Vertices[Betweenness Centrality],"&gt;= "&amp;J54)-COUNTIF(Vertices[Betweenness Centrality],"&gt;="&amp;J55)</f>
        <v>0</v>
      </c>
      <c r="L54" s="37">
        <f t="shared" si="14"/>
        <v>0.1454545454545454</v>
      </c>
      <c r="M54" s="38">
        <f>COUNTIF(Vertices[Closeness Centrality],"&gt;= "&amp;L54)-COUNTIF(Vertices[Closeness Centrality],"&gt;="&amp;L55)</f>
        <v>0</v>
      </c>
      <c r="N54" s="37">
        <f t="shared" si="15"/>
        <v>0.0518996363636364</v>
      </c>
      <c r="O54" s="38">
        <f>COUNTIF(Vertices[Eigenvector Centrality],"&gt;= "&amp;N54)-COUNTIF(Vertices[Eigenvector Centrality],"&gt;="&amp;N55)</f>
        <v>0</v>
      </c>
      <c r="P54" s="37">
        <f t="shared" si="16"/>
        <v>32.128155000000035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103.61818181818192</v>
      </c>
      <c r="G55" s="40">
        <f>COUNTIF(Vertices[In-Degree],"&gt;= "&amp;F55)-COUNTIF(Vertices[In-Degree],"&gt;="&amp;F56)</f>
        <v>0</v>
      </c>
      <c r="H55" s="39">
        <f t="shared" si="12"/>
        <v>32.80000000000001</v>
      </c>
      <c r="I55" s="40">
        <f>COUNTIF(Vertices[Out-Degree],"&gt;= "&amp;H55)-COUNTIF(Vertices[Out-Degree],"&gt;="&amp;H56)</f>
        <v>0</v>
      </c>
      <c r="J55" s="39">
        <f t="shared" si="13"/>
        <v>30178.41030278182</v>
      </c>
      <c r="K55" s="40">
        <f>COUNTIF(Vertices[Betweenness Centrality],"&gt;= "&amp;J55)-COUNTIF(Vertices[Betweenness Centrality],"&gt;="&amp;J56)</f>
        <v>0</v>
      </c>
      <c r="L55" s="39">
        <f t="shared" si="14"/>
        <v>0.14909090909090902</v>
      </c>
      <c r="M55" s="40">
        <f>COUNTIF(Vertices[Closeness Centrality],"&gt;= "&amp;L55)-COUNTIF(Vertices[Closeness Centrality],"&gt;="&amp;L56)</f>
        <v>0</v>
      </c>
      <c r="N55" s="39">
        <f t="shared" si="15"/>
        <v>0.05319712727272731</v>
      </c>
      <c r="O55" s="40">
        <f>COUNTIF(Vertices[Eigenvector Centrality],"&gt;= "&amp;N55)-COUNTIF(Vertices[Eigenvector Centrality],"&gt;="&amp;N56)</f>
        <v>0</v>
      </c>
      <c r="P55" s="39">
        <f t="shared" si="16"/>
        <v>32.92180640000004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106.14545454545465</v>
      </c>
      <c r="G56" s="38">
        <f>COUNTIF(Vertices[In-Degree],"&gt;= "&amp;F56)-COUNTIF(Vertices[In-Degree],"&gt;="&amp;F57)</f>
        <v>0</v>
      </c>
      <c r="H56" s="37">
        <f t="shared" si="12"/>
        <v>33.60000000000001</v>
      </c>
      <c r="I56" s="38">
        <f>COUNTIF(Vertices[Out-Degree],"&gt;= "&amp;H56)-COUNTIF(Vertices[Out-Degree],"&gt;="&amp;H57)</f>
        <v>0</v>
      </c>
      <c r="J56" s="37">
        <f t="shared" si="13"/>
        <v>30914.469090654547</v>
      </c>
      <c r="K56" s="38">
        <f>COUNTIF(Vertices[Betweenness Centrality],"&gt;= "&amp;J56)-COUNTIF(Vertices[Betweenness Centrality],"&gt;="&amp;J57)</f>
        <v>0</v>
      </c>
      <c r="L56" s="37">
        <f t="shared" si="14"/>
        <v>0.15272727272727266</v>
      </c>
      <c r="M56" s="38">
        <f>COUNTIF(Vertices[Closeness Centrality],"&gt;= "&amp;L56)-COUNTIF(Vertices[Closeness Centrality],"&gt;="&amp;L57)</f>
        <v>0</v>
      </c>
      <c r="N56" s="37">
        <f t="shared" si="15"/>
        <v>0.05449461818181822</v>
      </c>
      <c r="O56" s="38">
        <f>COUNTIF(Vertices[Eigenvector Centrality],"&gt;= "&amp;N56)-COUNTIF(Vertices[Eigenvector Centrality],"&gt;="&amp;N57)</f>
        <v>0</v>
      </c>
      <c r="P56" s="37">
        <f t="shared" si="16"/>
        <v>33.71545780000004</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139</v>
      </c>
      <c r="G57" s="42">
        <f>COUNTIF(Vertices[In-Degree],"&gt;= "&amp;F57)-COUNTIF(Vertices[In-Degree],"&gt;="&amp;F58)</f>
        <v>1</v>
      </c>
      <c r="H57" s="41">
        <f>MAX(Vertices[Out-Degree])</f>
        <v>44</v>
      </c>
      <c r="I57" s="42">
        <f>COUNTIF(Vertices[Out-Degree],"&gt;= "&amp;H57)-COUNTIF(Vertices[Out-Degree],"&gt;="&amp;H58)</f>
        <v>1</v>
      </c>
      <c r="J57" s="41">
        <f>MAX(Vertices[Betweenness Centrality])</f>
        <v>40483.233333</v>
      </c>
      <c r="K57" s="42">
        <f>COUNTIF(Vertices[Betweenness Centrality],"&gt;= "&amp;J57)-COUNTIF(Vertices[Betweenness Centrality],"&gt;="&amp;J58)</f>
        <v>1</v>
      </c>
      <c r="L57" s="41">
        <f>MAX(Vertices[Closeness Centrality])</f>
        <v>0.2</v>
      </c>
      <c r="M57" s="42">
        <f>COUNTIF(Vertices[Closeness Centrality],"&gt;= "&amp;L57)-COUNTIF(Vertices[Closeness Centrality],"&gt;="&amp;L58)</f>
        <v>1</v>
      </c>
      <c r="N57" s="41">
        <f>MAX(Vertices[Eigenvector Centrality])</f>
        <v>0.071362</v>
      </c>
      <c r="O57" s="42">
        <f>COUNTIF(Vertices[Eigenvector Centrality],"&gt;= "&amp;N57)-COUNTIF(Vertices[Eigenvector Centrality],"&gt;="&amp;N58)</f>
        <v>1</v>
      </c>
      <c r="P57" s="41">
        <f>MAX(Vertices[PageRank])</f>
        <v>44.032926</v>
      </c>
      <c r="Q57" s="42">
        <f>COUNTIF(Vertices[PageRank],"&gt;= "&amp;P57)-COUNTIF(Vertices[PageRank],"&gt;="&amp;P58)</f>
        <v>1</v>
      </c>
      <c r="R57" s="41">
        <f>MAX(Vertices[Clustering Coefficient])</f>
        <v>1</v>
      </c>
      <c r="S57" s="45">
        <f>COUNTIF(Vertices[Clustering Coefficient],"&gt;= "&amp;R57)-COUNTIF(Vertices[Clustering Coefficient],"&gt;="&amp;R58)</f>
        <v>26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139</v>
      </c>
    </row>
    <row r="71" spans="1:2" ht="15">
      <c r="A71" s="33" t="s">
        <v>90</v>
      </c>
      <c r="B71" s="47">
        <f>_xlfn.IFERROR(AVERAGE(Vertices[In-Degree]),NoMetricMessage)</f>
        <v>1.701834862385321</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44</v>
      </c>
    </row>
    <row r="85" spans="1:2" ht="15">
      <c r="A85" s="33" t="s">
        <v>96</v>
      </c>
      <c r="B85" s="47">
        <f>_xlfn.IFERROR(AVERAGE(Vertices[Out-Degree]),NoMetricMessage)</f>
        <v>1.701834862385321</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40483.233333</v>
      </c>
    </row>
    <row r="99" spans="1:2" ht="15">
      <c r="A99" s="33" t="s">
        <v>102</v>
      </c>
      <c r="B99" s="47">
        <f>_xlfn.IFERROR(AVERAGE(Vertices[Betweenness Centrality]),NoMetricMessage)</f>
        <v>300.4220183394496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0.2</v>
      </c>
    </row>
    <row r="113" spans="1:2" ht="15">
      <c r="A113" s="33" t="s">
        <v>108</v>
      </c>
      <c r="B113" s="47">
        <f>_xlfn.IFERROR(AVERAGE(Vertices[Closeness Centrality]),NoMetricMessage)</f>
        <v>0.005322055045871548</v>
      </c>
    </row>
    <row r="114" spans="1:2" ht="15">
      <c r="A114" s="33" t="s">
        <v>109</v>
      </c>
      <c r="B114" s="47">
        <f>_xlfn.IFERROR(MEDIAN(Vertices[Closeness Centrality]),NoMetricMessage)</f>
        <v>0.002128</v>
      </c>
    </row>
    <row r="125" spans="1:2" ht="15">
      <c r="A125" s="33" t="s">
        <v>112</v>
      </c>
      <c r="B125" s="47">
        <f>IF(COUNT(Vertices[Eigenvector Centrality])&gt;0,N2,NoMetricMessage)</f>
        <v>0</v>
      </c>
    </row>
    <row r="126" spans="1:2" ht="15">
      <c r="A126" s="33" t="s">
        <v>113</v>
      </c>
      <c r="B126" s="47">
        <f>IF(COUNT(Vertices[Eigenvector Centrality])&gt;0,N57,NoMetricMessage)</f>
        <v>0.071362</v>
      </c>
    </row>
    <row r="127" spans="1:2" ht="15">
      <c r="A127" s="33" t="s">
        <v>114</v>
      </c>
      <c r="B127" s="47">
        <f>_xlfn.IFERROR(AVERAGE(Vertices[Eigenvector Centrality]),NoMetricMessage)</f>
        <v>0.004587165137614679</v>
      </c>
    </row>
    <row r="128" spans="1:2" ht="15">
      <c r="A128" s="33" t="s">
        <v>115</v>
      </c>
      <c r="B128" s="47">
        <f>_xlfn.IFERROR(MEDIAN(Vertices[Eigenvector Centrality]),NoMetricMessage)</f>
        <v>0.005309</v>
      </c>
    </row>
    <row r="139" spans="1:2" ht="15">
      <c r="A139" s="33" t="s">
        <v>140</v>
      </c>
      <c r="B139" s="47">
        <f>IF(COUNT(Vertices[PageRank])&gt;0,P2,NoMetricMessage)</f>
        <v>0.382099</v>
      </c>
    </row>
    <row r="140" spans="1:2" ht="15">
      <c r="A140" s="33" t="s">
        <v>141</v>
      </c>
      <c r="B140" s="47">
        <f>IF(COUNT(Vertices[PageRank])&gt;0,P57,NoMetricMessage)</f>
        <v>44.032926</v>
      </c>
    </row>
    <row r="141" spans="1:2" ht="15">
      <c r="A141" s="33" t="s">
        <v>142</v>
      </c>
      <c r="B141" s="47">
        <f>_xlfn.IFERROR(AVERAGE(Vertices[PageRank]),NoMetricMessage)</f>
        <v>0.9999977935779792</v>
      </c>
    </row>
    <row r="142" spans="1:2" ht="15">
      <c r="A142" s="33" t="s">
        <v>143</v>
      </c>
      <c r="B142" s="47">
        <f>_xlfn.IFERROR(MEDIAN(Vertices[PageRank]),NoMetricMessage)</f>
        <v>0.6389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0.24157997006116091</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3152</v>
      </c>
      <c r="K7" s="13" t="s">
        <v>3153</v>
      </c>
    </row>
    <row r="8" spans="1:11" ht="409.5">
      <c r="A8"/>
      <c r="B8">
        <v>2</v>
      </c>
      <c r="C8">
        <v>2</v>
      </c>
      <c r="D8" t="s">
        <v>61</v>
      </c>
      <c r="E8" t="s">
        <v>61</v>
      </c>
      <c r="H8" t="s">
        <v>73</v>
      </c>
      <c r="J8" t="s">
        <v>3154</v>
      </c>
      <c r="K8" s="13" t="s">
        <v>3155</v>
      </c>
    </row>
    <row r="9" spans="1:11" ht="409.5">
      <c r="A9"/>
      <c r="B9">
        <v>3</v>
      </c>
      <c r="C9">
        <v>4</v>
      </c>
      <c r="D9" t="s">
        <v>62</v>
      </c>
      <c r="E9" t="s">
        <v>62</v>
      </c>
      <c r="H9" t="s">
        <v>74</v>
      </c>
      <c r="J9" t="s">
        <v>3156</v>
      </c>
      <c r="K9" s="13" t="s">
        <v>3157</v>
      </c>
    </row>
    <row r="10" spans="1:11" ht="409.5">
      <c r="A10"/>
      <c r="B10">
        <v>4</v>
      </c>
      <c r="D10" t="s">
        <v>63</v>
      </c>
      <c r="E10" t="s">
        <v>63</v>
      </c>
      <c r="H10" t="s">
        <v>75</v>
      </c>
      <c r="J10" t="s">
        <v>3158</v>
      </c>
      <c r="K10" s="13" t="s">
        <v>3159</v>
      </c>
    </row>
    <row r="11" spans="1:11" ht="15">
      <c r="A11"/>
      <c r="B11">
        <v>5</v>
      </c>
      <c r="D11" t="s">
        <v>46</v>
      </c>
      <c r="E11">
        <v>1</v>
      </c>
      <c r="H11" t="s">
        <v>76</v>
      </c>
      <c r="J11" t="s">
        <v>3160</v>
      </c>
      <c r="K11" t="s">
        <v>3161</v>
      </c>
    </row>
    <row r="12" spans="1:11" ht="15">
      <c r="A12"/>
      <c r="B12"/>
      <c r="D12" t="s">
        <v>64</v>
      </c>
      <c r="E12">
        <v>2</v>
      </c>
      <c r="H12">
        <v>0</v>
      </c>
      <c r="J12" t="s">
        <v>3162</v>
      </c>
      <c r="K12" t="s">
        <v>3163</v>
      </c>
    </row>
    <row r="13" spans="1:11" ht="15">
      <c r="A13"/>
      <c r="B13"/>
      <c r="D13">
        <v>1</v>
      </c>
      <c r="E13">
        <v>3</v>
      </c>
      <c r="H13">
        <v>1</v>
      </c>
      <c r="J13" t="s">
        <v>3164</v>
      </c>
      <c r="K13" t="s">
        <v>3165</v>
      </c>
    </row>
    <row r="14" spans="4:11" ht="15">
      <c r="D14">
        <v>2</v>
      </c>
      <c r="E14">
        <v>4</v>
      </c>
      <c r="H14">
        <v>2</v>
      </c>
      <c r="J14" t="s">
        <v>3166</v>
      </c>
      <c r="K14" t="s">
        <v>3167</v>
      </c>
    </row>
    <row r="15" spans="4:11" ht="15">
      <c r="D15">
        <v>3</v>
      </c>
      <c r="E15">
        <v>5</v>
      </c>
      <c r="H15">
        <v>3</v>
      </c>
      <c r="J15" t="s">
        <v>3168</v>
      </c>
      <c r="K15" t="s">
        <v>3169</v>
      </c>
    </row>
    <row r="16" spans="4:11" ht="15">
      <c r="D16">
        <v>4</v>
      </c>
      <c r="E16">
        <v>6</v>
      </c>
      <c r="H16">
        <v>4</v>
      </c>
      <c r="J16" t="s">
        <v>3170</v>
      </c>
      <c r="K16" t="s">
        <v>3171</v>
      </c>
    </row>
    <row r="17" spans="4:11" ht="15">
      <c r="D17">
        <v>5</v>
      </c>
      <c r="E17">
        <v>7</v>
      </c>
      <c r="H17">
        <v>5</v>
      </c>
      <c r="J17" t="s">
        <v>3172</v>
      </c>
      <c r="K17" t="s">
        <v>3173</v>
      </c>
    </row>
    <row r="18" spans="4:11" ht="15">
      <c r="D18">
        <v>6</v>
      </c>
      <c r="E18">
        <v>8</v>
      </c>
      <c r="H18">
        <v>6</v>
      </c>
      <c r="J18" t="s">
        <v>3174</v>
      </c>
      <c r="K18" t="s">
        <v>3175</v>
      </c>
    </row>
    <row r="19" spans="4:11" ht="15">
      <c r="D19">
        <v>7</v>
      </c>
      <c r="E19">
        <v>9</v>
      </c>
      <c r="H19">
        <v>7</v>
      </c>
      <c r="J19" t="s">
        <v>3176</v>
      </c>
      <c r="K19" t="s">
        <v>3177</v>
      </c>
    </row>
    <row r="20" spans="4:11" ht="15">
      <c r="D20">
        <v>8</v>
      </c>
      <c r="H20">
        <v>8</v>
      </c>
      <c r="J20" t="s">
        <v>3178</v>
      </c>
      <c r="K20" t="s">
        <v>3179</v>
      </c>
    </row>
    <row r="21" spans="4:11" ht="409.5">
      <c r="D21">
        <v>9</v>
      </c>
      <c r="H21">
        <v>9</v>
      </c>
      <c r="J21" t="s">
        <v>3180</v>
      </c>
      <c r="K21" s="13" t="s">
        <v>3181</v>
      </c>
    </row>
    <row r="22" spans="4:11" ht="409.5">
      <c r="D22">
        <v>10</v>
      </c>
      <c r="J22" t="s">
        <v>3182</v>
      </c>
      <c r="K22" s="13" t="s">
        <v>3183</v>
      </c>
    </row>
    <row r="23" spans="4:11" ht="409.5">
      <c r="D23">
        <v>11</v>
      </c>
      <c r="J23" t="s">
        <v>3184</v>
      </c>
      <c r="K23" s="13" t="s">
        <v>3185</v>
      </c>
    </row>
    <row r="24" spans="10:11" ht="409.5">
      <c r="J24" t="s">
        <v>3186</v>
      </c>
      <c r="K24" s="13" t="s">
        <v>4330</v>
      </c>
    </row>
    <row r="25" spans="10:11" ht="15">
      <c r="J25" t="s">
        <v>3187</v>
      </c>
      <c r="K25" t="b">
        <v>0</v>
      </c>
    </row>
    <row r="26" spans="10:11" ht="15">
      <c r="J26" t="s">
        <v>4328</v>
      </c>
      <c r="K26" t="s">
        <v>4329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3225</v>
      </c>
      <c r="B2" s="118" t="s">
        <v>3226</v>
      </c>
      <c r="C2" s="119" t="s">
        <v>3227</v>
      </c>
    </row>
    <row r="3" spans="1:3" ht="15">
      <c r="A3" s="117" t="s">
        <v>3189</v>
      </c>
      <c r="B3" s="117" t="s">
        <v>3189</v>
      </c>
      <c r="C3" s="34">
        <v>163</v>
      </c>
    </row>
    <row r="4" spans="1:3" ht="15">
      <c r="A4" s="117" t="s">
        <v>3189</v>
      </c>
      <c r="B4" s="117" t="s">
        <v>3190</v>
      </c>
      <c r="C4" s="34">
        <v>6</v>
      </c>
    </row>
    <row r="5" spans="1:3" ht="15">
      <c r="A5" s="117" t="s">
        <v>3189</v>
      </c>
      <c r="B5" s="117" t="s">
        <v>3191</v>
      </c>
      <c r="C5" s="34">
        <v>4</v>
      </c>
    </row>
    <row r="6" spans="1:3" ht="15">
      <c r="A6" s="117" t="s">
        <v>3189</v>
      </c>
      <c r="B6" s="117" t="s">
        <v>3193</v>
      </c>
      <c r="C6" s="34">
        <v>1</v>
      </c>
    </row>
    <row r="7" spans="1:3" ht="15">
      <c r="A7" s="117" t="s">
        <v>3189</v>
      </c>
      <c r="B7" s="117" t="s">
        <v>3195</v>
      </c>
      <c r="C7" s="34">
        <v>1</v>
      </c>
    </row>
    <row r="8" spans="1:3" ht="15">
      <c r="A8" s="117" t="s">
        <v>3189</v>
      </c>
      <c r="B8" s="117" t="s">
        <v>3196</v>
      </c>
      <c r="C8" s="34">
        <v>1</v>
      </c>
    </row>
    <row r="9" spans="1:3" ht="15">
      <c r="A9" s="117" t="s">
        <v>3189</v>
      </c>
      <c r="B9" s="117" t="s">
        <v>3199</v>
      </c>
      <c r="C9" s="34">
        <v>2</v>
      </c>
    </row>
    <row r="10" spans="1:3" ht="15">
      <c r="A10" s="117" t="s">
        <v>3189</v>
      </c>
      <c r="B10" s="117" t="s">
        <v>3206</v>
      </c>
      <c r="C10" s="34">
        <v>1</v>
      </c>
    </row>
    <row r="11" spans="1:3" ht="15">
      <c r="A11" s="117" t="s">
        <v>3189</v>
      </c>
      <c r="B11" s="117" t="s">
        <v>3208</v>
      </c>
      <c r="C11" s="34">
        <v>1</v>
      </c>
    </row>
    <row r="12" spans="1:3" ht="15">
      <c r="A12" s="117" t="s">
        <v>3190</v>
      </c>
      <c r="B12" s="117" t="s">
        <v>3189</v>
      </c>
      <c r="C12" s="34">
        <v>31</v>
      </c>
    </row>
    <row r="13" spans="1:3" ht="15">
      <c r="A13" s="117" t="s">
        <v>3190</v>
      </c>
      <c r="B13" s="117" t="s">
        <v>3190</v>
      </c>
      <c r="C13" s="34">
        <v>51</v>
      </c>
    </row>
    <row r="14" spans="1:3" ht="15">
      <c r="A14" s="117" t="s">
        <v>3191</v>
      </c>
      <c r="B14" s="117" t="s">
        <v>3189</v>
      </c>
      <c r="C14" s="34">
        <v>13</v>
      </c>
    </row>
    <row r="15" spans="1:3" ht="15">
      <c r="A15" s="117" t="s">
        <v>3191</v>
      </c>
      <c r="B15" s="117" t="s">
        <v>3191</v>
      </c>
      <c r="C15" s="34">
        <v>42</v>
      </c>
    </row>
    <row r="16" spans="1:3" ht="15">
      <c r="A16" s="117" t="s">
        <v>3192</v>
      </c>
      <c r="B16" s="117" t="s">
        <v>3189</v>
      </c>
      <c r="C16" s="34">
        <v>1</v>
      </c>
    </row>
    <row r="17" spans="1:3" ht="15">
      <c r="A17" s="117" t="s">
        <v>3192</v>
      </c>
      <c r="B17" s="117" t="s">
        <v>3192</v>
      </c>
      <c r="C17" s="34">
        <v>11</v>
      </c>
    </row>
    <row r="18" spans="1:3" ht="15">
      <c r="A18" s="117" t="s">
        <v>3193</v>
      </c>
      <c r="B18" s="117" t="s">
        <v>3189</v>
      </c>
      <c r="C18" s="34">
        <v>5</v>
      </c>
    </row>
    <row r="19" spans="1:3" ht="15">
      <c r="A19" s="117" t="s">
        <v>3193</v>
      </c>
      <c r="B19" s="117" t="s">
        <v>3193</v>
      </c>
      <c r="C19" s="34">
        <v>9</v>
      </c>
    </row>
    <row r="20" spans="1:3" ht="15">
      <c r="A20" s="117" t="s">
        <v>3194</v>
      </c>
      <c r="B20" s="117" t="s">
        <v>3189</v>
      </c>
      <c r="C20" s="34">
        <v>3</v>
      </c>
    </row>
    <row r="21" spans="1:3" ht="15">
      <c r="A21" s="117" t="s">
        <v>3194</v>
      </c>
      <c r="B21" s="117" t="s">
        <v>3194</v>
      </c>
      <c r="C21" s="34">
        <v>12</v>
      </c>
    </row>
    <row r="22" spans="1:3" ht="15">
      <c r="A22" s="117" t="s">
        <v>3195</v>
      </c>
      <c r="B22" s="117" t="s">
        <v>3189</v>
      </c>
      <c r="C22" s="34">
        <v>7</v>
      </c>
    </row>
    <row r="23" spans="1:3" ht="15">
      <c r="A23" s="117" t="s">
        <v>3195</v>
      </c>
      <c r="B23" s="117" t="s">
        <v>3195</v>
      </c>
      <c r="C23" s="34">
        <v>15</v>
      </c>
    </row>
    <row r="24" spans="1:3" ht="15">
      <c r="A24" s="117" t="s">
        <v>3196</v>
      </c>
      <c r="B24" s="117" t="s">
        <v>3189</v>
      </c>
      <c r="C24" s="34">
        <v>6</v>
      </c>
    </row>
    <row r="25" spans="1:3" ht="15">
      <c r="A25" s="117" t="s">
        <v>3196</v>
      </c>
      <c r="B25" s="117" t="s">
        <v>3196</v>
      </c>
      <c r="C25" s="34">
        <v>7</v>
      </c>
    </row>
    <row r="26" spans="1:3" ht="15">
      <c r="A26" s="117" t="s">
        <v>3197</v>
      </c>
      <c r="B26" s="117" t="s">
        <v>3197</v>
      </c>
      <c r="C26" s="34">
        <v>5</v>
      </c>
    </row>
    <row r="27" spans="1:3" ht="15">
      <c r="A27" s="117" t="s">
        <v>3198</v>
      </c>
      <c r="B27" s="117" t="s">
        <v>3198</v>
      </c>
      <c r="C27" s="34">
        <v>23</v>
      </c>
    </row>
    <row r="28" spans="1:3" ht="15">
      <c r="A28" s="117" t="s">
        <v>3199</v>
      </c>
      <c r="B28" s="117" t="s">
        <v>3189</v>
      </c>
      <c r="C28" s="34">
        <v>3</v>
      </c>
    </row>
    <row r="29" spans="1:3" ht="15">
      <c r="A29" s="117" t="s">
        <v>3199</v>
      </c>
      <c r="B29" s="117" t="s">
        <v>3199</v>
      </c>
      <c r="C29" s="34">
        <v>4</v>
      </c>
    </row>
    <row r="30" spans="1:3" ht="15">
      <c r="A30" s="117" t="s">
        <v>3200</v>
      </c>
      <c r="B30" s="117" t="s">
        <v>3189</v>
      </c>
      <c r="C30" s="34">
        <v>5</v>
      </c>
    </row>
    <row r="31" spans="1:3" ht="15">
      <c r="A31" s="117" t="s">
        <v>3200</v>
      </c>
      <c r="B31" s="117" t="s">
        <v>3200</v>
      </c>
      <c r="C31" s="34">
        <v>4</v>
      </c>
    </row>
    <row r="32" spans="1:3" ht="15">
      <c r="A32" s="117" t="s">
        <v>3201</v>
      </c>
      <c r="B32" s="117" t="s">
        <v>3189</v>
      </c>
      <c r="C32" s="34">
        <v>4</v>
      </c>
    </row>
    <row r="33" spans="1:3" ht="15">
      <c r="A33" s="117" t="s">
        <v>3201</v>
      </c>
      <c r="B33" s="117" t="s">
        <v>3201</v>
      </c>
      <c r="C33" s="34">
        <v>16</v>
      </c>
    </row>
    <row r="34" spans="1:3" ht="15">
      <c r="A34" s="117" t="s">
        <v>3202</v>
      </c>
      <c r="B34" s="117" t="s">
        <v>3189</v>
      </c>
      <c r="C34" s="34">
        <v>2</v>
      </c>
    </row>
    <row r="35" spans="1:3" ht="15">
      <c r="A35" s="117" t="s">
        <v>3202</v>
      </c>
      <c r="B35" s="117" t="s">
        <v>3202</v>
      </c>
      <c r="C35" s="34">
        <v>5</v>
      </c>
    </row>
    <row r="36" spans="1:3" ht="15">
      <c r="A36" s="117" t="s">
        <v>3203</v>
      </c>
      <c r="B36" s="117" t="s">
        <v>3189</v>
      </c>
      <c r="C36" s="34">
        <v>4</v>
      </c>
    </row>
    <row r="37" spans="1:3" ht="15">
      <c r="A37" s="117" t="s">
        <v>3203</v>
      </c>
      <c r="B37" s="117" t="s">
        <v>3203</v>
      </c>
      <c r="C37" s="34">
        <v>3</v>
      </c>
    </row>
    <row r="38" spans="1:3" ht="15">
      <c r="A38" s="117" t="s">
        <v>3204</v>
      </c>
      <c r="B38" s="117" t="s">
        <v>3189</v>
      </c>
      <c r="C38" s="34">
        <v>4</v>
      </c>
    </row>
    <row r="39" spans="1:3" ht="15">
      <c r="A39" s="117" t="s">
        <v>3204</v>
      </c>
      <c r="B39" s="117" t="s">
        <v>3204</v>
      </c>
      <c r="C39" s="34">
        <v>1</v>
      </c>
    </row>
    <row r="40" spans="1:3" ht="15">
      <c r="A40" s="117" t="s">
        <v>3205</v>
      </c>
      <c r="B40" s="117" t="s">
        <v>3189</v>
      </c>
      <c r="C40" s="34">
        <v>1</v>
      </c>
    </row>
    <row r="41" spans="1:3" ht="15">
      <c r="A41" s="117" t="s">
        <v>3205</v>
      </c>
      <c r="B41" s="117" t="s">
        <v>3205</v>
      </c>
      <c r="C41" s="34">
        <v>1</v>
      </c>
    </row>
    <row r="42" spans="1:3" ht="15">
      <c r="A42" s="117" t="s">
        <v>3206</v>
      </c>
      <c r="B42" s="117" t="s">
        <v>3189</v>
      </c>
      <c r="C42" s="34">
        <v>3</v>
      </c>
    </row>
    <row r="43" spans="1:3" ht="15">
      <c r="A43" s="117" t="s">
        <v>3206</v>
      </c>
      <c r="B43" s="117" t="s">
        <v>3206</v>
      </c>
      <c r="C43" s="34">
        <v>1</v>
      </c>
    </row>
    <row r="44" spans="1:3" ht="15">
      <c r="A44" s="117" t="s">
        <v>3207</v>
      </c>
      <c r="B44" s="117" t="s">
        <v>3189</v>
      </c>
      <c r="C44" s="34">
        <v>3</v>
      </c>
    </row>
    <row r="45" spans="1:3" ht="15">
      <c r="A45" s="117" t="s">
        <v>3207</v>
      </c>
      <c r="B45" s="117" t="s">
        <v>3207</v>
      </c>
      <c r="C45" s="34">
        <v>1</v>
      </c>
    </row>
    <row r="46" spans="1:3" ht="15">
      <c r="A46" s="117" t="s">
        <v>3208</v>
      </c>
      <c r="B46" s="117" t="s">
        <v>3208</v>
      </c>
      <c r="C46" s="34">
        <v>2</v>
      </c>
    </row>
    <row r="47" spans="1:3" ht="15">
      <c r="A47" s="117" t="s">
        <v>3209</v>
      </c>
      <c r="B47" s="117" t="s">
        <v>3189</v>
      </c>
      <c r="C47" s="34">
        <v>1</v>
      </c>
    </row>
    <row r="48" spans="1:3" ht="15">
      <c r="A48" s="117" t="s">
        <v>3209</v>
      </c>
      <c r="B48" s="117" t="s">
        <v>3209</v>
      </c>
      <c r="C48"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3233</v>
      </c>
      <c r="B1" s="13" t="s">
        <v>3236</v>
      </c>
      <c r="C1" s="13" t="s">
        <v>3237</v>
      </c>
      <c r="D1" s="13" t="s">
        <v>3239</v>
      </c>
      <c r="E1" s="13" t="s">
        <v>3238</v>
      </c>
      <c r="F1" s="13" t="s">
        <v>3241</v>
      </c>
      <c r="G1" s="13" t="s">
        <v>3240</v>
      </c>
      <c r="H1" s="13" t="s">
        <v>3243</v>
      </c>
      <c r="I1" s="78" t="s">
        <v>3242</v>
      </c>
      <c r="J1" s="78" t="s">
        <v>3245</v>
      </c>
      <c r="K1" s="78" t="s">
        <v>3244</v>
      </c>
      <c r="L1" s="78" t="s">
        <v>3247</v>
      </c>
      <c r="M1" s="78" t="s">
        <v>3246</v>
      </c>
      <c r="N1" s="78" t="s">
        <v>3249</v>
      </c>
      <c r="O1" s="78" t="s">
        <v>3248</v>
      </c>
      <c r="P1" s="78" t="s">
        <v>3251</v>
      </c>
      <c r="Q1" s="13" t="s">
        <v>3250</v>
      </c>
      <c r="R1" s="13" t="s">
        <v>3253</v>
      </c>
      <c r="S1" s="13" t="s">
        <v>3252</v>
      </c>
      <c r="T1" s="13" t="s">
        <v>3255</v>
      </c>
      <c r="U1" s="13" t="s">
        <v>3254</v>
      </c>
      <c r="V1" s="13" t="s">
        <v>3256</v>
      </c>
    </row>
    <row r="2" spans="1:22" ht="15">
      <c r="A2" s="82" t="s">
        <v>787</v>
      </c>
      <c r="B2" s="78">
        <v>1</v>
      </c>
      <c r="C2" s="82" t="s">
        <v>790</v>
      </c>
      <c r="D2" s="78">
        <v>1</v>
      </c>
      <c r="E2" s="82" t="s">
        <v>751</v>
      </c>
      <c r="F2" s="78">
        <v>1</v>
      </c>
      <c r="G2" s="82" t="s">
        <v>786</v>
      </c>
      <c r="H2" s="78">
        <v>1</v>
      </c>
      <c r="I2" s="78"/>
      <c r="J2" s="78"/>
      <c r="K2" s="78"/>
      <c r="L2" s="78"/>
      <c r="M2" s="78"/>
      <c r="N2" s="78"/>
      <c r="O2" s="78"/>
      <c r="P2" s="78"/>
      <c r="Q2" s="82" t="s">
        <v>716</v>
      </c>
      <c r="R2" s="78">
        <v>1</v>
      </c>
      <c r="S2" s="82" t="s">
        <v>773</v>
      </c>
      <c r="T2" s="78">
        <v>1</v>
      </c>
      <c r="U2" s="82" t="s">
        <v>719</v>
      </c>
      <c r="V2" s="78">
        <v>1</v>
      </c>
    </row>
    <row r="3" spans="1:22" ht="15">
      <c r="A3" s="82" t="s">
        <v>785</v>
      </c>
      <c r="B3" s="78">
        <v>1</v>
      </c>
      <c r="C3" s="82" t="s">
        <v>791</v>
      </c>
      <c r="D3" s="78">
        <v>1</v>
      </c>
      <c r="E3" s="82" t="s">
        <v>736</v>
      </c>
      <c r="F3" s="78">
        <v>1</v>
      </c>
      <c r="G3" s="82" t="s">
        <v>752</v>
      </c>
      <c r="H3" s="78">
        <v>1</v>
      </c>
      <c r="I3" s="78"/>
      <c r="J3" s="78"/>
      <c r="K3" s="78"/>
      <c r="L3" s="78"/>
      <c r="M3" s="78"/>
      <c r="N3" s="78"/>
      <c r="O3" s="78"/>
      <c r="P3" s="78"/>
      <c r="Q3" s="82" t="s">
        <v>715</v>
      </c>
      <c r="R3" s="78">
        <v>1</v>
      </c>
      <c r="S3" s="78"/>
      <c r="T3" s="78"/>
      <c r="U3" s="82" t="s">
        <v>720</v>
      </c>
      <c r="V3" s="78">
        <v>1</v>
      </c>
    </row>
    <row r="4" spans="1:22" ht="15">
      <c r="A4" s="82" t="s">
        <v>784</v>
      </c>
      <c r="B4" s="78">
        <v>1</v>
      </c>
      <c r="C4" s="82" t="s">
        <v>792</v>
      </c>
      <c r="D4" s="78">
        <v>1</v>
      </c>
      <c r="E4" s="82" t="s">
        <v>735</v>
      </c>
      <c r="F4" s="78">
        <v>1</v>
      </c>
      <c r="G4" s="82" t="s">
        <v>743</v>
      </c>
      <c r="H4" s="78">
        <v>1</v>
      </c>
      <c r="I4" s="78"/>
      <c r="J4" s="78"/>
      <c r="K4" s="78"/>
      <c r="L4" s="78"/>
      <c r="M4" s="78"/>
      <c r="N4" s="78"/>
      <c r="O4" s="78"/>
      <c r="P4" s="78"/>
      <c r="Q4" s="82" t="s">
        <v>714</v>
      </c>
      <c r="R4" s="78">
        <v>1</v>
      </c>
      <c r="S4" s="78"/>
      <c r="T4" s="78"/>
      <c r="U4" s="82" t="s">
        <v>730</v>
      </c>
      <c r="V4" s="78">
        <v>1</v>
      </c>
    </row>
    <row r="5" spans="1:22" ht="15">
      <c r="A5" s="82" t="s">
        <v>783</v>
      </c>
      <c r="B5" s="78">
        <v>1</v>
      </c>
      <c r="C5" s="82" t="s">
        <v>793</v>
      </c>
      <c r="D5" s="78">
        <v>1</v>
      </c>
      <c r="E5" s="82" t="s">
        <v>734</v>
      </c>
      <c r="F5" s="78">
        <v>1</v>
      </c>
      <c r="G5" s="82" t="s">
        <v>742</v>
      </c>
      <c r="H5" s="78">
        <v>1</v>
      </c>
      <c r="I5" s="78"/>
      <c r="J5" s="78"/>
      <c r="K5" s="78"/>
      <c r="L5" s="78"/>
      <c r="M5" s="78"/>
      <c r="N5" s="78"/>
      <c r="O5" s="78"/>
      <c r="P5" s="78"/>
      <c r="Q5" s="78"/>
      <c r="R5" s="78"/>
      <c r="S5" s="78"/>
      <c r="T5" s="78"/>
      <c r="U5" s="82" t="s">
        <v>741</v>
      </c>
      <c r="V5" s="78">
        <v>1</v>
      </c>
    </row>
    <row r="6" spans="1:22" ht="15">
      <c r="A6" s="82" t="s">
        <v>782</v>
      </c>
      <c r="B6" s="78">
        <v>1</v>
      </c>
      <c r="C6" s="82" t="s">
        <v>794</v>
      </c>
      <c r="D6" s="78">
        <v>1</v>
      </c>
      <c r="E6" s="78"/>
      <c r="F6" s="78"/>
      <c r="G6" s="82" t="s">
        <v>722</v>
      </c>
      <c r="H6" s="78">
        <v>1</v>
      </c>
      <c r="I6" s="78"/>
      <c r="J6" s="78"/>
      <c r="K6" s="78"/>
      <c r="L6" s="78"/>
      <c r="M6" s="78"/>
      <c r="N6" s="78"/>
      <c r="O6" s="78"/>
      <c r="P6" s="78"/>
      <c r="Q6" s="78"/>
      <c r="R6" s="78"/>
      <c r="S6" s="78"/>
      <c r="T6" s="78"/>
      <c r="U6" s="82" t="s">
        <v>766</v>
      </c>
      <c r="V6" s="78">
        <v>1</v>
      </c>
    </row>
    <row r="7" spans="1:22" ht="15">
      <c r="A7" s="82" t="s">
        <v>780</v>
      </c>
      <c r="B7" s="78">
        <v>1</v>
      </c>
      <c r="C7" s="82" t="s">
        <v>795</v>
      </c>
      <c r="D7" s="78">
        <v>1</v>
      </c>
      <c r="E7" s="78"/>
      <c r="F7" s="78"/>
      <c r="G7" s="82" t="s">
        <v>723</v>
      </c>
      <c r="H7" s="78">
        <v>1</v>
      </c>
      <c r="I7" s="78"/>
      <c r="J7" s="78"/>
      <c r="K7" s="78"/>
      <c r="L7" s="78"/>
      <c r="M7" s="78"/>
      <c r="N7" s="78"/>
      <c r="O7" s="78"/>
      <c r="P7" s="78"/>
      <c r="Q7" s="78"/>
      <c r="R7" s="78"/>
      <c r="S7" s="78"/>
      <c r="T7" s="78"/>
      <c r="U7" s="82" t="s">
        <v>754</v>
      </c>
      <c r="V7" s="78">
        <v>1</v>
      </c>
    </row>
    <row r="8" spans="1:22" ht="15">
      <c r="A8" s="82" t="s">
        <v>3234</v>
      </c>
      <c r="B8" s="78">
        <v>1</v>
      </c>
      <c r="C8" s="82" t="s">
        <v>787</v>
      </c>
      <c r="D8" s="78">
        <v>1</v>
      </c>
      <c r="E8" s="78"/>
      <c r="F8" s="78"/>
      <c r="G8" s="78"/>
      <c r="H8" s="78"/>
      <c r="I8" s="78"/>
      <c r="J8" s="78"/>
      <c r="K8" s="78"/>
      <c r="L8" s="78"/>
      <c r="M8" s="78"/>
      <c r="N8" s="78"/>
      <c r="O8" s="78"/>
      <c r="P8" s="78"/>
      <c r="Q8" s="78"/>
      <c r="R8" s="78"/>
      <c r="S8" s="78"/>
      <c r="T8" s="78"/>
      <c r="U8" s="82" t="s">
        <v>755</v>
      </c>
      <c r="V8" s="78">
        <v>1</v>
      </c>
    </row>
    <row r="9" spans="1:22" ht="15">
      <c r="A9" s="82" t="s">
        <v>3235</v>
      </c>
      <c r="B9" s="78">
        <v>1</v>
      </c>
      <c r="C9" s="82" t="s">
        <v>785</v>
      </c>
      <c r="D9" s="78">
        <v>1</v>
      </c>
      <c r="E9" s="78"/>
      <c r="F9" s="78"/>
      <c r="G9" s="78"/>
      <c r="H9" s="78"/>
      <c r="I9" s="78"/>
      <c r="J9" s="78"/>
      <c r="K9" s="78"/>
      <c r="L9" s="78"/>
      <c r="M9" s="78"/>
      <c r="N9" s="78"/>
      <c r="O9" s="78"/>
      <c r="P9" s="78"/>
      <c r="Q9" s="78"/>
      <c r="R9" s="78"/>
      <c r="S9" s="78"/>
      <c r="T9" s="78"/>
      <c r="U9" s="82" t="s">
        <v>756</v>
      </c>
      <c r="V9" s="78">
        <v>1</v>
      </c>
    </row>
    <row r="10" spans="1:22" ht="15">
      <c r="A10" s="82" t="s">
        <v>778</v>
      </c>
      <c r="B10" s="78">
        <v>1</v>
      </c>
      <c r="C10" s="82" t="s">
        <v>784</v>
      </c>
      <c r="D10" s="78">
        <v>1</v>
      </c>
      <c r="E10" s="78"/>
      <c r="F10" s="78"/>
      <c r="G10" s="78"/>
      <c r="H10" s="78"/>
      <c r="I10" s="78"/>
      <c r="J10" s="78"/>
      <c r="K10" s="78"/>
      <c r="L10" s="78"/>
      <c r="M10" s="78"/>
      <c r="N10" s="78"/>
      <c r="O10" s="78"/>
      <c r="P10" s="78"/>
      <c r="Q10" s="78"/>
      <c r="R10" s="78"/>
      <c r="S10" s="78"/>
      <c r="T10" s="78"/>
      <c r="U10" s="82" t="s">
        <v>757</v>
      </c>
      <c r="V10" s="78">
        <v>1</v>
      </c>
    </row>
    <row r="11" spans="1:22" ht="15">
      <c r="A11" s="82" t="s">
        <v>777</v>
      </c>
      <c r="B11" s="78">
        <v>1</v>
      </c>
      <c r="C11" s="82" t="s">
        <v>783</v>
      </c>
      <c r="D11" s="78">
        <v>1</v>
      </c>
      <c r="E11" s="78"/>
      <c r="F11" s="78"/>
      <c r="G11" s="78"/>
      <c r="H11" s="78"/>
      <c r="I11" s="78"/>
      <c r="J11" s="78"/>
      <c r="K11" s="78"/>
      <c r="L11" s="78"/>
      <c r="M11" s="78"/>
      <c r="N11" s="78"/>
      <c r="O11" s="78"/>
      <c r="P11" s="78"/>
      <c r="Q11" s="78"/>
      <c r="R11" s="78"/>
      <c r="S11" s="78"/>
      <c r="T11" s="78"/>
      <c r="U11" s="82" t="s">
        <v>758</v>
      </c>
      <c r="V11" s="78">
        <v>1</v>
      </c>
    </row>
    <row r="14" spans="1:22" ht="15" customHeight="1">
      <c r="A14" s="13" t="s">
        <v>3265</v>
      </c>
      <c r="B14" s="13" t="s">
        <v>3236</v>
      </c>
      <c r="C14" s="13" t="s">
        <v>3267</v>
      </c>
      <c r="D14" s="13" t="s">
        <v>3239</v>
      </c>
      <c r="E14" s="13" t="s">
        <v>3268</v>
      </c>
      <c r="F14" s="13" t="s">
        <v>3241</v>
      </c>
      <c r="G14" s="13" t="s">
        <v>3269</v>
      </c>
      <c r="H14" s="13" t="s">
        <v>3243</v>
      </c>
      <c r="I14" s="78" t="s">
        <v>3270</v>
      </c>
      <c r="J14" s="78" t="s">
        <v>3245</v>
      </c>
      <c r="K14" s="78" t="s">
        <v>3271</v>
      </c>
      <c r="L14" s="78" t="s">
        <v>3247</v>
      </c>
      <c r="M14" s="78" t="s">
        <v>3272</v>
      </c>
      <c r="N14" s="78" t="s">
        <v>3249</v>
      </c>
      <c r="O14" s="78" t="s">
        <v>3273</v>
      </c>
      <c r="P14" s="78" t="s">
        <v>3251</v>
      </c>
      <c r="Q14" s="13" t="s">
        <v>3274</v>
      </c>
      <c r="R14" s="13" t="s">
        <v>3253</v>
      </c>
      <c r="S14" s="13" t="s">
        <v>3275</v>
      </c>
      <c r="T14" s="13" t="s">
        <v>3255</v>
      </c>
      <c r="U14" s="13" t="s">
        <v>3276</v>
      </c>
      <c r="V14" s="13" t="s">
        <v>3256</v>
      </c>
    </row>
    <row r="15" spans="1:22" ht="15">
      <c r="A15" s="78" t="s">
        <v>796</v>
      </c>
      <c r="B15" s="78">
        <v>41</v>
      </c>
      <c r="C15" s="78" t="s">
        <v>796</v>
      </c>
      <c r="D15" s="78">
        <v>20</v>
      </c>
      <c r="E15" s="78" t="s">
        <v>796</v>
      </c>
      <c r="F15" s="78">
        <v>4</v>
      </c>
      <c r="G15" s="78" t="s">
        <v>796</v>
      </c>
      <c r="H15" s="78">
        <v>6</v>
      </c>
      <c r="I15" s="78"/>
      <c r="J15" s="78"/>
      <c r="K15" s="78"/>
      <c r="L15" s="78"/>
      <c r="M15" s="78"/>
      <c r="N15" s="78"/>
      <c r="O15" s="78"/>
      <c r="P15" s="78"/>
      <c r="Q15" s="78" t="s">
        <v>796</v>
      </c>
      <c r="R15" s="78">
        <v>3</v>
      </c>
      <c r="S15" s="78" t="s">
        <v>796</v>
      </c>
      <c r="T15" s="78">
        <v>1</v>
      </c>
      <c r="U15" s="78" t="s">
        <v>798</v>
      </c>
      <c r="V15" s="78">
        <v>20</v>
      </c>
    </row>
    <row r="16" spans="1:22" ht="15">
      <c r="A16" s="78" t="s">
        <v>798</v>
      </c>
      <c r="B16" s="78">
        <v>20</v>
      </c>
      <c r="C16" s="78" t="s">
        <v>797</v>
      </c>
      <c r="D16" s="78">
        <v>16</v>
      </c>
      <c r="E16" s="78"/>
      <c r="F16" s="78"/>
      <c r="G16" s="78"/>
      <c r="H16" s="78"/>
      <c r="I16" s="78"/>
      <c r="J16" s="78"/>
      <c r="K16" s="78"/>
      <c r="L16" s="78"/>
      <c r="M16" s="78"/>
      <c r="N16" s="78"/>
      <c r="O16" s="78"/>
      <c r="P16" s="78"/>
      <c r="Q16" s="78"/>
      <c r="R16" s="78"/>
      <c r="S16" s="78"/>
      <c r="T16" s="78"/>
      <c r="U16" s="78" t="s">
        <v>796</v>
      </c>
      <c r="V16" s="78">
        <v>2</v>
      </c>
    </row>
    <row r="17" spans="1:22" ht="15">
      <c r="A17" s="78" t="s">
        <v>797</v>
      </c>
      <c r="B17" s="78">
        <v>16</v>
      </c>
      <c r="C17" s="78" t="s">
        <v>803</v>
      </c>
      <c r="D17" s="78">
        <v>2</v>
      </c>
      <c r="E17" s="78"/>
      <c r="F17" s="78"/>
      <c r="G17" s="78"/>
      <c r="H17" s="78"/>
      <c r="I17" s="78"/>
      <c r="J17" s="78"/>
      <c r="K17" s="78"/>
      <c r="L17" s="78"/>
      <c r="M17" s="78"/>
      <c r="N17" s="78"/>
      <c r="O17" s="78"/>
      <c r="P17" s="78"/>
      <c r="Q17" s="78"/>
      <c r="R17" s="78"/>
      <c r="S17" s="78"/>
      <c r="T17" s="78"/>
      <c r="U17" s="78" t="s">
        <v>801</v>
      </c>
      <c r="V17" s="78">
        <v>1</v>
      </c>
    </row>
    <row r="18" spans="1:22" ht="15">
      <c r="A18" s="78" t="s">
        <v>803</v>
      </c>
      <c r="B18" s="78">
        <v>2</v>
      </c>
      <c r="C18" s="78" t="s">
        <v>799</v>
      </c>
      <c r="D18" s="78">
        <v>1</v>
      </c>
      <c r="E18" s="78"/>
      <c r="F18" s="78"/>
      <c r="G18" s="78"/>
      <c r="H18" s="78"/>
      <c r="I18" s="78"/>
      <c r="J18" s="78"/>
      <c r="K18" s="78"/>
      <c r="L18" s="78"/>
      <c r="M18" s="78"/>
      <c r="N18" s="78"/>
      <c r="O18" s="78"/>
      <c r="P18" s="78"/>
      <c r="Q18" s="78"/>
      <c r="R18" s="78"/>
      <c r="S18" s="78"/>
      <c r="T18" s="78"/>
      <c r="U18" s="78"/>
      <c r="V18" s="78"/>
    </row>
    <row r="19" spans="1:22" ht="15">
      <c r="A19" s="78" t="s">
        <v>3266</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801</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800</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799</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3282</v>
      </c>
      <c r="B25" s="13" t="s">
        <v>3236</v>
      </c>
      <c r="C25" s="13" t="s">
        <v>3287</v>
      </c>
      <c r="D25" s="13" t="s">
        <v>3239</v>
      </c>
      <c r="E25" s="13" t="s">
        <v>3291</v>
      </c>
      <c r="F25" s="13" t="s">
        <v>3241</v>
      </c>
      <c r="G25" s="13" t="s">
        <v>3292</v>
      </c>
      <c r="H25" s="13" t="s">
        <v>3243</v>
      </c>
      <c r="I25" s="78" t="s">
        <v>3298</v>
      </c>
      <c r="J25" s="78" t="s">
        <v>3245</v>
      </c>
      <c r="K25" s="13" t="s">
        <v>3299</v>
      </c>
      <c r="L25" s="13" t="s">
        <v>3247</v>
      </c>
      <c r="M25" s="78" t="s">
        <v>3300</v>
      </c>
      <c r="N25" s="78" t="s">
        <v>3249</v>
      </c>
      <c r="O25" s="13" t="s">
        <v>3301</v>
      </c>
      <c r="P25" s="13" t="s">
        <v>3251</v>
      </c>
      <c r="Q25" s="78" t="s">
        <v>3303</v>
      </c>
      <c r="R25" s="78" t="s">
        <v>3253</v>
      </c>
      <c r="S25" s="13" t="s">
        <v>3304</v>
      </c>
      <c r="T25" s="13" t="s">
        <v>3255</v>
      </c>
      <c r="U25" s="13" t="s">
        <v>3308</v>
      </c>
      <c r="V25" s="13" t="s">
        <v>3256</v>
      </c>
    </row>
    <row r="26" spans="1:22" ht="15">
      <c r="A26" s="78" t="s">
        <v>3283</v>
      </c>
      <c r="B26" s="78">
        <v>8</v>
      </c>
      <c r="C26" s="78" t="s">
        <v>3283</v>
      </c>
      <c r="D26" s="78">
        <v>8</v>
      </c>
      <c r="E26" s="78" t="s">
        <v>812</v>
      </c>
      <c r="F26" s="78">
        <v>1</v>
      </c>
      <c r="G26" s="78" t="s">
        <v>817</v>
      </c>
      <c r="H26" s="78">
        <v>2</v>
      </c>
      <c r="I26" s="78"/>
      <c r="J26" s="78"/>
      <c r="K26" s="78" t="s">
        <v>805</v>
      </c>
      <c r="L26" s="78">
        <v>1</v>
      </c>
      <c r="M26" s="78"/>
      <c r="N26" s="78"/>
      <c r="O26" s="78" t="s">
        <v>809</v>
      </c>
      <c r="P26" s="78">
        <v>2</v>
      </c>
      <c r="Q26" s="78"/>
      <c r="R26" s="78"/>
      <c r="S26" s="78" t="s">
        <v>3305</v>
      </c>
      <c r="T26" s="78">
        <v>1</v>
      </c>
      <c r="U26" s="78" t="s">
        <v>823</v>
      </c>
      <c r="V26" s="78">
        <v>5</v>
      </c>
    </row>
    <row r="27" spans="1:22" ht="15">
      <c r="A27" s="78" t="s">
        <v>3284</v>
      </c>
      <c r="B27" s="78">
        <v>7</v>
      </c>
      <c r="C27" s="78" t="s">
        <v>3284</v>
      </c>
      <c r="D27" s="78">
        <v>5</v>
      </c>
      <c r="E27" s="78" t="s">
        <v>807</v>
      </c>
      <c r="F27" s="78">
        <v>1</v>
      </c>
      <c r="G27" s="78" t="s">
        <v>808</v>
      </c>
      <c r="H27" s="78">
        <v>2</v>
      </c>
      <c r="I27" s="78"/>
      <c r="J27" s="78"/>
      <c r="K27" s="78" t="s">
        <v>804</v>
      </c>
      <c r="L27" s="78">
        <v>1</v>
      </c>
      <c r="M27" s="78"/>
      <c r="N27" s="78"/>
      <c r="O27" s="78" t="s">
        <v>3302</v>
      </c>
      <c r="P27" s="78">
        <v>1</v>
      </c>
      <c r="Q27" s="78"/>
      <c r="R27" s="78"/>
      <c r="S27" s="78" t="s">
        <v>3306</v>
      </c>
      <c r="T27" s="78">
        <v>1</v>
      </c>
      <c r="U27" s="78" t="s">
        <v>3309</v>
      </c>
      <c r="V27" s="78">
        <v>1</v>
      </c>
    </row>
    <row r="28" spans="1:22" ht="15">
      <c r="A28" s="78" t="s">
        <v>828</v>
      </c>
      <c r="B28" s="78">
        <v>5</v>
      </c>
      <c r="C28" s="78" t="s">
        <v>815</v>
      </c>
      <c r="D28" s="78">
        <v>4</v>
      </c>
      <c r="E28" s="78"/>
      <c r="F28" s="78"/>
      <c r="G28" s="78" t="s">
        <v>3293</v>
      </c>
      <c r="H28" s="78">
        <v>1</v>
      </c>
      <c r="I28" s="78"/>
      <c r="J28" s="78"/>
      <c r="K28" s="78"/>
      <c r="L28" s="78"/>
      <c r="M28" s="78"/>
      <c r="N28" s="78"/>
      <c r="O28" s="78"/>
      <c r="P28" s="78"/>
      <c r="Q28" s="78"/>
      <c r="R28" s="78"/>
      <c r="S28" s="78" t="s">
        <v>3307</v>
      </c>
      <c r="T28" s="78">
        <v>1</v>
      </c>
      <c r="U28" s="78" t="s">
        <v>331</v>
      </c>
      <c r="V28" s="78">
        <v>1</v>
      </c>
    </row>
    <row r="29" spans="1:22" ht="15">
      <c r="A29" s="78" t="s">
        <v>823</v>
      </c>
      <c r="B29" s="78">
        <v>5</v>
      </c>
      <c r="C29" s="78" t="s">
        <v>811</v>
      </c>
      <c r="D29" s="78">
        <v>4</v>
      </c>
      <c r="E29" s="78"/>
      <c r="F29" s="78"/>
      <c r="G29" s="78" t="s">
        <v>420</v>
      </c>
      <c r="H29" s="78">
        <v>1</v>
      </c>
      <c r="I29" s="78"/>
      <c r="J29" s="78"/>
      <c r="K29" s="78"/>
      <c r="L29" s="78"/>
      <c r="M29" s="78"/>
      <c r="N29" s="78"/>
      <c r="O29" s="78"/>
      <c r="P29" s="78"/>
      <c r="Q29" s="78"/>
      <c r="R29" s="78"/>
      <c r="S29" s="78"/>
      <c r="T29" s="78"/>
      <c r="U29" s="78" t="s">
        <v>3310</v>
      </c>
      <c r="V29" s="78">
        <v>1</v>
      </c>
    </row>
    <row r="30" spans="1:22" ht="15">
      <c r="A30" s="78" t="s">
        <v>815</v>
      </c>
      <c r="B30" s="78">
        <v>4</v>
      </c>
      <c r="C30" s="78" t="s">
        <v>834</v>
      </c>
      <c r="D30" s="78">
        <v>3</v>
      </c>
      <c r="E30" s="78"/>
      <c r="F30" s="78"/>
      <c r="G30" s="78" t="s">
        <v>3294</v>
      </c>
      <c r="H30" s="78">
        <v>1</v>
      </c>
      <c r="I30" s="78"/>
      <c r="J30" s="78"/>
      <c r="K30" s="78"/>
      <c r="L30" s="78"/>
      <c r="M30" s="78"/>
      <c r="N30" s="78"/>
      <c r="O30" s="78"/>
      <c r="P30" s="78"/>
      <c r="Q30" s="78"/>
      <c r="R30" s="78"/>
      <c r="S30" s="78"/>
      <c r="T30" s="78"/>
      <c r="U30" s="78" t="s">
        <v>3311</v>
      </c>
      <c r="V30" s="78">
        <v>1</v>
      </c>
    </row>
    <row r="31" spans="1:22" ht="15">
      <c r="A31" s="78" t="s">
        <v>811</v>
      </c>
      <c r="B31" s="78">
        <v>4</v>
      </c>
      <c r="C31" s="78" t="s">
        <v>3285</v>
      </c>
      <c r="D31" s="78">
        <v>3</v>
      </c>
      <c r="E31" s="78"/>
      <c r="F31" s="78"/>
      <c r="G31" s="78" t="s">
        <v>3295</v>
      </c>
      <c r="H31" s="78">
        <v>1</v>
      </c>
      <c r="I31" s="78"/>
      <c r="J31" s="78"/>
      <c r="K31" s="78"/>
      <c r="L31" s="78"/>
      <c r="M31" s="78"/>
      <c r="N31" s="78"/>
      <c r="O31" s="78"/>
      <c r="P31" s="78"/>
      <c r="Q31" s="78"/>
      <c r="R31" s="78"/>
      <c r="S31" s="78"/>
      <c r="T31" s="78"/>
      <c r="U31" s="78" t="s">
        <v>3312</v>
      </c>
      <c r="V31" s="78">
        <v>1</v>
      </c>
    </row>
    <row r="32" spans="1:22" ht="15">
      <c r="A32" s="78" t="s">
        <v>834</v>
      </c>
      <c r="B32" s="78">
        <v>3</v>
      </c>
      <c r="C32" s="78" t="s">
        <v>3286</v>
      </c>
      <c r="D32" s="78">
        <v>3</v>
      </c>
      <c r="E32" s="78"/>
      <c r="F32" s="78"/>
      <c r="G32" s="78" t="s">
        <v>3296</v>
      </c>
      <c r="H32" s="78">
        <v>1</v>
      </c>
      <c r="I32" s="78"/>
      <c r="J32" s="78"/>
      <c r="K32" s="78"/>
      <c r="L32" s="78"/>
      <c r="M32" s="78"/>
      <c r="N32" s="78"/>
      <c r="O32" s="78"/>
      <c r="P32" s="78"/>
      <c r="Q32" s="78"/>
      <c r="R32" s="78"/>
      <c r="S32" s="78"/>
      <c r="T32" s="78"/>
      <c r="U32" s="78" t="s">
        <v>3313</v>
      </c>
      <c r="V32" s="78">
        <v>1</v>
      </c>
    </row>
    <row r="33" spans="1:22" ht="15">
      <c r="A33" s="78" t="s">
        <v>809</v>
      </c>
      <c r="B33" s="78">
        <v>3</v>
      </c>
      <c r="C33" s="78" t="s">
        <v>3288</v>
      </c>
      <c r="D33" s="78">
        <v>2</v>
      </c>
      <c r="E33" s="78"/>
      <c r="F33" s="78"/>
      <c r="G33" s="78" t="s">
        <v>3297</v>
      </c>
      <c r="H33" s="78">
        <v>1</v>
      </c>
      <c r="I33" s="78"/>
      <c r="J33" s="78"/>
      <c r="K33" s="78"/>
      <c r="L33" s="78"/>
      <c r="M33" s="78"/>
      <c r="N33" s="78"/>
      <c r="O33" s="78"/>
      <c r="P33" s="78"/>
      <c r="Q33" s="78"/>
      <c r="R33" s="78"/>
      <c r="S33" s="78"/>
      <c r="T33" s="78"/>
      <c r="U33" s="78" t="s">
        <v>820</v>
      </c>
      <c r="V33" s="78">
        <v>1</v>
      </c>
    </row>
    <row r="34" spans="1:22" ht="15">
      <c r="A34" s="78" t="s">
        <v>3285</v>
      </c>
      <c r="B34" s="78">
        <v>3</v>
      </c>
      <c r="C34" s="78" t="s">
        <v>3289</v>
      </c>
      <c r="D34" s="78">
        <v>2</v>
      </c>
      <c r="E34" s="78"/>
      <c r="F34" s="78"/>
      <c r="G34" s="78"/>
      <c r="H34" s="78"/>
      <c r="I34" s="78"/>
      <c r="J34" s="78"/>
      <c r="K34" s="78"/>
      <c r="L34" s="78"/>
      <c r="M34" s="78"/>
      <c r="N34" s="78"/>
      <c r="O34" s="78"/>
      <c r="P34" s="78"/>
      <c r="Q34" s="78"/>
      <c r="R34" s="78"/>
      <c r="S34" s="78"/>
      <c r="T34" s="78"/>
      <c r="U34" s="78" t="s">
        <v>821</v>
      </c>
      <c r="V34" s="78">
        <v>1</v>
      </c>
    </row>
    <row r="35" spans="1:22" ht="15">
      <c r="A35" s="78" t="s">
        <v>3286</v>
      </c>
      <c r="B35" s="78">
        <v>3</v>
      </c>
      <c r="C35" s="78" t="s">
        <v>3290</v>
      </c>
      <c r="D35" s="78">
        <v>2</v>
      </c>
      <c r="E35" s="78"/>
      <c r="F35" s="78"/>
      <c r="G35" s="78"/>
      <c r="H35" s="78"/>
      <c r="I35" s="78"/>
      <c r="J35" s="78"/>
      <c r="K35" s="78"/>
      <c r="L35" s="78"/>
      <c r="M35" s="78"/>
      <c r="N35" s="78"/>
      <c r="O35" s="78"/>
      <c r="P35" s="78"/>
      <c r="Q35" s="78"/>
      <c r="R35" s="78"/>
      <c r="S35" s="78"/>
      <c r="T35" s="78"/>
      <c r="U35" s="78" t="s">
        <v>822</v>
      </c>
      <c r="V35" s="78">
        <v>1</v>
      </c>
    </row>
    <row r="38" spans="1:22" ht="15" customHeight="1">
      <c r="A38" s="13" t="s">
        <v>3322</v>
      </c>
      <c r="B38" s="13" t="s">
        <v>3236</v>
      </c>
      <c r="C38" s="13" t="s">
        <v>3330</v>
      </c>
      <c r="D38" s="13" t="s">
        <v>3239</v>
      </c>
      <c r="E38" s="13" t="s">
        <v>3336</v>
      </c>
      <c r="F38" s="13" t="s">
        <v>3241</v>
      </c>
      <c r="G38" s="13" t="s">
        <v>3342</v>
      </c>
      <c r="H38" s="13" t="s">
        <v>3243</v>
      </c>
      <c r="I38" s="78" t="s">
        <v>3344</v>
      </c>
      <c r="J38" s="78" t="s">
        <v>3245</v>
      </c>
      <c r="K38" s="13" t="s">
        <v>3345</v>
      </c>
      <c r="L38" s="13" t="s">
        <v>3247</v>
      </c>
      <c r="M38" s="13" t="s">
        <v>3348</v>
      </c>
      <c r="N38" s="13" t="s">
        <v>3249</v>
      </c>
      <c r="O38" s="13" t="s">
        <v>3356</v>
      </c>
      <c r="P38" s="13" t="s">
        <v>3251</v>
      </c>
      <c r="Q38" s="13" t="s">
        <v>3360</v>
      </c>
      <c r="R38" s="13" t="s">
        <v>3253</v>
      </c>
      <c r="S38" s="78" t="s">
        <v>3361</v>
      </c>
      <c r="T38" s="78" t="s">
        <v>3255</v>
      </c>
      <c r="U38" s="13" t="s">
        <v>3362</v>
      </c>
      <c r="V38" s="13" t="s">
        <v>3256</v>
      </c>
    </row>
    <row r="39" spans="1:22" ht="15">
      <c r="A39" s="84" t="s">
        <v>3323</v>
      </c>
      <c r="B39" s="84">
        <v>181</v>
      </c>
      <c r="C39" s="84" t="s">
        <v>331</v>
      </c>
      <c r="D39" s="84">
        <v>101</v>
      </c>
      <c r="E39" s="84" t="s">
        <v>331</v>
      </c>
      <c r="F39" s="84">
        <v>31</v>
      </c>
      <c r="G39" s="84" t="s">
        <v>331</v>
      </c>
      <c r="H39" s="84">
        <v>13</v>
      </c>
      <c r="I39" s="84"/>
      <c r="J39" s="84"/>
      <c r="K39" s="84" t="s">
        <v>331</v>
      </c>
      <c r="L39" s="84">
        <v>5</v>
      </c>
      <c r="M39" s="84" t="s">
        <v>3349</v>
      </c>
      <c r="N39" s="84">
        <v>4</v>
      </c>
      <c r="O39" s="84" t="s">
        <v>331</v>
      </c>
      <c r="P39" s="84">
        <v>8</v>
      </c>
      <c r="Q39" s="84" t="s">
        <v>331</v>
      </c>
      <c r="R39" s="84">
        <v>7</v>
      </c>
      <c r="S39" s="84"/>
      <c r="T39" s="84"/>
      <c r="U39" s="84" t="s">
        <v>3290</v>
      </c>
      <c r="V39" s="84">
        <v>9</v>
      </c>
    </row>
    <row r="40" spans="1:22" ht="15">
      <c r="A40" s="84" t="s">
        <v>3324</v>
      </c>
      <c r="B40" s="84">
        <v>66</v>
      </c>
      <c r="C40" s="84" t="s">
        <v>3284</v>
      </c>
      <c r="D40" s="84">
        <v>30</v>
      </c>
      <c r="E40" s="84" t="s">
        <v>337</v>
      </c>
      <c r="F40" s="84">
        <v>29</v>
      </c>
      <c r="G40" s="84" t="s">
        <v>3343</v>
      </c>
      <c r="H40" s="84">
        <v>4</v>
      </c>
      <c r="I40" s="84"/>
      <c r="J40" s="84"/>
      <c r="K40" s="84" t="s">
        <v>367</v>
      </c>
      <c r="L40" s="84">
        <v>4</v>
      </c>
      <c r="M40" s="84" t="s">
        <v>3350</v>
      </c>
      <c r="N40" s="84">
        <v>4</v>
      </c>
      <c r="O40" s="84" t="s">
        <v>370</v>
      </c>
      <c r="P40" s="84">
        <v>4</v>
      </c>
      <c r="Q40" s="84" t="s">
        <v>214</v>
      </c>
      <c r="R40" s="84">
        <v>5</v>
      </c>
      <c r="S40" s="84"/>
      <c r="T40" s="84"/>
      <c r="U40" s="84" t="s">
        <v>3363</v>
      </c>
      <c r="V40" s="84">
        <v>9</v>
      </c>
    </row>
    <row r="41" spans="1:22" ht="15">
      <c r="A41" s="84" t="s">
        <v>3325</v>
      </c>
      <c r="B41" s="84">
        <v>0</v>
      </c>
      <c r="C41" s="84" t="s">
        <v>3328</v>
      </c>
      <c r="D41" s="84">
        <v>21</v>
      </c>
      <c r="E41" s="84" t="s">
        <v>812</v>
      </c>
      <c r="F41" s="84">
        <v>12</v>
      </c>
      <c r="G41" s="84" t="s">
        <v>393</v>
      </c>
      <c r="H41" s="84">
        <v>4</v>
      </c>
      <c r="I41" s="84"/>
      <c r="J41" s="84"/>
      <c r="K41" s="84" t="s">
        <v>3335</v>
      </c>
      <c r="L41" s="84">
        <v>3</v>
      </c>
      <c r="M41" s="84" t="s">
        <v>3351</v>
      </c>
      <c r="N41" s="84">
        <v>3</v>
      </c>
      <c r="O41" s="84" t="s">
        <v>3357</v>
      </c>
      <c r="P41" s="84">
        <v>3</v>
      </c>
      <c r="Q41" s="84" t="s">
        <v>3358</v>
      </c>
      <c r="R41" s="84">
        <v>2</v>
      </c>
      <c r="S41" s="84"/>
      <c r="T41" s="84"/>
      <c r="U41" s="84" t="s">
        <v>823</v>
      </c>
      <c r="V41" s="84">
        <v>5</v>
      </c>
    </row>
    <row r="42" spans="1:22" ht="15">
      <c r="A42" s="84" t="s">
        <v>3326</v>
      </c>
      <c r="B42" s="84">
        <v>4139</v>
      </c>
      <c r="C42" s="84" t="s">
        <v>3331</v>
      </c>
      <c r="D42" s="84">
        <v>17</v>
      </c>
      <c r="E42" s="84" t="s">
        <v>3337</v>
      </c>
      <c r="F42" s="84">
        <v>10</v>
      </c>
      <c r="G42" s="84" t="s">
        <v>319</v>
      </c>
      <c r="H42" s="84">
        <v>3</v>
      </c>
      <c r="I42" s="84"/>
      <c r="J42" s="84"/>
      <c r="K42" s="84" t="s">
        <v>3284</v>
      </c>
      <c r="L42" s="84">
        <v>3</v>
      </c>
      <c r="M42" s="84" t="s">
        <v>3352</v>
      </c>
      <c r="N42" s="84">
        <v>3</v>
      </c>
      <c r="O42" s="84" t="s">
        <v>3358</v>
      </c>
      <c r="P42" s="84">
        <v>3</v>
      </c>
      <c r="Q42" s="84"/>
      <c r="R42" s="84"/>
      <c r="S42" s="84"/>
      <c r="T42" s="84"/>
      <c r="U42" s="84" t="s">
        <v>3364</v>
      </c>
      <c r="V42" s="84">
        <v>3</v>
      </c>
    </row>
    <row r="43" spans="1:22" ht="15">
      <c r="A43" s="84" t="s">
        <v>3327</v>
      </c>
      <c r="B43" s="84">
        <v>4386</v>
      </c>
      <c r="C43" s="84" t="s">
        <v>3332</v>
      </c>
      <c r="D43" s="84">
        <v>17</v>
      </c>
      <c r="E43" s="84" t="s">
        <v>401</v>
      </c>
      <c r="F43" s="84">
        <v>9</v>
      </c>
      <c r="G43" s="84" t="s">
        <v>421</v>
      </c>
      <c r="H43" s="84">
        <v>3</v>
      </c>
      <c r="I43" s="84"/>
      <c r="J43" s="84"/>
      <c r="K43" s="84" t="s">
        <v>369</v>
      </c>
      <c r="L43" s="84">
        <v>2</v>
      </c>
      <c r="M43" s="84" t="s">
        <v>3329</v>
      </c>
      <c r="N43" s="84">
        <v>3</v>
      </c>
      <c r="O43" s="84" t="s">
        <v>371</v>
      </c>
      <c r="P43" s="84">
        <v>3</v>
      </c>
      <c r="Q43" s="84"/>
      <c r="R43" s="84"/>
      <c r="S43" s="84"/>
      <c r="T43" s="84"/>
      <c r="U43" s="84" t="s">
        <v>3312</v>
      </c>
      <c r="V43" s="84">
        <v>2</v>
      </c>
    </row>
    <row r="44" spans="1:22" ht="15">
      <c r="A44" s="84" t="s">
        <v>331</v>
      </c>
      <c r="B44" s="84">
        <v>200</v>
      </c>
      <c r="C44" s="84" t="s">
        <v>3283</v>
      </c>
      <c r="D44" s="84">
        <v>17</v>
      </c>
      <c r="E44" s="84" t="s">
        <v>372</v>
      </c>
      <c r="F44" s="84">
        <v>6</v>
      </c>
      <c r="G44" s="84" t="s">
        <v>420</v>
      </c>
      <c r="H44" s="84">
        <v>3</v>
      </c>
      <c r="I44" s="84"/>
      <c r="J44" s="84"/>
      <c r="K44" s="84" t="s">
        <v>3346</v>
      </c>
      <c r="L44" s="84">
        <v>2</v>
      </c>
      <c r="M44" s="84" t="s">
        <v>392</v>
      </c>
      <c r="N44" s="84">
        <v>3</v>
      </c>
      <c r="O44" s="84" t="s">
        <v>260</v>
      </c>
      <c r="P44" s="84">
        <v>3</v>
      </c>
      <c r="Q44" s="84"/>
      <c r="R44" s="84"/>
      <c r="S44" s="84"/>
      <c r="T44" s="84"/>
      <c r="U44" s="84" t="s">
        <v>3365</v>
      </c>
      <c r="V44" s="84">
        <v>2</v>
      </c>
    </row>
    <row r="45" spans="1:22" ht="15">
      <c r="A45" s="84" t="s">
        <v>3284</v>
      </c>
      <c r="B45" s="84">
        <v>40</v>
      </c>
      <c r="C45" s="84" t="s">
        <v>3333</v>
      </c>
      <c r="D45" s="84">
        <v>15</v>
      </c>
      <c r="E45" s="84" t="s">
        <v>3338</v>
      </c>
      <c r="F45" s="84">
        <v>5</v>
      </c>
      <c r="G45" s="84" t="s">
        <v>416</v>
      </c>
      <c r="H45" s="84">
        <v>3</v>
      </c>
      <c r="I45" s="84"/>
      <c r="J45" s="84"/>
      <c r="K45" s="84" t="s">
        <v>3347</v>
      </c>
      <c r="L45" s="84">
        <v>2</v>
      </c>
      <c r="M45" s="84" t="s">
        <v>3353</v>
      </c>
      <c r="N45" s="84">
        <v>3</v>
      </c>
      <c r="O45" s="84" t="s">
        <v>3359</v>
      </c>
      <c r="P45" s="84">
        <v>2</v>
      </c>
      <c r="Q45" s="84"/>
      <c r="R45" s="84"/>
      <c r="S45" s="84"/>
      <c r="T45" s="84"/>
      <c r="U45" s="84" t="s">
        <v>3366</v>
      </c>
      <c r="V45" s="84">
        <v>2</v>
      </c>
    </row>
    <row r="46" spans="1:22" ht="15">
      <c r="A46" s="84" t="s">
        <v>337</v>
      </c>
      <c r="B46" s="84">
        <v>33</v>
      </c>
      <c r="C46" s="84" t="s">
        <v>3334</v>
      </c>
      <c r="D46" s="84">
        <v>14</v>
      </c>
      <c r="E46" s="84" t="s">
        <v>3339</v>
      </c>
      <c r="F46" s="84">
        <v>5</v>
      </c>
      <c r="G46" s="84" t="s">
        <v>415</v>
      </c>
      <c r="H46" s="84">
        <v>3</v>
      </c>
      <c r="I46" s="84"/>
      <c r="J46" s="84"/>
      <c r="K46" s="84"/>
      <c r="L46" s="84"/>
      <c r="M46" s="84" t="s">
        <v>391</v>
      </c>
      <c r="N46" s="84">
        <v>3</v>
      </c>
      <c r="O46" s="84" t="s">
        <v>3347</v>
      </c>
      <c r="P46" s="84">
        <v>2</v>
      </c>
      <c r="Q46" s="84"/>
      <c r="R46" s="84"/>
      <c r="S46" s="84"/>
      <c r="T46" s="84"/>
      <c r="U46" s="84" t="s">
        <v>3367</v>
      </c>
      <c r="V46" s="84">
        <v>2</v>
      </c>
    </row>
    <row r="47" spans="1:22" ht="15">
      <c r="A47" s="84" t="s">
        <v>3328</v>
      </c>
      <c r="B47" s="84">
        <v>24</v>
      </c>
      <c r="C47" s="84" t="s">
        <v>3335</v>
      </c>
      <c r="D47" s="84">
        <v>12</v>
      </c>
      <c r="E47" s="84" t="s">
        <v>3340</v>
      </c>
      <c r="F47" s="84">
        <v>4</v>
      </c>
      <c r="G47" s="84" t="s">
        <v>414</v>
      </c>
      <c r="H47" s="84">
        <v>3</v>
      </c>
      <c r="I47" s="84"/>
      <c r="J47" s="84"/>
      <c r="K47" s="84"/>
      <c r="L47" s="84"/>
      <c r="M47" s="84" t="s">
        <v>3354</v>
      </c>
      <c r="N47" s="84">
        <v>3</v>
      </c>
      <c r="O47" s="84" t="s">
        <v>809</v>
      </c>
      <c r="P47" s="84">
        <v>2</v>
      </c>
      <c r="Q47" s="84"/>
      <c r="R47" s="84"/>
      <c r="S47" s="84"/>
      <c r="T47" s="84"/>
      <c r="U47" s="84" t="s">
        <v>3358</v>
      </c>
      <c r="V47" s="84">
        <v>2</v>
      </c>
    </row>
    <row r="48" spans="1:22" ht="15">
      <c r="A48" s="84" t="s">
        <v>3329</v>
      </c>
      <c r="B48" s="84">
        <v>21</v>
      </c>
      <c r="C48" s="84" t="s">
        <v>3288</v>
      </c>
      <c r="D48" s="84">
        <v>12</v>
      </c>
      <c r="E48" s="84" t="s">
        <v>3341</v>
      </c>
      <c r="F48" s="84">
        <v>4</v>
      </c>
      <c r="G48" s="84" t="s">
        <v>413</v>
      </c>
      <c r="H48" s="84">
        <v>3</v>
      </c>
      <c r="I48" s="84"/>
      <c r="J48" s="84"/>
      <c r="K48" s="84"/>
      <c r="L48" s="84"/>
      <c r="M48" s="84" t="s">
        <v>3355</v>
      </c>
      <c r="N48" s="84">
        <v>3</v>
      </c>
      <c r="O48" s="84" t="s">
        <v>236</v>
      </c>
      <c r="P48" s="84">
        <v>2</v>
      </c>
      <c r="Q48" s="84"/>
      <c r="R48" s="84"/>
      <c r="S48" s="84"/>
      <c r="T48" s="84"/>
      <c r="U48" s="84" t="s">
        <v>3368</v>
      </c>
      <c r="V48" s="84">
        <v>2</v>
      </c>
    </row>
    <row r="51" spans="1:22" ht="15" customHeight="1">
      <c r="A51" s="13" t="s">
        <v>3387</v>
      </c>
      <c r="B51" s="13" t="s">
        <v>3236</v>
      </c>
      <c r="C51" s="13" t="s">
        <v>3398</v>
      </c>
      <c r="D51" s="13" t="s">
        <v>3239</v>
      </c>
      <c r="E51" s="13" t="s">
        <v>3405</v>
      </c>
      <c r="F51" s="13" t="s">
        <v>3241</v>
      </c>
      <c r="G51" s="13" t="s">
        <v>3411</v>
      </c>
      <c r="H51" s="13" t="s">
        <v>3243</v>
      </c>
      <c r="I51" s="78" t="s">
        <v>3422</v>
      </c>
      <c r="J51" s="78" t="s">
        <v>3245</v>
      </c>
      <c r="K51" s="13" t="s">
        <v>3423</v>
      </c>
      <c r="L51" s="13" t="s">
        <v>3247</v>
      </c>
      <c r="M51" s="13" t="s">
        <v>3425</v>
      </c>
      <c r="N51" s="13" t="s">
        <v>3249</v>
      </c>
      <c r="O51" s="13" t="s">
        <v>3436</v>
      </c>
      <c r="P51" s="13" t="s">
        <v>3251</v>
      </c>
      <c r="Q51" s="13" t="s">
        <v>3441</v>
      </c>
      <c r="R51" s="13" t="s">
        <v>3253</v>
      </c>
      <c r="S51" s="78" t="s">
        <v>3444</v>
      </c>
      <c r="T51" s="78" t="s">
        <v>3255</v>
      </c>
      <c r="U51" s="13" t="s">
        <v>3445</v>
      </c>
      <c r="V51" s="13" t="s">
        <v>3256</v>
      </c>
    </row>
    <row r="52" spans="1:22" ht="15">
      <c r="A52" s="84" t="s">
        <v>3388</v>
      </c>
      <c r="B52" s="84">
        <v>15</v>
      </c>
      <c r="C52" s="84" t="s">
        <v>3388</v>
      </c>
      <c r="D52" s="84">
        <v>15</v>
      </c>
      <c r="E52" s="84" t="s">
        <v>3389</v>
      </c>
      <c r="F52" s="84">
        <v>10</v>
      </c>
      <c r="G52" s="84" t="s">
        <v>3412</v>
      </c>
      <c r="H52" s="84">
        <v>3</v>
      </c>
      <c r="I52" s="84"/>
      <c r="J52" s="84"/>
      <c r="K52" s="84" t="s">
        <v>3424</v>
      </c>
      <c r="L52" s="84">
        <v>2</v>
      </c>
      <c r="M52" s="84" t="s">
        <v>3426</v>
      </c>
      <c r="N52" s="84">
        <v>3</v>
      </c>
      <c r="O52" s="84" t="s">
        <v>3437</v>
      </c>
      <c r="P52" s="84">
        <v>2</v>
      </c>
      <c r="Q52" s="84" t="s">
        <v>3442</v>
      </c>
      <c r="R52" s="84">
        <v>5</v>
      </c>
      <c r="S52" s="84"/>
      <c r="T52" s="84"/>
      <c r="U52" s="84" t="s">
        <v>3392</v>
      </c>
      <c r="V52" s="84">
        <v>9</v>
      </c>
    </row>
    <row r="53" spans="1:22" ht="15">
      <c r="A53" s="84" t="s">
        <v>3389</v>
      </c>
      <c r="B53" s="84">
        <v>14</v>
      </c>
      <c r="C53" s="84" t="s">
        <v>3390</v>
      </c>
      <c r="D53" s="84">
        <v>12</v>
      </c>
      <c r="E53" s="84" t="s">
        <v>3391</v>
      </c>
      <c r="F53" s="84">
        <v>9</v>
      </c>
      <c r="G53" s="84" t="s">
        <v>3413</v>
      </c>
      <c r="H53" s="84">
        <v>3</v>
      </c>
      <c r="I53" s="84"/>
      <c r="J53" s="84"/>
      <c r="K53" s="84"/>
      <c r="L53" s="84"/>
      <c r="M53" s="84" t="s">
        <v>3427</v>
      </c>
      <c r="N53" s="84">
        <v>3</v>
      </c>
      <c r="O53" s="84" t="s">
        <v>3438</v>
      </c>
      <c r="P53" s="84">
        <v>2</v>
      </c>
      <c r="Q53" s="84" t="s">
        <v>3443</v>
      </c>
      <c r="R53" s="84">
        <v>2</v>
      </c>
      <c r="S53" s="84"/>
      <c r="T53" s="84"/>
      <c r="U53" s="84" t="s">
        <v>3446</v>
      </c>
      <c r="V53" s="84">
        <v>5</v>
      </c>
    </row>
    <row r="54" spans="1:22" ht="15">
      <c r="A54" s="84" t="s">
        <v>3390</v>
      </c>
      <c r="B54" s="84">
        <v>12</v>
      </c>
      <c r="C54" s="84" t="s">
        <v>3399</v>
      </c>
      <c r="D54" s="84">
        <v>6</v>
      </c>
      <c r="E54" s="84" t="s">
        <v>3393</v>
      </c>
      <c r="F54" s="84">
        <v>9</v>
      </c>
      <c r="G54" s="84" t="s">
        <v>3414</v>
      </c>
      <c r="H54" s="84">
        <v>3</v>
      </c>
      <c r="I54" s="84"/>
      <c r="J54" s="84"/>
      <c r="K54" s="84"/>
      <c r="L54" s="84"/>
      <c r="M54" s="84" t="s">
        <v>3428</v>
      </c>
      <c r="N54" s="84">
        <v>3</v>
      </c>
      <c r="O54" s="84" t="s">
        <v>3439</v>
      </c>
      <c r="P54" s="84">
        <v>2</v>
      </c>
      <c r="Q54" s="84"/>
      <c r="R54" s="84"/>
      <c r="S54" s="84"/>
      <c r="T54" s="84"/>
      <c r="U54" s="84" t="s">
        <v>3447</v>
      </c>
      <c r="V54" s="84">
        <v>2</v>
      </c>
    </row>
    <row r="55" spans="1:22" ht="15">
      <c r="A55" s="84" t="s">
        <v>3391</v>
      </c>
      <c r="B55" s="84">
        <v>10</v>
      </c>
      <c r="C55" s="84" t="s">
        <v>3400</v>
      </c>
      <c r="D55" s="84">
        <v>6</v>
      </c>
      <c r="E55" s="84" t="s">
        <v>3395</v>
      </c>
      <c r="F55" s="84">
        <v>6</v>
      </c>
      <c r="G55" s="84" t="s">
        <v>3415</v>
      </c>
      <c r="H55" s="84">
        <v>3</v>
      </c>
      <c r="I55" s="84"/>
      <c r="J55" s="84"/>
      <c r="K55" s="84"/>
      <c r="L55" s="84"/>
      <c r="M55" s="84" t="s">
        <v>3429</v>
      </c>
      <c r="N55" s="84">
        <v>3</v>
      </c>
      <c r="O55" s="84" t="s">
        <v>3440</v>
      </c>
      <c r="P55" s="84">
        <v>2</v>
      </c>
      <c r="Q55" s="84"/>
      <c r="R55" s="84"/>
      <c r="S55" s="84"/>
      <c r="T55" s="84"/>
      <c r="U55" s="84" t="s">
        <v>3448</v>
      </c>
      <c r="V55" s="84">
        <v>2</v>
      </c>
    </row>
    <row r="56" spans="1:22" ht="15">
      <c r="A56" s="84" t="s">
        <v>3392</v>
      </c>
      <c r="B56" s="84">
        <v>9</v>
      </c>
      <c r="C56" s="84" t="s">
        <v>3396</v>
      </c>
      <c r="D56" s="84">
        <v>6</v>
      </c>
      <c r="E56" s="84" t="s">
        <v>3394</v>
      </c>
      <c r="F56" s="84">
        <v>6</v>
      </c>
      <c r="G56" s="84" t="s">
        <v>3416</v>
      </c>
      <c r="H56" s="84">
        <v>3</v>
      </c>
      <c r="I56" s="84"/>
      <c r="J56" s="84"/>
      <c r="K56" s="84"/>
      <c r="L56" s="84"/>
      <c r="M56" s="84" t="s">
        <v>3430</v>
      </c>
      <c r="N56" s="84">
        <v>3</v>
      </c>
      <c r="O56" s="84"/>
      <c r="P56" s="84"/>
      <c r="Q56" s="84"/>
      <c r="R56" s="84"/>
      <c r="S56" s="84"/>
      <c r="T56" s="84"/>
      <c r="U56" s="84" t="s">
        <v>3449</v>
      </c>
      <c r="V56" s="84">
        <v>2</v>
      </c>
    </row>
    <row r="57" spans="1:22" ht="15">
      <c r="A57" s="84" t="s">
        <v>3393</v>
      </c>
      <c r="B57" s="84">
        <v>9</v>
      </c>
      <c r="C57" s="84" t="s">
        <v>3397</v>
      </c>
      <c r="D57" s="84">
        <v>6</v>
      </c>
      <c r="E57" s="84" t="s">
        <v>3406</v>
      </c>
      <c r="F57" s="84">
        <v>5</v>
      </c>
      <c r="G57" s="84" t="s">
        <v>3417</v>
      </c>
      <c r="H57" s="84">
        <v>3</v>
      </c>
      <c r="I57" s="84"/>
      <c r="J57" s="84"/>
      <c r="K57" s="84"/>
      <c r="L57" s="84"/>
      <c r="M57" s="84" t="s">
        <v>3431</v>
      </c>
      <c r="N57" s="84">
        <v>3</v>
      </c>
      <c r="O57" s="84"/>
      <c r="P57" s="84"/>
      <c r="Q57" s="84"/>
      <c r="R57" s="84"/>
      <c r="S57" s="84"/>
      <c r="T57" s="84"/>
      <c r="U57" s="84" t="s">
        <v>3450</v>
      </c>
      <c r="V57" s="84">
        <v>2</v>
      </c>
    </row>
    <row r="58" spans="1:22" ht="15">
      <c r="A58" s="84" t="s">
        <v>3394</v>
      </c>
      <c r="B58" s="84">
        <v>8</v>
      </c>
      <c r="C58" s="84" t="s">
        <v>3401</v>
      </c>
      <c r="D58" s="84">
        <v>6</v>
      </c>
      <c r="E58" s="84" t="s">
        <v>3407</v>
      </c>
      <c r="F58" s="84">
        <v>4</v>
      </c>
      <c r="G58" s="84" t="s">
        <v>3418</v>
      </c>
      <c r="H58" s="84">
        <v>2</v>
      </c>
      <c r="I58" s="84"/>
      <c r="J58" s="84"/>
      <c r="K58" s="84"/>
      <c r="L58" s="84"/>
      <c r="M58" s="84" t="s">
        <v>3432</v>
      </c>
      <c r="N58" s="84">
        <v>3</v>
      </c>
      <c r="O58" s="84"/>
      <c r="P58" s="84"/>
      <c r="Q58" s="84"/>
      <c r="R58" s="84"/>
      <c r="S58" s="84"/>
      <c r="T58" s="84"/>
      <c r="U58" s="84" t="s">
        <v>3451</v>
      </c>
      <c r="V58" s="84">
        <v>2</v>
      </c>
    </row>
    <row r="59" spans="1:22" ht="15">
      <c r="A59" s="84" t="s">
        <v>3395</v>
      </c>
      <c r="B59" s="84">
        <v>7</v>
      </c>
      <c r="C59" s="84" t="s">
        <v>3402</v>
      </c>
      <c r="D59" s="84">
        <v>6</v>
      </c>
      <c r="E59" s="84" t="s">
        <v>3408</v>
      </c>
      <c r="F59" s="84">
        <v>4</v>
      </c>
      <c r="G59" s="84" t="s">
        <v>3419</v>
      </c>
      <c r="H59" s="84">
        <v>2</v>
      </c>
      <c r="I59" s="84"/>
      <c r="J59" s="84"/>
      <c r="K59" s="84"/>
      <c r="L59" s="84"/>
      <c r="M59" s="84" t="s">
        <v>3433</v>
      </c>
      <c r="N59" s="84">
        <v>3</v>
      </c>
      <c r="O59" s="84"/>
      <c r="P59" s="84"/>
      <c r="Q59" s="84"/>
      <c r="R59" s="84"/>
      <c r="S59" s="84"/>
      <c r="T59" s="84"/>
      <c r="U59" s="84" t="s">
        <v>3452</v>
      </c>
      <c r="V59" s="84">
        <v>2</v>
      </c>
    </row>
    <row r="60" spans="1:22" ht="15">
      <c r="A60" s="84" t="s">
        <v>3396</v>
      </c>
      <c r="B60" s="84">
        <v>6</v>
      </c>
      <c r="C60" s="84" t="s">
        <v>3403</v>
      </c>
      <c r="D60" s="84">
        <v>5</v>
      </c>
      <c r="E60" s="84" t="s">
        <v>3409</v>
      </c>
      <c r="F60" s="84">
        <v>4</v>
      </c>
      <c r="G60" s="84" t="s">
        <v>3420</v>
      </c>
      <c r="H60" s="84">
        <v>2</v>
      </c>
      <c r="I60" s="84"/>
      <c r="J60" s="84"/>
      <c r="K60" s="84"/>
      <c r="L60" s="84"/>
      <c r="M60" s="84" t="s">
        <v>3434</v>
      </c>
      <c r="N60" s="84">
        <v>3</v>
      </c>
      <c r="O60" s="84"/>
      <c r="P60" s="84"/>
      <c r="Q60" s="84"/>
      <c r="R60" s="84"/>
      <c r="S60" s="84"/>
      <c r="T60" s="84"/>
      <c r="U60" s="84" t="s">
        <v>3453</v>
      </c>
      <c r="V60" s="84">
        <v>2</v>
      </c>
    </row>
    <row r="61" spans="1:22" ht="15">
      <c r="A61" s="84" t="s">
        <v>3397</v>
      </c>
      <c r="B61" s="84">
        <v>6</v>
      </c>
      <c r="C61" s="84" t="s">
        <v>3404</v>
      </c>
      <c r="D61" s="84">
        <v>5</v>
      </c>
      <c r="E61" s="84" t="s">
        <v>3410</v>
      </c>
      <c r="F61" s="84">
        <v>4</v>
      </c>
      <c r="G61" s="84" t="s">
        <v>3421</v>
      </c>
      <c r="H61" s="84">
        <v>2</v>
      </c>
      <c r="I61" s="84"/>
      <c r="J61" s="84"/>
      <c r="K61" s="84"/>
      <c r="L61" s="84"/>
      <c r="M61" s="84" t="s">
        <v>3435</v>
      </c>
      <c r="N61" s="84">
        <v>3</v>
      </c>
      <c r="O61" s="84"/>
      <c r="P61" s="84"/>
      <c r="Q61" s="84"/>
      <c r="R61" s="84"/>
      <c r="S61" s="84"/>
      <c r="T61" s="84"/>
      <c r="U61" s="84" t="s">
        <v>3454</v>
      </c>
      <c r="V61" s="84">
        <v>2</v>
      </c>
    </row>
    <row r="64" spans="1:22" ht="15" customHeight="1">
      <c r="A64" s="13" t="s">
        <v>3471</v>
      </c>
      <c r="B64" s="13" t="s">
        <v>3236</v>
      </c>
      <c r="C64" s="13" t="s">
        <v>3473</v>
      </c>
      <c r="D64" s="13" t="s">
        <v>3239</v>
      </c>
      <c r="E64" s="13" t="s">
        <v>3474</v>
      </c>
      <c r="F64" s="13" t="s">
        <v>3241</v>
      </c>
      <c r="G64" s="13" t="s">
        <v>3478</v>
      </c>
      <c r="H64" s="13" t="s">
        <v>3243</v>
      </c>
      <c r="I64" s="13" t="s">
        <v>3480</v>
      </c>
      <c r="J64" s="13" t="s">
        <v>3245</v>
      </c>
      <c r="K64" s="13" t="s">
        <v>3482</v>
      </c>
      <c r="L64" s="13" t="s">
        <v>3247</v>
      </c>
      <c r="M64" s="78" t="s">
        <v>3484</v>
      </c>
      <c r="N64" s="78" t="s">
        <v>3249</v>
      </c>
      <c r="O64" s="13" t="s">
        <v>3486</v>
      </c>
      <c r="P64" s="13" t="s">
        <v>3251</v>
      </c>
      <c r="Q64" s="13" t="s">
        <v>3488</v>
      </c>
      <c r="R64" s="13" t="s">
        <v>3253</v>
      </c>
      <c r="S64" s="78" t="s">
        <v>3490</v>
      </c>
      <c r="T64" s="78" t="s">
        <v>3255</v>
      </c>
      <c r="U64" s="78" t="s">
        <v>3492</v>
      </c>
      <c r="V64" s="78" t="s">
        <v>3256</v>
      </c>
    </row>
    <row r="65" spans="1:22" ht="15">
      <c r="A65" s="78" t="s">
        <v>331</v>
      </c>
      <c r="B65" s="78">
        <v>43</v>
      </c>
      <c r="C65" s="78" t="s">
        <v>331</v>
      </c>
      <c r="D65" s="78">
        <v>31</v>
      </c>
      <c r="E65" s="78" t="s">
        <v>337</v>
      </c>
      <c r="F65" s="78">
        <v>19</v>
      </c>
      <c r="G65" s="78" t="s">
        <v>331</v>
      </c>
      <c r="H65" s="78">
        <v>3</v>
      </c>
      <c r="I65" s="78" t="s">
        <v>386</v>
      </c>
      <c r="J65" s="78">
        <v>1</v>
      </c>
      <c r="K65" s="78" t="s">
        <v>331</v>
      </c>
      <c r="L65" s="78">
        <v>2</v>
      </c>
      <c r="M65" s="78"/>
      <c r="N65" s="78"/>
      <c r="O65" s="78" t="s">
        <v>260</v>
      </c>
      <c r="P65" s="78">
        <v>2</v>
      </c>
      <c r="Q65" s="78" t="s">
        <v>214</v>
      </c>
      <c r="R65" s="78">
        <v>3</v>
      </c>
      <c r="S65" s="78"/>
      <c r="T65" s="78"/>
      <c r="U65" s="78"/>
      <c r="V65" s="78"/>
    </row>
    <row r="66" spans="1:22" ht="15">
      <c r="A66" s="78" t="s">
        <v>337</v>
      </c>
      <c r="B66" s="78">
        <v>19</v>
      </c>
      <c r="C66" s="78" t="s">
        <v>318</v>
      </c>
      <c r="D66" s="78">
        <v>3</v>
      </c>
      <c r="E66" s="78" t="s">
        <v>300</v>
      </c>
      <c r="F66" s="78">
        <v>1</v>
      </c>
      <c r="G66" s="78" t="s">
        <v>319</v>
      </c>
      <c r="H66" s="78">
        <v>1</v>
      </c>
      <c r="I66" s="78"/>
      <c r="J66" s="78"/>
      <c r="K66" s="78" t="s">
        <v>366</v>
      </c>
      <c r="L66" s="78">
        <v>1</v>
      </c>
      <c r="M66" s="78"/>
      <c r="N66" s="78"/>
      <c r="O66" s="78" t="s">
        <v>261</v>
      </c>
      <c r="P66" s="78">
        <v>1</v>
      </c>
      <c r="Q66" s="78" t="s">
        <v>215</v>
      </c>
      <c r="R66" s="78">
        <v>1</v>
      </c>
      <c r="S66" s="78"/>
      <c r="T66" s="78"/>
      <c r="U66" s="78"/>
      <c r="V66" s="78"/>
    </row>
    <row r="67" spans="1:22" ht="15">
      <c r="A67" s="78" t="s">
        <v>318</v>
      </c>
      <c r="B67" s="78">
        <v>4</v>
      </c>
      <c r="C67" s="78" t="s">
        <v>359</v>
      </c>
      <c r="D67" s="78">
        <v>3</v>
      </c>
      <c r="E67" s="78" t="s">
        <v>244</v>
      </c>
      <c r="F67" s="78">
        <v>1</v>
      </c>
      <c r="G67" s="78" t="s">
        <v>318</v>
      </c>
      <c r="H67" s="78">
        <v>1</v>
      </c>
      <c r="I67" s="78"/>
      <c r="J67" s="78"/>
      <c r="K67" s="78"/>
      <c r="L67" s="78"/>
      <c r="M67" s="78"/>
      <c r="N67" s="78"/>
      <c r="O67" s="78" t="s">
        <v>371</v>
      </c>
      <c r="P67" s="78">
        <v>1</v>
      </c>
      <c r="Q67" s="78" t="s">
        <v>331</v>
      </c>
      <c r="R67" s="78">
        <v>1</v>
      </c>
      <c r="S67" s="78"/>
      <c r="T67" s="78"/>
      <c r="U67" s="78"/>
      <c r="V67" s="78"/>
    </row>
    <row r="68" spans="1:22" ht="15">
      <c r="A68" s="78" t="s">
        <v>359</v>
      </c>
      <c r="B68" s="78">
        <v>3</v>
      </c>
      <c r="C68" s="78" t="s">
        <v>334</v>
      </c>
      <c r="D68" s="78">
        <v>2</v>
      </c>
      <c r="E68" s="78"/>
      <c r="F68" s="78"/>
      <c r="G68" s="78" t="s">
        <v>310</v>
      </c>
      <c r="H68" s="78">
        <v>1</v>
      </c>
      <c r="I68" s="78"/>
      <c r="J68" s="78"/>
      <c r="K68" s="78"/>
      <c r="L68" s="78"/>
      <c r="M68" s="78"/>
      <c r="N68" s="78"/>
      <c r="O68" s="78" t="s">
        <v>331</v>
      </c>
      <c r="P68" s="78">
        <v>1</v>
      </c>
      <c r="Q68" s="78"/>
      <c r="R68" s="78"/>
      <c r="S68" s="78"/>
      <c r="T68" s="78"/>
      <c r="U68" s="78"/>
      <c r="V68" s="78"/>
    </row>
    <row r="69" spans="1:22" ht="15">
      <c r="A69" s="78" t="s">
        <v>260</v>
      </c>
      <c r="B69" s="78">
        <v>3</v>
      </c>
      <c r="C69" s="78" t="s">
        <v>339</v>
      </c>
      <c r="D69" s="78">
        <v>2</v>
      </c>
      <c r="E69" s="78"/>
      <c r="F69" s="78"/>
      <c r="G69" s="78" t="s">
        <v>309</v>
      </c>
      <c r="H69" s="78">
        <v>1</v>
      </c>
      <c r="I69" s="78"/>
      <c r="J69" s="78"/>
      <c r="K69" s="78"/>
      <c r="L69" s="78"/>
      <c r="M69" s="78"/>
      <c r="N69" s="78"/>
      <c r="O69" s="78" t="s">
        <v>394</v>
      </c>
      <c r="P69" s="78">
        <v>1</v>
      </c>
      <c r="Q69" s="78"/>
      <c r="R69" s="78"/>
      <c r="S69" s="78"/>
      <c r="T69" s="78"/>
      <c r="U69" s="78"/>
      <c r="V69" s="78"/>
    </row>
    <row r="70" spans="1:22" ht="15">
      <c r="A70" s="78" t="s">
        <v>214</v>
      </c>
      <c r="B70" s="78">
        <v>3</v>
      </c>
      <c r="C70" s="78" t="s">
        <v>344</v>
      </c>
      <c r="D70" s="78">
        <v>2</v>
      </c>
      <c r="E70" s="78"/>
      <c r="F70" s="78"/>
      <c r="G70" s="78" t="s">
        <v>393</v>
      </c>
      <c r="H70" s="78">
        <v>1</v>
      </c>
      <c r="I70" s="78"/>
      <c r="J70" s="78"/>
      <c r="K70" s="78"/>
      <c r="L70" s="78"/>
      <c r="M70" s="78"/>
      <c r="N70" s="78"/>
      <c r="O70" s="78" t="s">
        <v>235</v>
      </c>
      <c r="P70" s="78">
        <v>1</v>
      </c>
      <c r="Q70" s="78"/>
      <c r="R70" s="78"/>
      <c r="S70" s="78"/>
      <c r="T70" s="78"/>
      <c r="U70" s="78"/>
      <c r="V70" s="78"/>
    </row>
    <row r="71" spans="1:22" ht="15">
      <c r="A71" s="78" t="s">
        <v>355</v>
      </c>
      <c r="B71" s="78">
        <v>2</v>
      </c>
      <c r="C71" s="78" t="s">
        <v>282</v>
      </c>
      <c r="D71" s="78">
        <v>2</v>
      </c>
      <c r="E71" s="78"/>
      <c r="F71" s="78"/>
      <c r="G71" s="78"/>
      <c r="H71" s="78"/>
      <c r="I71" s="78"/>
      <c r="J71" s="78"/>
      <c r="K71" s="78"/>
      <c r="L71" s="78"/>
      <c r="M71" s="78"/>
      <c r="N71" s="78"/>
      <c r="O71" s="78"/>
      <c r="P71" s="78"/>
      <c r="Q71" s="78"/>
      <c r="R71" s="78"/>
      <c r="S71" s="78"/>
      <c r="T71" s="78"/>
      <c r="U71" s="78"/>
      <c r="V71" s="78"/>
    </row>
    <row r="72" spans="1:22" ht="15">
      <c r="A72" s="78" t="s">
        <v>351</v>
      </c>
      <c r="B72" s="78">
        <v>2</v>
      </c>
      <c r="C72" s="78" t="s">
        <v>338</v>
      </c>
      <c r="D72" s="78">
        <v>2</v>
      </c>
      <c r="E72" s="78"/>
      <c r="F72" s="78"/>
      <c r="G72" s="78"/>
      <c r="H72" s="78"/>
      <c r="I72" s="78"/>
      <c r="J72" s="78"/>
      <c r="K72" s="78"/>
      <c r="L72" s="78"/>
      <c r="M72" s="78"/>
      <c r="N72" s="78"/>
      <c r="O72" s="78"/>
      <c r="P72" s="78"/>
      <c r="Q72" s="78"/>
      <c r="R72" s="78"/>
      <c r="S72" s="78"/>
      <c r="T72" s="78"/>
      <c r="U72" s="78"/>
      <c r="V72" s="78"/>
    </row>
    <row r="73" spans="1:22" ht="15">
      <c r="A73" s="78" t="s">
        <v>343</v>
      </c>
      <c r="B73" s="78">
        <v>2</v>
      </c>
      <c r="C73" s="78" t="s">
        <v>342</v>
      </c>
      <c r="D73" s="78">
        <v>2</v>
      </c>
      <c r="E73" s="78"/>
      <c r="F73" s="78"/>
      <c r="G73" s="78"/>
      <c r="H73" s="78"/>
      <c r="I73" s="78"/>
      <c r="J73" s="78"/>
      <c r="K73" s="78"/>
      <c r="L73" s="78"/>
      <c r="M73" s="78"/>
      <c r="N73" s="78"/>
      <c r="O73" s="78"/>
      <c r="P73" s="78"/>
      <c r="Q73" s="78"/>
      <c r="R73" s="78"/>
      <c r="S73" s="78"/>
      <c r="T73" s="78"/>
      <c r="U73" s="78"/>
      <c r="V73" s="78"/>
    </row>
    <row r="74" spans="1:22" ht="15">
      <c r="A74" s="78" t="s">
        <v>342</v>
      </c>
      <c r="B74" s="78">
        <v>2</v>
      </c>
      <c r="C74" s="78" t="s">
        <v>343</v>
      </c>
      <c r="D74" s="78">
        <v>2</v>
      </c>
      <c r="E74" s="78"/>
      <c r="F74" s="78"/>
      <c r="G74" s="78"/>
      <c r="H74" s="78"/>
      <c r="I74" s="78"/>
      <c r="J74" s="78"/>
      <c r="K74" s="78"/>
      <c r="L74" s="78"/>
      <c r="M74" s="78"/>
      <c r="N74" s="78"/>
      <c r="O74" s="78"/>
      <c r="P74" s="78"/>
      <c r="Q74" s="78"/>
      <c r="R74" s="78"/>
      <c r="S74" s="78"/>
      <c r="T74" s="78"/>
      <c r="U74" s="78"/>
      <c r="V74" s="78"/>
    </row>
    <row r="77" spans="1:22" ht="15" customHeight="1">
      <c r="A77" s="13" t="s">
        <v>3472</v>
      </c>
      <c r="B77" s="13" t="s">
        <v>3236</v>
      </c>
      <c r="C77" s="13" t="s">
        <v>3475</v>
      </c>
      <c r="D77" s="13" t="s">
        <v>3239</v>
      </c>
      <c r="E77" s="13" t="s">
        <v>3477</v>
      </c>
      <c r="F77" s="13" t="s">
        <v>3241</v>
      </c>
      <c r="G77" s="13" t="s">
        <v>3479</v>
      </c>
      <c r="H77" s="13" t="s">
        <v>3243</v>
      </c>
      <c r="I77" s="13" t="s">
        <v>3481</v>
      </c>
      <c r="J77" s="13" t="s">
        <v>3245</v>
      </c>
      <c r="K77" s="13" t="s">
        <v>3483</v>
      </c>
      <c r="L77" s="13" t="s">
        <v>3247</v>
      </c>
      <c r="M77" s="13" t="s">
        <v>3485</v>
      </c>
      <c r="N77" s="13" t="s">
        <v>3249</v>
      </c>
      <c r="O77" s="13" t="s">
        <v>3487</v>
      </c>
      <c r="P77" s="13" t="s">
        <v>3251</v>
      </c>
      <c r="Q77" s="13" t="s">
        <v>3489</v>
      </c>
      <c r="R77" s="13" t="s">
        <v>3253</v>
      </c>
      <c r="S77" s="13" t="s">
        <v>3491</v>
      </c>
      <c r="T77" s="13" t="s">
        <v>3255</v>
      </c>
      <c r="U77" s="78" t="s">
        <v>3493</v>
      </c>
      <c r="V77" s="78" t="s">
        <v>3256</v>
      </c>
    </row>
    <row r="78" spans="1:22" ht="15">
      <c r="A78" s="78" t="s">
        <v>331</v>
      </c>
      <c r="B78" s="78">
        <v>149</v>
      </c>
      <c r="C78" s="78" t="s">
        <v>331</v>
      </c>
      <c r="D78" s="78">
        <v>65</v>
      </c>
      <c r="E78" s="78" t="s">
        <v>331</v>
      </c>
      <c r="F78" s="78">
        <v>31</v>
      </c>
      <c r="G78" s="78" t="s">
        <v>331</v>
      </c>
      <c r="H78" s="78">
        <v>10</v>
      </c>
      <c r="I78" s="78" t="s">
        <v>385</v>
      </c>
      <c r="J78" s="78">
        <v>1</v>
      </c>
      <c r="K78" s="78" t="s">
        <v>367</v>
      </c>
      <c r="L78" s="78">
        <v>4</v>
      </c>
      <c r="M78" s="78" t="s">
        <v>392</v>
      </c>
      <c r="N78" s="78">
        <v>3</v>
      </c>
      <c r="O78" s="78" t="s">
        <v>331</v>
      </c>
      <c r="P78" s="78">
        <v>6</v>
      </c>
      <c r="Q78" s="78" t="s">
        <v>331</v>
      </c>
      <c r="R78" s="78">
        <v>5</v>
      </c>
      <c r="S78" s="78" t="s">
        <v>427</v>
      </c>
      <c r="T78" s="78">
        <v>1</v>
      </c>
      <c r="U78" s="78"/>
      <c r="V78" s="78"/>
    </row>
    <row r="79" spans="1:22" ht="15">
      <c r="A79" s="78" t="s">
        <v>337</v>
      </c>
      <c r="B79" s="78">
        <v>13</v>
      </c>
      <c r="C79" s="78" t="s">
        <v>337</v>
      </c>
      <c r="D79" s="78">
        <v>4</v>
      </c>
      <c r="E79" s="78" t="s">
        <v>401</v>
      </c>
      <c r="F79" s="78">
        <v>9</v>
      </c>
      <c r="G79" s="78" t="s">
        <v>421</v>
      </c>
      <c r="H79" s="78">
        <v>3</v>
      </c>
      <c r="I79" s="78" t="s">
        <v>384</v>
      </c>
      <c r="J79" s="78">
        <v>1</v>
      </c>
      <c r="K79" s="78" t="s">
        <v>331</v>
      </c>
      <c r="L79" s="78">
        <v>3</v>
      </c>
      <c r="M79" s="78" t="s">
        <v>391</v>
      </c>
      <c r="N79" s="78">
        <v>3</v>
      </c>
      <c r="O79" s="78" t="s">
        <v>370</v>
      </c>
      <c r="P79" s="78">
        <v>4</v>
      </c>
      <c r="Q79" s="78" t="s">
        <v>214</v>
      </c>
      <c r="R79" s="78">
        <v>2</v>
      </c>
      <c r="S79" s="78" t="s">
        <v>426</v>
      </c>
      <c r="T79" s="78">
        <v>1</v>
      </c>
      <c r="U79" s="78"/>
      <c r="V79" s="78"/>
    </row>
    <row r="80" spans="1:22" ht="15">
      <c r="A80" s="78" t="s">
        <v>401</v>
      </c>
      <c r="B80" s="78">
        <v>10</v>
      </c>
      <c r="C80" s="78" t="s">
        <v>279</v>
      </c>
      <c r="D80" s="78">
        <v>3</v>
      </c>
      <c r="E80" s="78" t="s">
        <v>337</v>
      </c>
      <c r="F80" s="78">
        <v>9</v>
      </c>
      <c r="G80" s="78" t="s">
        <v>393</v>
      </c>
      <c r="H80" s="78">
        <v>3</v>
      </c>
      <c r="I80" s="78" t="s">
        <v>383</v>
      </c>
      <c r="J80" s="78">
        <v>1</v>
      </c>
      <c r="K80" s="78" t="s">
        <v>369</v>
      </c>
      <c r="L80" s="78">
        <v>2</v>
      </c>
      <c r="M80" s="78" t="s">
        <v>331</v>
      </c>
      <c r="N80" s="78">
        <v>3</v>
      </c>
      <c r="O80" s="78" t="s">
        <v>236</v>
      </c>
      <c r="P80" s="78">
        <v>2</v>
      </c>
      <c r="Q80" s="78" t="s">
        <v>363</v>
      </c>
      <c r="R80" s="78">
        <v>1</v>
      </c>
      <c r="S80" s="78" t="s">
        <v>425</v>
      </c>
      <c r="T80" s="78">
        <v>1</v>
      </c>
      <c r="U80" s="78"/>
      <c r="V80" s="78"/>
    </row>
    <row r="81" spans="1:22" ht="15">
      <c r="A81" s="78" t="s">
        <v>372</v>
      </c>
      <c r="B81" s="78">
        <v>7</v>
      </c>
      <c r="C81" s="78" t="s">
        <v>332</v>
      </c>
      <c r="D81" s="78">
        <v>1</v>
      </c>
      <c r="E81" s="78" t="s">
        <v>372</v>
      </c>
      <c r="F81" s="78">
        <v>6</v>
      </c>
      <c r="G81" s="78" t="s">
        <v>416</v>
      </c>
      <c r="H81" s="78">
        <v>3</v>
      </c>
      <c r="I81" s="78" t="s">
        <v>382</v>
      </c>
      <c r="J81" s="78">
        <v>1</v>
      </c>
      <c r="K81" s="78" t="s">
        <v>365</v>
      </c>
      <c r="L81" s="78">
        <v>1</v>
      </c>
      <c r="M81" s="78" t="s">
        <v>390</v>
      </c>
      <c r="N81" s="78">
        <v>3</v>
      </c>
      <c r="O81" s="78" t="s">
        <v>371</v>
      </c>
      <c r="P81" s="78">
        <v>2</v>
      </c>
      <c r="Q81" s="78"/>
      <c r="R81" s="78"/>
      <c r="S81" s="78" t="s">
        <v>424</v>
      </c>
      <c r="T81" s="78">
        <v>1</v>
      </c>
      <c r="U81" s="78"/>
      <c r="V81" s="78"/>
    </row>
    <row r="82" spans="1:22" ht="15">
      <c r="A82" s="78" t="s">
        <v>299</v>
      </c>
      <c r="B82" s="78">
        <v>4</v>
      </c>
      <c r="C82" s="78" t="s">
        <v>3476</v>
      </c>
      <c r="D82" s="78">
        <v>1</v>
      </c>
      <c r="E82" s="78" t="s">
        <v>299</v>
      </c>
      <c r="F82" s="78">
        <v>4</v>
      </c>
      <c r="G82" s="78" t="s">
        <v>415</v>
      </c>
      <c r="H82" s="78">
        <v>3</v>
      </c>
      <c r="I82" s="78" t="s">
        <v>381</v>
      </c>
      <c r="J82" s="78">
        <v>1</v>
      </c>
      <c r="K82" s="78" t="s">
        <v>364</v>
      </c>
      <c r="L82" s="78">
        <v>1</v>
      </c>
      <c r="M82" s="78" t="s">
        <v>252</v>
      </c>
      <c r="N82" s="78">
        <v>2</v>
      </c>
      <c r="O82" s="78" t="s">
        <v>260</v>
      </c>
      <c r="P82" s="78">
        <v>1</v>
      </c>
      <c r="Q82" s="78"/>
      <c r="R82" s="78"/>
      <c r="S82" s="78" t="s">
        <v>423</v>
      </c>
      <c r="T82" s="78">
        <v>1</v>
      </c>
      <c r="U82" s="78"/>
      <c r="V82" s="78"/>
    </row>
    <row r="83" spans="1:22" ht="15">
      <c r="A83" s="78" t="s">
        <v>370</v>
      </c>
      <c r="B83" s="78">
        <v>4</v>
      </c>
      <c r="C83" s="78" t="s">
        <v>372</v>
      </c>
      <c r="D83" s="78">
        <v>1</v>
      </c>
      <c r="E83" s="78" t="s">
        <v>389</v>
      </c>
      <c r="F83" s="78">
        <v>1</v>
      </c>
      <c r="G83" s="78" t="s">
        <v>414</v>
      </c>
      <c r="H83" s="78">
        <v>3</v>
      </c>
      <c r="I83" s="78" t="s">
        <v>331</v>
      </c>
      <c r="J83" s="78">
        <v>1</v>
      </c>
      <c r="K83" s="78"/>
      <c r="L83" s="78"/>
      <c r="M83" s="78" t="s">
        <v>387</v>
      </c>
      <c r="N83" s="78">
        <v>1</v>
      </c>
      <c r="O83" s="78"/>
      <c r="P83" s="78"/>
      <c r="Q83" s="78"/>
      <c r="R83" s="78"/>
      <c r="S83" s="78"/>
      <c r="T83" s="78"/>
      <c r="U83" s="78"/>
      <c r="V83" s="78"/>
    </row>
    <row r="84" spans="1:22" ht="15">
      <c r="A84" s="78" t="s">
        <v>375</v>
      </c>
      <c r="B84" s="78">
        <v>4</v>
      </c>
      <c r="C84" s="78" t="s">
        <v>401</v>
      </c>
      <c r="D84" s="78">
        <v>1</v>
      </c>
      <c r="E84" s="78" t="s">
        <v>388</v>
      </c>
      <c r="F84" s="78">
        <v>1</v>
      </c>
      <c r="G84" s="78" t="s">
        <v>413</v>
      </c>
      <c r="H84" s="78">
        <v>3</v>
      </c>
      <c r="I84" s="78" t="s">
        <v>380</v>
      </c>
      <c r="J84" s="78">
        <v>1</v>
      </c>
      <c r="K84" s="78"/>
      <c r="L84" s="78"/>
      <c r="M84" s="78"/>
      <c r="N84" s="78"/>
      <c r="O84" s="78"/>
      <c r="P84" s="78"/>
      <c r="Q84" s="78"/>
      <c r="R84" s="78"/>
      <c r="S84" s="78"/>
      <c r="T84" s="78"/>
      <c r="U84" s="78"/>
      <c r="V84" s="78"/>
    </row>
    <row r="85" spans="1:22" ht="15">
      <c r="A85" s="78" t="s">
        <v>374</v>
      </c>
      <c r="B85" s="78">
        <v>4</v>
      </c>
      <c r="C85" s="78"/>
      <c r="D85" s="78"/>
      <c r="E85" s="78"/>
      <c r="F85" s="78"/>
      <c r="G85" s="78" t="s">
        <v>412</v>
      </c>
      <c r="H85" s="78">
        <v>3</v>
      </c>
      <c r="I85" s="78" t="s">
        <v>379</v>
      </c>
      <c r="J85" s="78">
        <v>1</v>
      </c>
      <c r="K85" s="78"/>
      <c r="L85" s="78"/>
      <c r="M85" s="78"/>
      <c r="N85" s="78"/>
      <c r="O85" s="78"/>
      <c r="P85" s="78"/>
      <c r="Q85" s="78"/>
      <c r="R85" s="78"/>
      <c r="S85" s="78"/>
      <c r="T85" s="78"/>
      <c r="U85" s="78"/>
      <c r="V85" s="78"/>
    </row>
    <row r="86" spans="1:22" ht="15">
      <c r="A86" s="78" t="s">
        <v>373</v>
      </c>
      <c r="B86" s="78">
        <v>4</v>
      </c>
      <c r="C86" s="78"/>
      <c r="D86" s="78"/>
      <c r="E86" s="78"/>
      <c r="F86" s="78"/>
      <c r="G86" s="78" t="s">
        <v>420</v>
      </c>
      <c r="H86" s="78">
        <v>2</v>
      </c>
      <c r="I86" s="78" t="s">
        <v>378</v>
      </c>
      <c r="J86" s="78">
        <v>1</v>
      </c>
      <c r="K86" s="78"/>
      <c r="L86" s="78"/>
      <c r="M86" s="78"/>
      <c r="N86" s="78"/>
      <c r="O86" s="78"/>
      <c r="P86" s="78"/>
      <c r="Q86" s="78"/>
      <c r="R86" s="78"/>
      <c r="S86" s="78"/>
      <c r="T86" s="78"/>
      <c r="U86" s="78"/>
      <c r="V86" s="78"/>
    </row>
    <row r="87" spans="1:22" ht="15">
      <c r="A87" s="78" t="s">
        <v>367</v>
      </c>
      <c r="B87" s="78">
        <v>4</v>
      </c>
      <c r="C87" s="78"/>
      <c r="D87" s="78"/>
      <c r="E87" s="78"/>
      <c r="F87" s="78"/>
      <c r="G87" s="78" t="s">
        <v>319</v>
      </c>
      <c r="H87" s="78">
        <v>2</v>
      </c>
      <c r="I87" s="78" t="s">
        <v>377</v>
      </c>
      <c r="J87" s="78">
        <v>1</v>
      </c>
      <c r="K87" s="78"/>
      <c r="L87" s="78"/>
      <c r="M87" s="78"/>
      <c r="N87" s="78"/>
      <c r="O87" s="78"/>
      <c r="P87" s="78"/>
      <c r="Q87" s="78"/>
      <c r="R87" s="78"/>
      <c r="S87" s="78"/>
      <c r="T87" s="78"/>
      <c r="U87" s="78"/>
      <c r="V87" s="78"/>
    </row>
    <row r="90" spans="1:22" ht="15" customHeight="1">
      <c r="A90" s="13" t="s">
        <v>3523</v>
      </c>
      <c r="B90" s="13" t="s">
        <v>3236</v>
      </c>
      <c r="C90" s="13" t="s">
        <v>3524</v>
      </c>
      <c r="D90" s="13" t="s">
        <v>3239</v>
      </c>
      <c r="E90" s="13" t="s">
        <v>3525</v>
      </c>
      <c r="F90" s="13" t="s">
        <v>3241</v>
      </c>
      <c r="G90" s="13" t="s">
        <v>3526</v>
      </c>
      <c r="H90" s="13" t="s">
        <v>3243</v>
      </c>
      <c r="I90" s="13" t="s">
        <v>3527</v>
      </c>
      <c r="J90" s="13" t="s">
        <v>3245</v>
      </c>
      <c r="K90" s="13" t="s">
        <v>3528</v>
      </c>
      <c r="L90" s="13" t="s">
        <v>3247</v>
      </c>
      <c r="M90" s="13" t="s">
        <v>3529</v>
      </c>
      <c r="N90" s="13" t="s">
        <v>3249</v>
      </c>
      <c r="O90" s="13" t="s">
        <v>3530</v>
      </c>
      <c r="P90" s="13" t="s">
        <v>3251</v>
      </c>
      <c r="Q90" s="13" t="s">
        <v>3531</v>
      </c>
      <c r="R90" s="13" t="s">
        <v>3253</v>
      </c>
      <c r="S90" s="13" t="s">
        <v>3532</v>
      </c>
      <c r="T90" s="13" t="s">
        <v>3255</v>
      </c>
      <c r="U90" s="13" t="s">
        <v>3533</v>
      </c>
      <c r="V90" s="13" t="s">
        <v>3256</v>
      </c>
    </row>
    <row r="91" spans="1:22" ht="15">
      <c r="A91" s="116" t="s">
        <v>364</v>
      </c>
      <c r="B91" s="78">
        <v>481880</v>
      </c>
      <c r="C91" s="116" t="s">
        <v>224</v>
      </c>
      <c r="D91" s="78">
        <v>217472</v>
      </c>
      <c r="E91" s="116" t="s">
        <v>289</v>
      </c>
      <c r="F91" s="78">
        <v>214805</v>
      </c>
      <c r="G91" s="116" t="s">
        <v>318</v>
      </c>
      <c r="H91" s="78">
        <v>98598</v>
      </c>
      <c r="I91" s="116" t="s">
        <v>378</v>
      </c>
      <c r="J91" s="78">
        <v>26263</v>
      </c>
      <c r="K91" s="116" t="s">
        <v>364</v>
      </c>
      <c r="L91" s="78">
        <v>481880</v>
      </c>
      <c r="M91" s="116" t="s">
        <v>392</v>
      </c>
      <c r="N91" s="78">
        <v>170236</v>
      </c>
      <c r="O91" s="116" t="s">
        <v>394</v>
      </c>
      <c r="P91" s="78">
        <v>151080</v>
      </c>
      <c r="Q91" s="116" t="s">
        <v>214</v>
      </c>
      <c r="R91" s="78">
        <v>33354</v>
      </c>
      <c r="S91" s="116" t="s">
        <v>326</v>
      </c>
      <c r="T91" s="78">
        <v>298418</v>
      </c>
      <c r="U91" s="116" t="s">
        <v>276</v>
      </c>
      <c r="V91" s="78">
        <v>15180</v>
      </c>
    </row>
    <row r="92" spans="1:22" ht="15">
      <c r="A92" s="116" t="s">
        <v>396</v>
      </c>
      <c r="B92" s="78">
        <v>358063</v>
      </c>
      <c r="C92" s="116" t="s">
        <v>250</v>
      </c>
      <c r="D92" s="78">
        <v>94946</v>
      </c>
      <c r="E92" s="116" t="s">
        <v>299</v>
      </c>
      <c r="F92" s="78">
        <v>162860</v>
      </c>
      <c r="G92" s="116" t="s">
        <v>406</v>
      </c>
      <c r="H92" s="78">
        <v>68899</v>
      </c>
      <c r="I92" s="116" t="s">
        <v>376</v>
      </c>
      <c r="J92" s="78">
        <v>25355</v>
      </c>
      <c r="K92" s="116" t="s">
        <v>366</v>
      </c>
      <c r="L92" s="78">
        <v>167496</v>
      </c>
      <c r="M92" s="116" t="s">
        <v>387</v>
      </c>
      <c r="N92" s="78">
        <v>169685</v>
      </c>
      <c r="O92" s="116" t="s">
        <v>371</v>
      </c>
      <c r="P92" s="78">
        <v>150560</v>
      </c>
      <c r="Q92" s="116" t="s">
        <v>212</v>
      </c>
      <c r="R92" s="78">
        <v>20293</v>
      </c>
      <c r="S92" s="116" t="s">
        <v>425</v>
      </c>
      <c r="T92" s="78">
        <v>35388</v>
      </c>
      <c r="U92" s="116" t="s">
        <v>247</v>
      </c>
      <c r="V92" s="78">
        <v>3771</v>
      </c>
    </row>
    <row r="93" spans="1:22" ht="15">
      <c r="A93" s="116" t="s">
        <v>326</v>
      </c>
      <c r="B93" s="78">
        <v>298418</v>
      </c>
      <c r="C93" s="116" t="s">
        <v>225</v>
      </c>
      <c r="D93" s="78">
        <v>93334</v>
      </c>
      <c r="E93" s="116" t="s">
        <v>239</v>
      </c>
      <c r="F93" s="78">
        <v>69580</v>
      </c>
      <c r="G93" s="116" t="s">
        <v>403</v>
      </c>
      <c r="H93" s="78">
        <v>45287</v>
      </c>
      <c r="I93" s="116" t="s">
        <v>384</v>
      </c>
      <c r="J93" s="78">
        <v>15689</v>
      </c>
      <c r="K93" s="116" t="s">
        <v>367</v>
      </c>
      <c r="L93" s="78">
        <v>84059</v>
      </c>
      <c r="M93" s="116" t="s">
        <v>391</v>
      </c>
      <c r="N93" s="78">
        <v>27614</v>
      </c>
      <c r="O93" s="116" t="s">
        <v>236</v>
      </c>
      <c r="P93" s="78">
        <v>18412</v>
      </c>
      <c r="Q93" s="116" t="s">
        <v>363</v>
      </c>
      <c r="R93" s="78">
        <v>16607</v>
      </c>
      <c r="S93" s="116" t="s">
        <v>424</v>
      </c>
      <c r="T93" s="78">
        <v>18584</v>
      </c>
      <c r="U93" s="116" t="s">
        <v>238</v>
      </c>
      <c r="V93" s="78">
        <v>2629</v>
      </c>
    </row>
    <row r="94" spans="1:22" ht="15">
      <c r="A94" s="116" t="s">
        <v>417</v>
      </c>
      <c r="B94" s="78">
        <v>256726</v>
      </c>
      <c r="C94" s="116" t="s">
        <v>329</v>
      </c>
      <c r="D94" s="78">
        <v>83835</v>
      </c>
      <c r="E94" s="116" t="s">
        <v>305</v>
      </c>
      <c r="F94" s="78">
        <v>43921</v>
      </c>
      <c r="G94" s="116" t="s">
        <v>421</v>
      </c>
      <c r="H94" s="78">
        <v>21460</v>
      </c>
      <c r="I94" s="116" t="s">
        <v>386</v>
      </c>
      <c r="J94" s="78">
        <v>9070</v>
      </c>
      <c r="K94" s="116" t="s">
        <v>369</v>
      </c>
      <c r="L94" s="78">
        <v>47150</v>
      </c>
      <c r="M94" s="116" t="s">
        <v>257</v>
      </c>
      <c r="N94" s="78">
        <v>17372</v>
      </c>
      <c r="O94" s="116" t="s">
        <v>370</v>
      </c>
      <c r="P94" s="78">
        <v>8933</v>
      </c>
      <c r="Q94" s="116" t="s">
        <v>216</v>
      </c>
      <c r="R94" s="78">
        <v>5774</v>
      </c>
      <c r="S94" s="116" t="s">
        <v>427</v>
      </c>
      <c r="T94" s="78">
        <v>8159</v>
      </c>
      <c r="U94" s="116" t="s">
        <v>308</v>
      </c>
      <c r="V94" s="78">
        <v>619</v>
      </c>
    </row>
    <row r="95" spans="1:22" ht="15">
      <c r="A95" s="116" t="s">
        <v>224</v>
      </c>
      <c r="B95" s="78">
        <v>217472</v>
      </c>
      <c r="C95" s="116" t="s">
        <v>280</v>
      </c>
      <c r="D95" s="78">
        <v>81810</v>
      </c>
      <c r="E95" s="116" t="s">
        <v>372</v>
      </c>
      <c r="F95" s="78">
        <v>36700</v>
      </c>
      <c r="G95" s="116" t="s">
        <v>319</v>
      </c>
      <c r="H95" s="78">
        <v>17219</v>
      </c>
      <c r="I95" s="116" t="s">
        <v>379</v>
      </c>
      <c r="J95" s="78">
        <v>8890</v>
      </c>
      <c r="K95" s="116" t="s">
        <v>365</v>
      </c>
      <c r="L95" s="78">
        <v>12358</v>
      </c>
      <c r="M95" s="116" t="s">
        <v>390</v>
      </c>
      <c r="N95" s="78">
        <v>14689</v>
      </c>
      <c r="O95" s="116" t="s">
        <v>260</v>
      </c>
      <c r="P95" s="78">
        <v>1563</v>
      </c>
      <c r="Q95" s="116" t="s">
        <v>215</v>
      </c>
      <c r="R95" s="78">
        <v>4760</v>
      </c>
      <c r="S95" s="116" t="s">
        <v>426</v>
      </c>
      <c r="T95" s="78">
        <v>2247</v>
      </c>
      <c r="U95" s="116" t="s">
        <v>322</v>
      </c>
      <c r="V95" s="78">
        <v>352</v>
      </c>
    </row>
    <row r="96" spans="1:22" ht="15">
      <c r="A96" s="116" t="s">
        <v>289</v>
      </c>
      <c r="B96" s="78">
        <v>214805</v>
      </c>
      <c r="C96" s="116" t="s">
        <v>311</v>
      </c>
      <c r="D96" s="78">
        <v>77894</v>
      </c>
      <c r="E96" s="116" t="s">
        <v>288</v>
      </c>
      <c r="F96" s="78">
        <v>27444</v>
      </c>
      <c r="G96" s="116" t="s">
        <v>393</v>
      </c>
      <c r="H96" s="78">
        <v>12637</v>
      </c>
      <c r="I96" s="116" t="s">
        <v>249</v>
      </c>
      <c r="J96" s="78">
        <v>8288</v>
      </c>
      <c r="K96" s="116" t="s">
        <v>231</v>
      </c>
      <c r="L96" s="78">
        <v>10498</v>
      </c>
      <c r="M96" s="116" t="s">
        <v>265</v>
      </c>
      <c r="N96" s="78">
        <v>937</v>
      </c>
      <c r="O96" s="116" t="s">
        <v>261</v>
      </c>
      <c r="P96" s="78">
        <v>1149</v>
      </c>
      <c r="Q96" s="116" t="s">
        <v>213</v>
      </c>
      <c r="R96" s="78">
        <v>3290</v>
      </c>
      <c r="S96" s="116" t="s">
        <v>423</v>
      </c>
      <c r="T96" s="78">
        <v>1906</v>
      </c>
      <c r="U96" s="116" t="s">
        <v>325</v>
      </c>
      <c r="V96" s="78">
        <v>98</v>
      </c>
    </row>
    <row r="97" spans="1:22" ht="15">
      <c r="A97" s="116" t="s">
        <v>392</v>
      </c>
      <c r="B97" s="78">
        <v>170236</v>
      </c>
      <c r="C97" s="116" t="s">
        <v>357</v>
      </c>
      <c r="D97" s="78">
        <v>73123</v>
      </c>
      <c r="E97" s="116" t="s">
        <v>401</v>
      </c>
      <c r="F97" s="78">
        <v>26336</v>
      </c>
      <c r="G97" s="116" t="s">
        <v>258</v>
      </c>
      <c r="H97" s="78">
        <v>11805</v>
      </c>
      <c r="I97" s="116" t="s">
        <v>377</v>
      </c>
      <c r="J97" s="78">
        <v>7792</v>
      </c>
      <c r="K97" s="116" t="s">
        <v>220</v>
      </c>
      <c r="L97" s="78">
        <v>2777</v>
      </c>
      <c r="M97" s="116" t="s">
        <v>252</v>
      </c>
      <c r="N97" s="78">
        <v>223</v>
      </c>
      <c r="O97" s="116" t="s">
        <v>235</v>
      </c>
      <c r="P97" s="78">
        <v>20</v>
      </c>
      <c r="Q97" s="116" t="s">
        <v>217</v>
      </c>
      <c r="R97" s="78">
        <v>99</v>
      </c>
      <c r="S97" s="116"/>
      <c r="T97" s="78"/>
      <c r="U97" s="116"/>
      <c r="V97" s="78"/>
    </row>
    <row r="98" spans="1:22" ht="15">
      <c r="A98" s="116" t="s">
        <v>387</v>
      </c>
      <c r="B98" s="78">
        <v>169685</v>
      </c>
      <c r="C98" s="116" t="s">
        <v>277</v>
      </c>
      <c r="D98" s="78">
        <v>69059</v>
      </c>
      <c r="E98" s="116" t="s">
        <v>287</v>
      </c>
      <c r="F98" s="78">
        <v>24206</v>
      </c>
      <c r="G98" s="116" t="s">
        <v>407</v>
      </c>
      <c r="H98" s="78">
        <v>11162</v>
      </c>
      <c r="I98" s="116" t="s">
        <v>383</v>
      </c>
      <c r="J98" s="78">
        <v>7713</v>
      </c>
      <c r="K98" s="116" t="s">
        <v>230</v>
      </c>
      <c r="L98" s="78">
        <v>2119</v>
      </c>
      <c r="M98" s="116"/>
      <c r="N98" s="78"/>
      <c r="O98" s="116"/>
      <c r="P98" s="78"/>
      <c r="Q98" s="116"/>
      <c r="R98" s="78"/>
      <c r="S98" s="116"/>
      <c r="T98" s="78"/>
      <c r="U98" s="116"/>
      <c r="V98" s="78"/>
    </row>
    <row r="99" spans="1:22" ht="15">
      <c r="A99" s="116" t="s">
        <v>366</v>
      </c>
      <c r="B99" s="78">
        <v>167496</v>
      </c>
      <c r="C99" s="116" t="s">
        <v>228</v>
      </c>
      <c r="D99" s="78">
        <v>65412</v>
      </c>
      <c r="E99" s="116" t="s">
        <v>337</v>
      </c>
      <c r="F99" s="78">
        <v>24027</v>
      </c>
      <c r="G99" s="116" t="s">
        <v>413</v>
      </c>
      <c r="H99" s="78">
        <v>8970</v>
      </c>
      <c r="I99" s="116" t="s">
        <v>382</v>
      </c>
      <c r="J99" s="78">
        <v>4278</v>
      </c>
      <c r="K99" s="116" t="s">
        <v>221</v>
      </c>
      <c r="L99" s="78">
        <v>1403</v>
      </c>
      <c r="M99" s="116"/>
      <c r="N99" s="78"/>
      <c r="O99" s="116"/>
      <c r="P99" s="78"/>
      <c r="Q99" s="116"/>
      <c r="R99" s="78"/>
      <c r="S99" s="116"/>
      <c r="T99" s="78"/>
      <c r="U99" s="116"/>
      <c r="V99" s="78"/>
    </row>
    <row r="100" spans="1:22" ht="15">
      <c r="A100" s="116" t="s">
        <v>299</v>
      </c>
      <c r="B100" s="78">
        <v>162860</v>
      </c>
      <c r="C100" s="116" t="s">
        <v>279</v>
      </c>
      <c r="D100" s="78">
        <v>58603</v>
      </c>
      <c r="E100" s="116" t="s">
        <v>389</v>
      </c>
      <c r="F100" s="78">
        <v>21183</v>
      </c>
      <c r="G100" s="116" t="s">
        <v>405</v>
      </c>
      <c r="H100" s="78">
        <v>8791</v>
      </c>
      <c r="I100" s="116" t="s">
        <v>381</v>
      </c>
      <c r="J100" s="78">
        <v>3696</v>
      </c>
      <c r="K100" s="116"/>
      <c r="L100" s="78"/>
      <c r="M100" s="116"/>
      <c r="N100" s="78"/>
      <c r="O100" s="116"/>
      <c r="P100" s="78"/>
      <c r="Q100" s="116"/>
      <c r="R100" s="78"/>
      <c r="S100" s="116"/>
      <c r="T100" s="78"/>
      <c r="U100" s="116"/>
      <c r="V100" s="78"/>
    </row>
  </sheetData>
  <hyperlinks>
    <hyperlink ref="A2" r:id="rId1" display="https://twitter.com/i/web/status/1095863148110860288"/>
    <hyperlink ref="A3" r:id="rId2" display="https://twitter.com/i/web/status/1095674119482413057"/>
    <hyperlink ref="A4" r:id="rId3" display="https://twitter.com/i/web/status/1095654744775905281"/>
    <hyperlink ref="A5" r:id="rId4" display="https://twitter.com/i/web/status/1095425614822158336"/>
    <hyperlink ref="A6" r:id="rId5" display="https://twitter.com/i/web/status/1095425319681560576"/>
    <hyperlink ref="A7" r:id="rId6" display="https://twitter.com/i/web/status/1093545499477635072"/>
    <hyperlink ref="A8" r:id="rId7" display="https://medium.com/google-news-la"/>
    <hyperlink ref="A9" r:id="rId8" display="https://twitter.com/i/web/status/1096495742695424001"/>
    <hyperlink ref="A10" r:id="rId9" display="https://twitter.com/i/web/status/1094999853007020032"/>
    <hyperlink ref="A11" r:id="rId10" display="https://twitter.com/i/web/status/1094998863784656896"/>
    <hyperlink ref="C2" r:id="rId11" display="https://twitter.com/i/web/status/1093556020687843329"/>
    <hyperlink ref="C3" r:id="rId12" display="http://www.cumberlandfarms.com/SmartPay?utm_medium=smartpay&amp;utm_source=twitter&amp;utm_campaign=kandp"/>
    <hyperlink ref="C4" r:id="rId13" display="https://twitter.com/i/web/status/1095367049373802497"/>
    <hyperlink ref="C5" r:id="rId14" display="https://locations.cumberlandfarms.com/?utm_medium=storelocator&amp;utm_source=twitter&amp;utm_campaign=kandp"/>
    <hyperlink ref="C6" r:id="rId15" display="https://twitter.com/i/web/status/1096091942658674688"/>
    <hyperlink ref="C7" r:id="rId16" display="https://twitter.com/i/web/status/1096454154434854912"/>
    <hyperlink ref="C8" r:id="rId17" display="https://twitter.com/i/web/status/1095863148110860288"/>
    <hyperlink ref="C9" r:id="rId18" display="https://twitter.com/i/web/status/1095674119482413057"/>
    <hyperlink ref="C10" r:id="rId19" display="https://twitter.com/i/web/status/1095654744775905281"/>
    <hyperlink ref="C11" r:id="rId20" display="https://twitter.com/i/web/status/1095425614822158336"/>
    <hyperlink ref="E2" r:id="rId21" display="https://twitter.com/i/web/status/1095484227368423426"/>
    <hyperlink ref="E3" r:id="rId22" display="https://twitter.com/i/web/status/1095175096174604288"/>
    <hyperlink ref="E4" r:id="rId23" display="https://twitter.com/i/web/status/1095174932642828288"/>
    <hyperlink ref="E5" r:id="rId24" display="https://twitter.com/i/web/status/1095165249014190080"/>
    <hyperlink ref="G2" r:id="rId25" display="https://twitter.com/i/web/status/1095806696721666048"/>
    <hyperlink ref="G3" r:id="rId26" display="https://twitter.com/i/web/status/1095702890386210817"/>
    <hyperlink ref="G4" r:id="rId27" display="https://twitter.com/i/web/status/1095394909828378625"/>
    <hyperlink ref="G5" r:id="rId28" display="https://twitter.com/i/web/status/1095345815265136645"/>
    <hyperlink ref="G6" r:id="rId29" display="https://twitter.com/i/web/status/1093555894430896128"/>
    <hyperlink ref="G7" r:id="rId30" display="https://twitter.com/i/web/status/1093560705557712896"/>
    <hyperlink ref="Q2" r:id="rId31" display="https://twitter.com/i/web/status/1091536604710211585"/>
    <hyperlink ref="Q3" r:id="rId32" display="https://twitter.com/i/web/status/1091533467580596225"/>
    <hyperlink ref="Q4" r:id="rId33" display="https://twitter.com/WCVB/status/1091524323251286017"/>
    <hyperlink ref="S2" r:id="rId34" display="https://twitter.com/i/web/status/1096455505701158913"/>
    <hyperlink ref="U2" r:id="rId35" display="https://twitter.com/cumberlandfarms/status/1092831644812263424"/>
    <hyperlink ref="U3" r:id="rId36" display="https://twitter.com/cumberlandfarms/status/1093143341842264069"/>
    <hyperlink ref="U4" r:id="rId37" display="https://dy.si/3CK65"/>
    <hyperlink ref="U5" r:id="rId38" display="https://csnews.com/cumberland-farms-celebrates-80th-birthday-launch-exclusive-products-sweepstakes-promotions"/>
    <hyperlink ref="U6" r:id="rId39" display="https://dy.si/sGyFM"/>
    <hyperlink ref="U7" r:id="rId40" display="https://dy.si/FSHiX"/>
    <hyperlink ref="U8" r:id="rId41" display="https://dy.si/MFZrd"/>
    <hyperlink ref="U9" r:id="rId42" display="https://dy.si/Fzsyke"/>
    <hyperlink ref="U10" r:id="rId43" display="https://dy.si/5XhvL"/>
    <hyperlink ref="U11" r:id="rId44" display="https://dy.si/TCKth"/>
  </hyperlinks>
  <printOptions/>
  <pageMargins left="0.7" right="0.7" top="0.75" bottom="0.75" header="0.3" footer="0.3"/>
  <pageSetup orientation="portrait" paperSize="9"/>
  <tableParts>
    <tablePart r:id="rId46"/>
    <tablePart r:id="rId48"/>
    <tablePart r:id="rId45"/>
    <tablePart r:id="rId52"/>
    <tablePart r:id="rId50"/>
    <tablePart r:id="rId47"/>
    <tablePart r:id="rId51"/>
    <tablePart r:id="rId4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2019-02-16T21:03:48Z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