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<sst xmlns="http://schemas.openxmlformats.org/spreadsheetml/2006/main" count="10968" uniqueCount="2537">
  <si>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</si>
  <si>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</si>
  <si>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</si>
  <si>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</si>
  <si>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</si>
  <si>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</si>
  <si>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</si>
  <si>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</si>
  <si>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</si>
  <si>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</si>
  <si>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</si>
  <si>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</si>
  <si>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</si>
  <si>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</si>
  <si>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</si>
  <si>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</si>
  <si>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</si>
  <si>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</si>
  <si>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</si>
  <si>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</si>
  <si>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</si>
  <si>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</si>
  <si>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</si>
  <si>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</si>
  <si>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</si>
  <si>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</si>
  <si>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</si>
  <si>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</si>
  <si>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</si>
  <si>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</si>
  <si>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</si>
  <si>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</si>
  <si>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</si>
  <si>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</si>
  <si>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</si>
  <si>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</si>
  <si>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</si>
  <si>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</si>
  <si>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</si>
  <si>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</si>
  <si>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</si>
  <si>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</si>
  <si>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</si>
  <si>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</si>
  <si>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</si>
  <si>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</si>
  <si>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</si>
  <si>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</si>
  <si>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</si>
  <si>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</si>
  <si>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</si>
  <si>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</si>
  <si>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</si>
  <si>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</si>
  <si>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</si>
  <si>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</si>
  <si>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</si>
  <si>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</si>
  <si>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</si>
  <si>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</si>
  <si>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</si>
  <si>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</si>
  <si>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</si>
  <si>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</si>
  <si>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</si>
  <si>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</si>
  <si>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</si>
  <si>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</si>
  <si>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</si>
  <si>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</si>
  <si>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</si>
  <si>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</si>
  <si>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</si>
  <si>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</si>
  <si>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</si>
  <si>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</si>
  <si>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</si>
  <si>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</si>
  <si>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</si>
  <si>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</si>
  <si>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</si>
  <si>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</si>
  <si>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</si>
  <si>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</si>
  <si>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</si>
  <si>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</si>
  <si>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</si>
  <si>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</si>
  <si>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</si>
  <si>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</si>
  <si>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</si>
  <si>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</si>
  <si>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</si>
  <si>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</si>
  <si>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</si>
  <si>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</si>
  <si>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</si>
  <si>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</si>
  <si>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</si>
  <si>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</si>
  <si>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</si>
  <si>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</si>
  <si>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</si>
  <si>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</si>
  <si>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</si>
  <si>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</si>
  <si>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</si>
  <si>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</si>
  <si>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</si>
  <si>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</si>
  <si>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</si>
  <si>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</si>
  <si>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</si>
  <si>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</si>
  <si>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</si>
  <si>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</si>
  <si>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</si>
  <si>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</si>
  <si>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</si>
  <si>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</si>
  <si>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</si>
  <si>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</si>
  <si>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</si>
  <si>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</si>
  <si>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</si>
  <si>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</si>
  <si>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</si>
  <si>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</si>
  <si>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</si>
  <si>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</si>
  <si>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</si>
  <si>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</si>
  <si>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</si>
  <si>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</si>
  <si>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</si>
  <si>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</si>
  <si>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</si>
  <si>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</si>
  <si>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</si>
  <si>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</si>
  <si>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</si>
  <si>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</si>
  <si>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</si>
  <si>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</si>
  <si>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</si>
  <si>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</si>
  <si>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</si>
  <si>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</si>
  <si>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</si>
  <si>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</si>
  <si>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</si>
  <si>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</si>
  <si>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</si>
  <si>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</si>
  <si>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</si>
  <si>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</si>
  <si>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</si>
  <si>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</si>
  <si>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</si>
  <si>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</si>
  <si>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</si>
  <si>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</si>
  <si>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</si>
  <si>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</si>
  <si>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</si>
  <si>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</si>
  <si>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</si>
  <si>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</si>
  <si>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</si>
  <si>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</si>
  <si>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</si>
  <si>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</si>
  <si>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</si>
  <si>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</si>
  <si>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</si>
  <si>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</si>
  <si>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</si>
  <si>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</si>
  <si>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</si>
  <si>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</si>
  <si>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</si>
  <si>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</si>
  <si>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</si>
  <si>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</si>
  <si>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</si>
  <si>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</si>
  <si>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</si>
  <si>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</si>
  <si>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</si>
  <si>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</si>
  <si>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</si>
  <si>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</si>
  <si>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</si>
  <si>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</si>
  <si>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</si>
  <si>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</si>
  <si>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</si>
  <si>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</si>
  <si>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</si>
  <si>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</si>
  <si>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</si>
  <si>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</si>
  <si>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</si>
  <si>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</si>
  <si>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</si>
  <si>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</si>
  <si>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</si>
  <si>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</si>
  <si>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</si>
  <si>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</si>
  <si>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</si>
  <si>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</si>
  <si>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ultra_calls</t>
  </si>
  <si>
    <t>sprintcare</t>
  </si>
  <si>
    <t>ggiredharr</t>
  </si>
  <si>
    <t>olilince</t>
  </si>
  <si>
    <t>mattstoddart1</t>
  </si>
  <si>
    <t>madalynsklar</t>
  </si>
  <si>
    <t>smcgregorr</t>
  </si>
  <si>
    <t>talktalk</t>
  </si>
  <si>
    <t>twitliveevents</t>
  </si>
  <si>
    <t>juegostudio</t>
  </si>
  <si>
    <t>amithpanchal</t>
  </si>
  <si>
    <t>ngocgiautran1</t>
  </si>
  <si>
    <t>bracelet_barnes</t>
  </si>
  <si>
    <t>vegadoran</t>
  </si>
  <si>
    <t>yiprashad</t>
  </si>
  <si>
    <t>1974christensen</t>
  </si>
  <si>
    <t>yaekollbordeaux</t>
  </si>
  <si>
    <t>jensensam1</t>
  </si>
  <si>
    <t>erinffbillingsl</t>
  </si>
  <si>
    <t>keeshascearce</t>
  </si>
  <si>
    <t>keeshamoreland</t>
  </si>
  <si>
    <t>mahrblackburn</t>
  </si>
  <si>
    <t>kristifak33</t>
  </si>
  <si>
    <t>oliviachanatryg</t>
  </si>
  <si>
    <t>amexbusiness</t>
  </si>
  <si>
    <t>f4n9sj0k3r</t>
  </si>
  <si>
    <t>bengkeldodo</t>
  </si>
  <si>
    <t>askamex</t>
  </si>
  <si>
    <t>halfofmi</t>
  </si>
  <si>
    <t>delesnaturalhai</t>
  </si>
  <si>
    <t>rainesyboo</t>
  </si>
  <si>
    <t>alessismore64</t>
  </si>
  <si>
    <t>swansea1721</t>
  </si>
  <si>
    <t>mgaka</t>
  </si>
  <si>
    <t>ellatasm</t>
  </si>
  <si>
    <t>williamharrops</t>
  </si>
  <si>
    <t>jermaine87654</t>
  </si>
  <si>
    <t>whartoneileen</t>
  </si>
  <si>
    <t>realmartinjhart</t>
  </si>
  <si>
    <t>simpsonws</t>
  </si>
  <si>
    <t>arronharewood</t>
  </si>
  <si>
    <t>morzinesam</t>
  </si>
  <si>
    <t>janannemorris</t>
  </si>
  <si>
    <t>itsmeleget</t>
  </si>
  <si>
    <t>siembit</t>
  </si>
  <si>
    <t>clintjnield</t>
  </si>
  <si>
    <t>noonjonathan</t>
  </si>
  <si>
    <t>spallyg94</t>
  </si>
  <si>
    <t>brettstoneworld</t>
  </si>
  <si>
    <t>glaswegianka</t>
  </si>
  <si>
    <t>mrdrummerman</t>
  </si>
  <si>
    <t>jfbacon1</t>
  </si>
  <si>
    <t>timsims13</t>
  </si>
  <si>
    <t>tim_mcarthur</t>
  </si>
  <si>
    <t>nicolaw76</t>
  </si>
  <si>
    <t>daisyjxxx</t>
  </si>
  <si>
    <t>rzteszler</t>
  </si>
  <si>
    <t>markleemellor</t>
  </si>
  <si>
    <t>garyturnbull4</t>
  </si>
  <si>
    <t>stargirltt</t>
  </si>
  <si>
    <t>thisiskatel</t>
  </si>
  <si>
    <t>jhuntridge</t>
  </si>
  <si>
    <t>misstillyandme</t>
  </si>
  <si>
    <t>boothmazdon</t>
  </si>
  <si>
    <t>adsdog1</t>
  </si>
  <si>
    <t>jday0708</t>
  </si>
  <si>
    <t>eagullcry</t>
  </si>
  <si>
    <t>chlolouii</t>
  </si>
  <si>
    <t>_pickering1</t>
  </si>
  <si>
    <t>adambutters3</t>
  </si>
  <si>
    <t>dillon_erhardt</t>
  </si>
  <si>
    <t>properruggie</t>
  </si>
  <si>
    <t>nick_hoadley</t>
  </si>
  <si>
    <t>andyhall2171</t>
  </si>
  <si>
    <t>boneskw</t>
  </si>
  <si>
    <t>chandpersaud</t>
  </si>
  <si>
    <t>marcwigan</t>
  </si>
  <si>
    <t>saroff_nyc</t>
  </si>
  <si>
    <t>modelbartenders</t>
  </si>
  <si>
    <t>thestevenberger</t>
  </si>
  <si>
    <t>littletigger74</t>
  </si>
  <si>
    <t>heatherreyhan</t>
  </si>
  <si>
    <t>antosanbowo</t>
  </si>
  <si>
    <t>ghostblackcyber</t>
  </si>
  <si>
    <t>akuntofa</t>
  </si>
  <si>
    <t>adjahdrie</t>
  </si>
  <si>
    <t>peyboy9</t>
  </si>
  <si>
    <t>p</t>
  </si>
  <si>
    <t>kangsemproel</t>
  </si>
  <si>
    <t>opposite6890</t>
  </si>
  <si>
    <t>rigenz123</t>
  </si>
  <si>
    <t>jackvardan</t>
  </si>
  <si>
    <t>ndon08back</t>
  </si>
  <si>
    <t>rajapurwa</t>
  </si>
  <si>
    <t>anonchristi</t>
  </si>
  <si>
    <t>dapitdong</t>
  </si>
  <si>
    <t>arlex_wu</t>
  </si>
  <si>
    <t>rodnewsfeed</t>
  </si>
  <si>
    <t>demosthenespol</t>
  </si>
  <si>
    <t>tristar20</t>
  </si>
  <si>
    <t>igarvey</t>
  </si>
  <si>
    <t>otherlschaefer</t>
  </si>
  <si>
    <t>americanordem</t>
  </si>
  <si>
    <t>gsoulstar</t>
  </si>
  <si>
    <t>amexoffers</t>
  </si>
  <si>
    <t>jillheineck</t>
  </si>
  <si>
    <t>sy1188</t>
  </si>
  <si>
    <t>dahlypardon</t>
  </si>
  <si>
    <t>lifeofagc</t>
  </si>
  <si>
    <t>hotcakes_33</t>
  </si>
  <si>
    <t>lissy55</t>
  </si>
  <si>
    <t>antjxck</t>
  </si>
  <si>
    <t>roscarda</t>
  </si>
  <si>
    <t>littles1126</t>
  </si>
  <si>
    <t>tiagoscharfy</t>
  </si>
  <si>
    <t>nowijkrap</t>
  </si>
  <si>
    <t>matthewichoi</t>
  </si>
  <si>
    <t>valbth812</t>
  </si>
  <si>
    <t>itsalexmas</t>
  </si>
  <si>
    <t>mjkazin</t>
  </si>
  <si>
    <t>anurag1goel</t>
  </si>
  <si>
    <t>cardigancorg</t>
  </si>
  <si>
    <t>smooth_chillin</t>
  </si>
  <si>
    <t>jenoside_</t>
  </si>
  <si>
    <t>drip2hard21</t>
  </si>
  <si>
    <t>jeffreylesser</t>
  </si>
  <si>
    <t>iain_davison4</t>
  </si>
  <si>
    <t>pbuckle13</t>
  </si>
  <si>
    <t>laurajanefraser</t>
  </si>
  <si>
    <t>sangunchoi1</t>
  </si>
  <si>
    <t>puckslap</t>
  </si>
  <si>
    <t>dccannon</t>
  </si>
  <si>
    <t>hongzoop</t>
  </si>
  <si>
    <t>mayweingarden</t>
  </si>
  <si>
    <t>hamaas</t>
  </si>
  <si>
    <t>kenfisher</t>
  </si>
  <si>
    <t>jediskwaat</t>
  </si>
  <si>
    <t>anthonyhankins</t>
  </si>
  <si>
    <t>christine_lien</t>
  </si>
  <si>
    <t>juliemeryl09</t>
  </si>
  <si>
    <t>_paranoidkid</t>
  </si>
  <si>
    <t>justsoyoung81</t>
  </si>
  <si>
    <t>supercilex</t>
  </si>
  <si>
    <t>bobbygzus</t>
  </si>
  <si>
    <t>sirtyface</t>
  </si>
  <si>
    <t>Replies to</t>
  </si>
  <si>
    <t>Mentions</t>
  </si>
  <si>
    <t>#rams #RamsNFL #RamsNation vs #PatriotsNation #Patriots #PatriotsFans 
#PatriotsRams 
WHICH TEAM WILL WIN? 
Go Vote: #SocialChat
Sapphire Trading
https://t.co/HwtiOSE1G3</t>
  </si>
  <si>
    <t>@halfofmi We're always here to offer the assistance you need :-). You can shoot us a DM or use our online chat at, https://t.co/KNSk7X1Hd7 for further assistance. -KC</t>
  </si>
  <si>
    <t>#Startup How to build a #SocialChat app like #snapchat ? email team@sdi.la https://t.co/Dy2RkQf6V7</t>
  </si>
  <si>
    <t>#Startup How to build a #SocialChat app like #snapchat ? email team@sdi.la https://t.co/Dy2RkQwHMF</t>
  </si>
  <si>
    <t>RT @MadalynSklar: "A Twitter chat is being in a conversation at a cocktail party." -Alan K'necht https://t.co/OHDCJUXF8o #TwitterSmarter ht…</t>
  </si>
  <si>
    <t>"A Twitter chat is being in a conversation at a cocktail party." -Alan K'necht https://t.co/OHDCJUXF8o #TwitterSmarter https://t.co/0M8zB9M9Q7</t>
  </si>
  <si>
    <t>@DelesNaturalHai Hi Dele, if you get in touch with our tech team here: https://t.co/G443ehYzFi they will be able to look into this for you. Thanks, Chris</t>
  </si>
  <si>
    <t>@rainesyboo You can follow the link here: https://t.co/G443ehYzFi . Thanks, Chris.</t>
  </si>
  <si>
    <t>@alessismore64 Hi Joe, if you speak with them here: https://t.co/G443ehYzFi  they will be able to assist you. Thanks, Chris</t>
  </si>
  <si>
    <t>@Swansea1721 Hi Raul, really sorry to hear that this is the case. If you have a chat with our tech team here: https://t.co/G443ehYzFi they will be able to assist you. Thanks, Chris</t>
  </si>
  <si>
    <t>@mgaka Hi there, we're really sorry to hear your call got cut off. I can assure you it wouldn't have been intentional. Why not try our live chat service here: https://t.co/G443ehYzFi. Thanks, Chris</t>
  </si>
  <si>
    <t>@EllaTasm Hi Ella, if you get in touch with the tech team here: https://t.co/G443ehYzFi  they will be able to give you an update. Thanks, Chris</t>
  </si>
  <si>
    <t>@WilliamHarropS Hi Sam, if you speak to our team here: https://t.co/G443ehYzFi, we'll look into this for you. Mike</t>
  </si>
  <si>
    <t>@Jermaine87654 Hi Jermaine, if you speak to our team here: https://t.co/G443ehYzFi, we'll look into this for you :) Mike</t>
  </si>
  <si>
    <t>@WhartonEileen If you'd prefer to get in touch with the Billing Team online, you can reach them here https://t.co/G443ehYzFi</t>
  </si>
  <si>
    <t>@RealMartinJHart Good morning, you can reach them here: https://t.co/G443ehYzFi  Charlotte</t>
  </si>
  <si>
    <t>@SimpsonWs If you would like to dispute the charge; we would recommend having a chat with our Billing Team here https://t.co/G443ehYzFi, theyâ€™ll get that looked into for you - Thanks, Andy</t>
  </si>
  <si>
    <t>@ArronHarewood If you have a chat with our Loyalty Team here: https://t.co/G443ehYzFi  they'll take some details and advise you further :) Jo</t>
  </si>
  <si>
    <t>@morzinesam Hi, Sam. We certainly do. You can call them on 0345 172 0088, and you can also speak to them via live chat here: https://t.co/G443ehYzFi
Let us know if there's anything that we can help you out with. Zach</t>
  </si>
  <si>
    <t>@Janannemorris Hi Jan, if you contact our Billing Team here: https://t.co/G443ehYzFi  they'll take some details and look into this for you. Jo</t>
  </si>
  <si>
    <t>@ItsMeLeget Hi George, this doesn't sound right, could you please drop our Billing Team a line so that they can look straight into this for you? You can reach them here: https://t.co/G443ehYzFi Becky</t>
  </si>
  <si>
    <t>@siembit Hi Barbara, this doesn't sound right, could you please drop our Billing Team a line so that they can take a look into what's happened? You can reach them here: https://t.co/G443ehYzFi  Becky</t>
  </si>
  <si>
    <t>@ClintJNield Hi Clint, so sorry you're thinking of leaving. To discuss cancellation, you'd have to speak with our Loyalty Team. You can reach them here: https://t.co/G443ehYzFi  Becky</t>
  </si>
  <si>
    <t>@NoonJonathan Hi Jonathan, if you have a chat with our Billing Team here: https://t.co/G443ehYzFi they'll take some details and look into this for you. Jo</t>
  </si>
  <si>
    <t>@SpallyG94 Hi Alan, if you wish to leave you'd need to speak to our team here: https://t.co/G443ehYzFi. Mike</t>
  </si>
  <si>
    <t>@BrettStoneWorld I'm so sorry about that Brett, if you get in touch with our Billing Team here https://t.co/G443ehYzFi  they can take your details and look into this for you.</t>
  </si>
  <si>
    <t>@glaswegianka Heya Anna, if you speak to our team here: https://t.co/G443ehYzFi, we'll get this sorted for you. Mike</t>
  </si>
  <si>
    <t>@mrdrummerman Heya, it will depend - if you speak to our team here: https://t.co/G443ehYzFi, we'll be able to give you a better idea :) Mike</t>
  </si>
  <si>
    <t>@jfbacon1 By "talk to somebody" do you mean over the phone?
If you're unhappy with discussing further via Twitter then you can find our other contact information here: https://t.co/G443ehYzFi Zach</t>
  </si>
  <si>
    <t>@TimSims13 Hi Tim, my apologies! If you drop our Loyalty Team a line, they'll be able to take a look at the best options available for you, you can reach them here: https://t.co/G443ehYzFi  Becky</t>
  </si>
  <si>
    <t>@Tim_McArthur Hi Tim, I completely understand your frustration, my apologies for this. You can find our contact details here: https://t.co/G443ehYzFi, but if you DM over your landline number, we can have a look at the line for you. Becky https://t.co/JU0u90XhZw</t>
  </si>
  <si>
    <t>@nicolaw76 Hi Nicola, I'm so sorry to hear that, if you get in touch with us here, https://t.co/G443ehYzFi we'd be happy to look into this for you. Charlotte</t>
  </si>
  <si>
    <t>@daisyjxxx Sorry, Lisa where has the charge been made for "personal roadwatch"? Have you spoken to our customer loyalty team about his package?  https://t.co/G443ehYzFi - Em</t>
  </si>
  <si>
    <t>@rzteszler Hi Ruta, I'm really sorry to hear about this. Have you spoken to our Billing Team? You can reach them here: https://t.co/G443ehYzFi Jo</t>
  </si>
  <si>
    <t>@MarkleeMellor Hi Mark, we can take a look at your options for you. If you can have a chat with us using this link https://t.co/G443ehYzFi  we can take some details and get this looked into for you. Vicky</t>
  </si>
  <si>
    <t>@GaryTurnbull4 Hi Gary, sorry to hear about your experience there. If you would prefer to get in touch with our sales team online, you can speak with them here: https://t.co/G443ehYzFi . Thanks, Chris</t>
  </si>
  <si>
    <t>@StargirlTT You can cancel with our customer loyalty team here. https://t.co/G443ehYzFi - Em</t>
  </si>
  <si>
    <t>@ThisIsKateL I understand, no worries, Kate :) if you drop our team a line here: https://t.co/G443ehYzFi, they'll be able to take a look into it and go through everything you'll need to get signed up! Becky</t>
  </si>
  <si>
    <t>@jhuntridge Hi Jonny, sorry to hear about that. If you get in touch with our loyalty team here: https://t.co/G443ehYzFi they will be happy to assist you. Thanks, Chris</t>
  </si>
  <si>
    <t>@MissTillyAndMe Hi there, I'm so sorry you're looking to cancel. To discuss cancellation, you'd have to speak with our Loyalty Team, you can reach them here: https://t.co/G443ehYzFi. Is there anything we can help with in regards to your services at all? Becky</t>
  </si>
  <si>
    <t>@Boothmazdon Hi Marilyn, my apologies for this, if you drop our Loyalty Team a line, they'll be able to take a look at the best options available for you. You can reach them here: https://t.co/G443ehYzFi Becky</t>
  </si>
  <si>
    <t>@adsdog1 If you have a chat with our Billing Team here https://t.co/G443ehYzFi, they’ll get that looked into for you - Thanks, Andy</t>
  </si>
  <si>
    <t>@JDay0708 Hi Jason, I'm so sorry to hear that, have you been in touch with us here https://t.co/G443ehYzFi  to see if there's a better package we can put you on? Charlotte</t>
  </si>
  <si>
    <t>@eagullcry Hi there, have you been in touch with our Tech Team here: https://t.co/G443ehYzFi  about this? Charlotte</t>
  </si>
  <si>
    <t>@chlolouii Hi Chloe, I'm so sorry to hear you're having some issues, have you been in touch with our Tech Team here: https://t.co/G443ehYzFi  so they can look into this for you? Charlotte</t>
  </si>
  <si>
    <t>@_pickering1 Hi George, have you been in touch with our Tech Team online here https://t.co/G443ehYzFi  about this? Charlotte</t>
  </si>
  <si>
    <t>@AdamButters3 Hi Adam, I'm really sorry to hear you're having some problems, have you been in touch with us here https://t.co/G443ehYzFi about this? Charlotte</t>
  </si>
  <si>
    <t>@dillon_erhardt Hi Dillon, I'm so sorry that's been your experience :( have you been in touch with us online about this? If not you can reach us here: https://t.co/G443ehYzFi Charlotte</t>
  </si>
  <si>
    <t>@ProperRuggie We're sorry to hear that Matt. If you have a chat with our Tech Team here https://t.co/G443ehYzFi, they’ll get that looked into for you - Thanks, Andy</t>
  </si>
  <si>
    <t>@Nick_Hoadley We're sorry to hear this Nick. If you have a chat with our team here https://t.co/G443ehYzFi, they’ll get that looked into for you - Thanks, Andy</t>
  </si>
  <si>
    <t>@andyhall2171 If you have another chat with the team here https://t.co/G443ehYzFi, they’ll get that looked into for you - Thanks, Andy</t>
  </si>
  <si>
    <t>@BonesKW We're sorry about that Kyle. If you have a chat with our team here https://t.co/G443ehYzFi, they’ll get that looked into for you - Thanks, Andy</t>
  </si>
  <si>
    <t>February 4, 2019 at 10:00PM Twitter Chat - #SocialChat #TwitterChat Visit https://t.co/7rW7B93fzz for more events.</t>
  </si>
  <si>
    <t>February 11, 2019 at 10:00PM Twitter Chat - #SocialChat #TwitterChat Visit https://t.co/7rW7B93fzz for more events.</t>
  </si>
  <si>
    <t>Make chat apps more interesting! We have developed a social chat app that has instant messaging with built-in games. Have a similar idea? Work with Us Now! https://t.co/y9vWmqqyc6 
#chatapp #socialchat #apps #games #gamedev #appdev https://t.co/xVNmr5QKAB</t>
  </si>
  <si>
    <t>List of 10 #TwitterChat for Digital Marketers:
1. #ContentChat
2. #Bufferchat
3. #SEMrushchat
4. #SEOTalk
5. #SEOChat
6. #BlogChat
7. #PPCChat
8. #HootChat
9. #BrandChat
10. #SocialChat</t>
  </si>
  <si>
    <t>RT @AmitHPanchal: List of 10 #TwitterChat for Digital Marketers:
1. #ContentChat
2. #Bufferchat
3. #SEMrushchat
4. #SEOTalk
5. #SEOChat
6.…</t>
  </si>
  <si>
    <t>https://t.co/JXFUmgfWKn #socialchat #chatting #chatrooms</t>
  </si>
  <si>
    <t>https://t.co/9hQLcfV8aJ #socialchat #chat #chatting #chatrooms</t>
  </si>
  <si>
    <t>https://t.co/iD9ayybMmP #socialchat #chatting</t>
  </si>
  <si>
    <t>https://t.co/p7OmlCf4zF #chatting #socialchat #chat</t>
  </si>
  <si>
    <t>https://t.co/8i3KoPNce5 #socialchat #chatrooms</t>
  </si>
  <si>
    <t>https://t.co/fEo1GqKPSA #chatrooms #chatting #socialchat #chat</t>
  </si>
  <si>
    <t>https://t.co/pyrD2GCaGm #socialchat #chatting</t>
  </si>
  <si>
    <t>https://t.co/xmV1nvr4mw #chatting #chatrooms #socialchat #chat</t>
  </si>
  <si>
    <t>https://t.co/nQGJFb1rLF #chatting #chatrooms #socialchat #chat</t>
  </si>
  <si>
    <t>https://t.co/aD0ou34FmE #socialchat #chatting #chat</t>
  </si>
  <si>
    <t>https://t.co/rbWz0nABtn #chat #socialchat #chatrooms</t>
  </si>
  <si>
    <t>https://t.co/rJwMENYE4o #chatrooms #chat #socialchat</t>
  </si>
  <si>
    <t>@chandpersaud Hi Chand, Thanks for reaching out! I will be happy to look into this for you. This may be due to a new account or recently added payment option. Please go to https://t.co/FHYuawjuvw, log in,  and we will continue our conversation there. ^NS</t>
  </si>
  <si>
    <t>@MarcWigan Hi Marcus! We are sorry to read of the trouble with the payment &amp;amp; want to extend our deepest apologies. If you have time to chat online today, Please go to https://t.co/FHYuawjuvw, log in, &amp;amp; we will continue our conversation there. ^JD</t>
  </si>
  <si>
    <t>@saroff_nyc Hi John. We are sorry to read the SFO lounge was at capacity. Regrettably Airport traffic can fluctuate causing lounge capacity issues. Your feedback is important to us ,if you have a moment to chat online we can properly capture your experience here https://t.co/FHYuawjuvw.^JD</t>
  </si>
  <si>
    <t>@ModelBartenders Hi! We are sorry to read of your recent online travel experience &amp;amp; we want to address this immediately. If you have time to chat online today, Please go to https://t.co/FHYuawjuvw, log in, and we will continue our conversation there. ^JD</t>
  </si>
  <si>
    <t>@TheStevenBerger Hi Steven &amp;amp; thank you for tweeting us. Please accept our apologies for the lapse in service. If you have time to chat online today, we would be happy to look further into this. Please go to https://t.co/FHYuawjuvw, log in, and we can continue our conversation there. ^JD</t>
  </si>
  <si>
    <t>@littletigger74 We would like the opportunity to help and may be able to chat securely with you. Depending on your card type, please go to https://t.co/FHYuawjuvw, log in, select code: RK and we will continue our conversation there. @askamex ^RK</t>
  </si>
  <si>
    <t>@HeatherReyhan Hi Heather, thanks for tweeting. Please go to https://t.co/FHYuawjuvw, log in, select code: RM and we will continue our conversation there. ^RM</t>
  </si>
  <si>
    <t>@antosanbowo Karna quota socialchat unlimit 1 blan makana gpernah ane matiin :v</t>
  </si>
  <si>
    <t>@GhostBlackCyber G k play vidionya pke quota socialchat soalnya :v</t>
  </si>
  <si>
    <t>@AdjahDrie @AkunTofa Masalah d quota socialchat mang :V_xD83D__xDE05__xD83D__xDE05_</t>
  </si>
  <si>
    <t>@bengkeldodo @arlex_wu @dapitdong @anonchristi @RajaPurwa @Ndon08Back @JackVardan @rigenz123 @opposite6890 @kangsemproel @peyboy9 Gbsa bka yutub quota socialchat</t>
  </si>
  <si>
    <t>RT @f4n9sj0k3r: @bengkeldodo @arlex_wu @dapitdong @anonchristi @RajaPurwa @Ndon08Back @JackVardan @rigenz123 @opposite6890 @kangsemproel @p…</t>
  </si>
  <si>
    <t>@bengkeldodo @arlex_wu @dapitdong @anonchristi @RajaPurwa @Ndon08Back @JackVardan @rigenz123 @opposite6890 Quota socialchat gbsa bka yutub</t>
  </si>
  <si>
    <t>@RodNewsfeed Great. Please go to https://t.co/ijlV6ZCeLG, log in, select code:KC and we will continue our conversation there. ^K</t>
  </si>
  <si>
    <t>@DemosthenesPol I will be happy to assist via a secure chat session on the https://t.co/VZmNPyaIUR website. Please go to https://t.co/ijlV6ZCeLG, log in, and we will continue our conversation there. ^NS</t>
  </si>
  <si>
    <t>@tristar20 Great. Please go to https://t.co/ijlV6ZCeLG, log in, select code: RK and we will continue our conversation there. ^RK</t>
  </si>
  <si>
    <t>@igarvey Great. Please go to https://t.co/ijlV6ZCeLG, log in, select code RK and we will continue our conversation there. ^RK</t>
  </si>
  <si>
    <t>@OtherlSchaefer Great. Please go to https://t.co/ijlV6ZCeLG, log in, select code: RK and we will continue our conversation there. ^RK</t>
  </si>
  <si>
    <t>@americanORdem Great. Please go to https://t.co/ijlV6ZCeLG, log in, select code: BH and we will continue our conversation there. ^B</t>
  </si>
  <si>
    <t>@gsoulstar Hi Sergio, Thanks for reaching out and sharing your concerns. I am very sorry to read of your experience and would like the opportunity to look into this for you. Please go to https://t.co/FHYuawjuvw, log in,  and we will continue our conversation there. ^NS</t>
  </si>
  <si>
    <t>@gsoulstar @AmexOffers @AmexBusiness Great. Please go to https://t.co/ijlV6ZCeLG, log in, select code: RM and we will continue our conversation there. ^RM</t>
  </si>
  <si>
    <t>@JillHeineck Great. Please go to https://t.co/ijlV6ZCeLG, log in, and we will continue our conversation there. ^JD</t>
  </si>
  <si>
    <t>@sy1188 Great. Please go to https://t.co/ijlV6ZCeLG, log in, and we will continue our conversation there. ^JD</t>
  </si>
  <si>
    <t>@dahlypardon Great. Please go to https://t.co/ijlV6ZCeLG, log in, select code RK and we will continue our conversation there. ^RK</t>
  </si>
  <si>
    <t>@LifeOfAGC Great. Please go to https://t.co/ijlV6ZCeLG, log in,  and we will continue our conversation there. ^JD</t>
  </si>
  <si>
    <t>@hotcakes_33 Great. Please go to https://t.co/ijlV6ZCeLG, log in, select code RK and we will continue our conversation there. ^RK</t>
  </si>
  <si>
    <t>@Lissy55 Please go to https://t.co/ijlV6ZCeLG, log in,  and we will continue our conversation there. ^NS</t>
  </si>
  <si>
    <t>@AntJxck Great. Please go to https://t.co/ijlV6ZCeLG, log in,  and we will continue our conversation there. ^JD</t>
  </si>
  <si>
    <t>@RoScarda Great. Please go to https://t.co/ijlV6ZCeLG, log in, and we will continue our conversation there. ^JD</t>
  </si>
  <si>
    <t>@Littles1126 Great. Please go to https://t.co/ijlV6ZCeLG, log in, select code: RK and we will continue our conversation there. ^RK</t>
  </si>
  <si>
    <t>@tiagoscharfy You have reached the social media team, where we can not access your account via Twitter. Please go to https://t.co/ijlV6ZCeLG, log in, select code: RK and we will continue our conversation there. ^RK</t>
  </si>
  <si>
    <t>@nowijkrap Great. Please go to https://t.co/ijlV6ZCeLG, log in, select code: WM and we will continue our conversation there. ^Wil</t>
  </si>
  <si>
    <t>@MatthewIChoi Great. Please go to https://t.co/ijlV6ZCeLG, log in, and we will continue our conversation there. ^JD</t>
  </si>
  <si>
    <t>@valbth812 Great. Please go to https://t.co/ijlV6ZCeLG, log in, and we will continue our conversation there. ^JD</t>
  </si>
  <si>
    <t>@itsAlexMas Great. Please go to https://t.co/ijlV6ZCeLG, log in, and we will continue our conversation there. ^JD</t>
  </si>
  <si>
    <t>@mjkazin Yes we are! However to properly assist, Please go to https://t.co/ijlV6ZCeLG, log in, and we will continue our conversation there. ^JD</t>
  </si>
  <si>
    <t>@anurag1goel Great. Please go to https://t.co/ijlV6ZCeLG, log in, select code: BH and we will continue our conversation there. ^B</t>
  </si>
  <si>
    <t>@CardiganCorg Great. Please go to https://t.co/ijlV6ZCeLG, log in, and we will continue our conversation there. ^JD</t>
  </si>
  <si>
    <t>@smooth_chillin Great. Please go to https://t.co/ijlV6ZCeLG, log in,  and we will continue our conversation there. ^JD</t>
  </si>
  <si>
    <t>@Jenoside_ Great. If you have time to chat off Twitter, Please go to https://t.co/ijlV6ZCeLG, log in, and we will continue our conversation there. ^JD</t>
  </si>
  <si>
    <t>@drip2hard21 Great. Please go to https://t.co/ijlV6ZCeLG, log in, select code: BH and we will continue our conversation there. ^B</t>
  </si>
  <si>
    <t>@JeffreyLesser Great. Please go to https://t.co/ijlV6ZCeLG, log in, select code: BH and we will continue our conversation there. ^B</t>
  </si>
  <si>
    <t>@iain_davison4 Great. Please go to https://t.co/ijlV6ZCeLG, log in,  and we will continue our conversation there. ^NS</t>
  </si>
  <si>
    <t>@pbuckle13 Great. Please go to https://t.co/ijlV6ZCeLG, log in,  and we will continue our conversation there. ^JD</t>
  </si>
  <si>
    <t>@laurajanefraser If this is regarding a U.S issued card, Please go to https://t.co/ijlV6ZCeLG, log in, and we will continue our conversation there. ^NS</t>
  </si>
  <si>
    <t>@SangUnChoi1 Great. Please go to https://t.co/ijlV6ZCeLG, log in, select code:RK and we will continue our conversation there. ^RK</t>
  </si>
  <si>
    <t>@Puckslap Great. Please go to https://t.co/ijlV6ZCeLG, log in, select code: CL and we will continue our conversation there. ^CL</t>
  </si>
  <si>
    <t>@dccannon Great. Please go to https://t.co/ijlV6ZCeLG, log in, select code: KC and we will continue our conversation there. ^K</t>
  </si>
  <si>
    <t>@HongzooP Great. Please go to https://t.co/ijlV6ZCeLG, log in, select code: KC and we will continue our conversation there. ^K</t>
  </si>
  <si>
    <t>@mayweingarden Great. Please go to https://t.co/ijlV6ZCeLG, log in, select code: RK and we will continue our conversation there. ^RK</t>
  </si>
  <si>
    <t>@Hamaas Great. Please go to https://t.co/ijlV6ZCeLG, log in, select code:  RK and we will continue our conversation there. ^RK</t>
  </si>
  <si>
    <t>@kenfisher Great. Please go to https://t.co/ijlV6ZCeLG, log in, select code RK and we will continue our conversation there. ^RK</t>
  </si>
  <si>
    <t>@JediSkwaat Great. Please go to https://t.co/ijlV6ZCeLG, log in, and we will continue our conversation there. ^JD</t>
  </si>
  <si>
    <t>@JediSkwaat I will be available tomorrow from 8am-4pm EST. Please go to https://t.co/ijlV6ZCeLG, log in, select code: RK and we will continue our conversation there. ^RK</t>
  </si>
  <si>
    <t>@AnthonyHankins Great. Please go to https://t.co/ijlV6ZCeLG, log in, select code: KC and we will continue our conversation there. ^K</t>
  </si>
  <si>
    <t>@Christine_Lien Great. Please go to https://t.co/ijlV6ZCeLG, log in, select code: RK  and we will continue our conversation there. ^RK</t>
  </si>
  <si>
    <t>@JulieMeryl09 I will try my best. Please go to https://t.co/ijlV6ZCeLG, log in, select code RK and we will continue our conversation there. ^RK</t>
  </si>
  <si>
    <t>@_paranoidkid Great. Please go to https://t.co/ijlV6ZCeLG, log in, select code: KC  and we will continue our conversation there. ^K</t>
  </si>
  <si>
    <t>@justsoyoung81 Great. Please go to https://t.co/ijlV6ZCeLG, log in, and we will continue our conversation there. ^JD</t>
  </si>
  <si>
    <t>@SUPERCILEX Great. Please go to https://t.co/ijlV6ZCeLG, log in, select code: RK and we will continue our conversation there. ^RK</t>
  </si>
  <si>
    <t>@bobbygzus Great. Please go to https://t.co/ijlV6ZCeLG, log in and we will continue our conversation there. Regrettably, If you are unable to join a secure chat session we will need to speak with you directly and ask that you dial the customer support number on the back of your card. ^NS</t>
  </si>
  <si>
    <t>@sirtyface If enrolled online. Please go to https://t.co/ijlV6ZCeLG, log in, select code: RK and we will continue our conversation there. ^RK</t>
  </si>
  <si>
    <t>https://discordapp.com/invite/e4Xkd9r</t>
  </si>
  <si>
    <t>http://www.sprint.com/socialchat</t>
  </si>
  <si>
    <t>https://softwaredevelopersindia.com/blog/picture-chatting-app-like-snapchat/</t>
  </si>
  <si>
    <t>http://www.madalynsklar.com/2016/02/15/twittersmarter-podcast-cocktail-party-conversations-with-alan-knecht-and-michelle-stinson-ross-from-socialchat-episode-30/</t>
  </si>
  <si>
    <t>https://community.talktalk.co.uk/t5/Chat/bd-p/socialchat</t>
  </si>
  <si>
    <t>https://community.talktalk.co.uk/t5/Chat/bd-p/socialchat https://twitter.com/login?redirect_after_login=/messages/compose?recipient_id=258719649</t>
  </si>
  <si>
    <t>http://www.twitterliveevents.com/</t>
  </si>
  <si>
    <t>https://www.juegostudio.com/social-game-chat-apps-case-study</t>
  </si>
  <si>
    <t>https://www.chatinum.com</t>
  </si>
  <si>
    <t>https://www.americanexpress.com/socialchat</t>
  </si>
  <si>
    <t>https://www.americanexpress.com/ https://www.americanexpress.com/socialchat</t>
  </si>
  <si>
    <t>discordapp.com</t>
  </si>
  <si>
    <t>sprint.com</t>
  </si>
  <si>
    <t>softwaredevelopersindia.com</t>
  </si>
  <si>
    <t>madalynsklar.com</t>
  </si>
  <si>
    <t>co.uk</t>
  </si>
  <si>
    <t>co.uk twitter.com</t>
  </si>
  <si>
    <t>twitterliveevents.com</t>
  </si>
  <si>
    <t>juegostudio.com</t>
  </si>
  <si>
    <t>chatinum.com</t>
  </si>
  <si>
    <t>americanexpress.com</t>
  </si>
  <si>
    <t>americanexpress.com americanexpress.com</t>
  </si>
  <si>
    <t>rams ramsnfl ramsnation patriotsnation patriots patriotsfans patriotsrams socialchat</t>
  </si>
  <si>
    <t>startup socialchat snapchat</t>
  </si>
  <si>
    <t>twittersmarter</t>
  </si>
  <si>
    <t>socialchat twitterchat</t>
  </si>
  <si>
    <t>chatapp socialchat apps games gamedev appdev</t>
  </si>
  <si>
    <t>twitterchat contentchat bufferchat semrushchat seotalk seochat blogchat ppcchat hootchat brandchat socialchat</t>
  </si>
  <si>
    <t>twitterchat contentchat bufferchat semrushchat seotalk seochat</t>
  </si>
  <si>
    <t>socialchat chatting chatrooms</t>
  </si>
  <si>
    <t>socialchat chat chatting chatrooms</t>
  </si>
  <si>
    <t>socialchat chatting</t>
  </si>
  <si>
    <t>chatting socialchat chat</t>
  </si>
  <si>
    <t>socialchat chatrooms</t>
  </si>
  <si>
    <t>chatrooms chatting socialchat chat</t>
  </si>
  <si>
    <t>chatting chatrooms socialchat chat</t>
  </si>
  <si>
    <t>socialchat chatting chat</t>
  </si>
  <si>
    <t>chat socialchat chatrooms</t>
  </si>
  <si>
    <t>chatrooms chat socialchat</t>
  </si>
  <si>
    <t>https://pbs.twimg.com/media/Dy_xynOWkAYVgYD.jpg</t>
  </si>
  <si>
    <t>https://pbs.twimg.com/media/DzM88VdVsAADvZC.jpg</t>
  </si>
  <si>
    <t>http://pbs.twimg.com/profile_images/1029329034935771136/IeTvaf7f_normal.jpg</t>
  </si>
  <si>
    <t>http://pbs.twimg.com/profile_images/1017770615359434753/ECt2ncRL_normal.jpg</t>
  </si>
  <si>
    <t>http://pbs.twimg.com/profile_images/920109006768685056/h97CqHrT_normal.jpg</t>
  </si>
  <si>
    <t>http://pbs.twimg.com/profile_images/1090403511332790272/pOs54NIy_normal.jpg</t>
  </si>
  <si>
    <t>http://pbs.twimg.com/profile_images/1085998190040702977/Vn6WgJze_normal.jpg</t>
  </si>
  <si>
    <t>http://pbs.twimg.com/profile_images/1086836996553621504/_wpLp8dc_normal.jpg</t>
  </si>
  <si>
    <t>http://pbs.twimg.com/profile_images/1035131842209505280/PEUiVXKE_normal.jpg</t>
  </si>
  <si>
    <t>http://pbs.twimg.com/profile_images/2389883639/lc4rqm6b1pxfkuajsdo1_normal.jpeg</t>
  </si>
  <si>
    <t>http://pbs.twimg.com/profile_images/1091966891181121536/eUhuYMsE_normal.jpg</t>
  </si>
  <si>
    <t>http://pbs.twimg.com/profile_images/1085620087971893248/WP7VxjxV_normal.jpg</t>
  </si>
  <si>
    <t>http://pbs.twimg.com/profile_images/780784384865542145/F72g7Kvt_normal.jpg</t>
  </si>
  <si>
    <t>http://pbs.twimg.com/profile_images/740754981523980288/9hxDTlP2_normal.jpg</t>
  </si>
  <si>
    <t>http://pbs.twimg.com/profile_images/775299298741420032/tdl2ZYad_normal.jpg</t>
  </si>
  <si>
    <t>http://pbs.twimg.com/profile_images/849514366563225600/F6rL1M2Q_normal.jpg</t>
  </si>
  <si>
    <t>http://abs.twimg.com/sticky/default_profile_images/default_profile_normal.png</t>
  </si>
  <si>
    <t>http://pbs.twimg.com/profile_images/742816595949592577/z_Lotjxv_normal.jpg</t>
  </si>
  <si>
    <t>http://pbs.twimg.com/profile_images/773081368523866112/C1czhkxS_normal.jpg</t>
  </si>
  <si>
    <t>http://pbs.twimg.com/profile_images/773127339391782916/UN_LiFb6_normal.jpg</t>
  </si>
  <si>
    <t>http://pbs.twimg.com/profile_images/778751433495580672/zeL7KmeF_normal.jpg</t>
  </si>
  <si>
    <t>http://pbs.twimg.com/profile_images/624589960780214273/26Lvr9C9_normal.jpg</t>
  </si>
  <si>
    <t>http://pbs.twimg.com/profile_images/722706631751032832/s9f5UVha_normal.jpg</t>
  </si>
  <si>
    <t>http://pbs.twimg.com/profile_images/982326801493094401/-rNReksM_normal.jpg</t>
  </si>
  <si>
    <t>http://pbs.twimg.com/profile_images/1076629460810526720/MlN6STt5_normal.jpg</t>
  </si>
  <si>
    <t>http://pbs.twimg.com/profile_images/1064245952263778304/ViidE5vi_normal.jpg</t>
  </si>
  <si>
    <t>http://pbs.twimg.com/profile_images/983810906927792128/QToPQDeT_normal.jpg</t>
  </si>
  <si>
    <t>https://twitter.com/#!/ultra_calls/status/1092144856372256768</t>
  </si>
  <si>
    <t>https://twitter.com/#!/sprintcare/status/1093332702663663618</t>
  </si>
  <si>
    <t>https://twitter.com/#!/ggiredharr/status/1092347025583153152</t>
  </si>
  <si>
    <t>https://twitter.com/#!/ggiredharr/status/1094143865387286528</t>
  </si>
  <si>
    <t>https://twitter.com/#!/olilince/status/1094363923179020290</t>
  </si>
  <si>
    <t>https://twitter.com/#!/mattstoddart1/status/1094386362705473541</t>
  </si>
  <si>
    <t>https://twitter.com/#!/madalynsklar/status/1094359088220327937</t>
  </si>
  <si>
    <t>https://twitter.com/#!/smcgregorr/status/1094404286564380672</t>
  </si>
  <si>
    <t>https://twitter.com/#!/talktalk/status/1091643831249002496</t>
  </si>
  <si>
    <t>https://twitter.com/#!/talktalk/status/1091650647978659840</t>
  </si>
  <si>
    <t>https://twitter.com/#!/talktalk/status/1091683281588883456</t>
  </si>
  <si>
    <t>https://twitter.com/#!/talktalk/status/1091686024781185025</t>
  </si>
  <si>
    <t>https://twitter.com/#!/talktalk/status/1091690288182165505</t>
  </si>
  <si>
    <t>https://twitter.com/#!/talktalk/status/1091695540432265216</t>
  </si>
  <si>
    <t>https://twitter.com/#!/talktalk/status/1092009671836291072</t>
  </si>
  <si>
    <t>https://twitter.com/#!/talktalk/status/1092080766266327045</t>
  </si>
  <si>
    <t>https://twitter.com/#!/talktalk/status/1092342215962251264</t>
  </si>
  <si>
    <t>https://twitter.com/#!/talktalk/status/1092351572355571714</t>
  </si>
  <si>
    <t>https://twitter.com/#!/talktalk/status/1092410626457194497</t>
  </si>
  <si>
    <t>https://twitter.com/#!/talktalk/status/1092440577382252544</t>
  </si>
  <si>
    <t>https://twitter.com/#!/talktalk/status/1092445088565862400</t>
  </si>
  <si>
    <t>https://twitter.com/#!/talktalk/status/1092447831313530883</t>
  </si>
  <si>
    <t>https://twitter.com/#!/talktalk/status/1092465268167716864</t>
  </si>
  <si>
    <t>https://twitter.com/#!/talktalk/status/1092502560206917634</t>
  </si>
  <si>
    <t>https://twitter.com/#!/talktalk/status/1092529568462893056</t>
  </si>
  <si>
    <t>https://twitter.com/#!/talktalk/status/1092702035974205442</t>
  </si>
  <si>
    <t>https://twitter.com/#!/talktalk/status/1092722186706739201</t>
  </si>
  <si>
    <t>https://twitter.com/#!/talktalk/status/1092738214195011590</t>
  </si>
  <si>
    <t>https://twitter.com/#!/talktalk/status/1092771409259122688</t>
  </si>
  <si>
    <t>https://twitter.com/#!/talktalk/status/1092790217545797633</t>
  </si>
  <si>
    <t>https://twitter.com/#!/talktalk/status/1092836073120677889</t>
  </si>
  <si>
    <t>https://twitter.com/#!/talktalk/status/1092884563934830592</t>
  </si>
  <si>
    <t>https://twitter.com/#!/talktalk/status/1093257600546865172</t>
  </si>
  <si>
    <t>https://twitter.com/#!/talktalk/status/1093425420169555968</t>
  </si>
  <si>
    <t>https://twitter.com/#!/talktalk/status/1093426044424675328</t>
  </si>
  <si>
    <t>https://twitter.com/#!/talktalk/status/1093426081326075904</t>
  </si>
  <si>
    <t>https://twitter.com/#!/talktalk/status/1093429368788058112</t>
  </si>
  <si>
    <t>https://twitter.com/#!/talktalk/status/1093502928156004353</t>
  </si>
  <si>
    <t>https://twitter.com/#!/talktalk/status/1093509621405372416</t>
  </si>
  <si>
    <t>https://twitter.com/#!/talktalk/status/1093584696724897792</t>
  </si>
  <si>
    <t>https://twitter.com/#!/talktalk/status/1093785323061035008</t>
  </si>
  <si>
    <t>https://twitter.com/#!/talktalk/status/1093886024282005511</t>
  </si>
  <si>
    <t>https://twitter.com/#!/talktalk/status/1093978395023732738</t>
  </si>
  <si>
    <t>https://twitter.com/#!/talktalk/status/1094167361953906693</t>
  </si>
  <si>
    <t>https://twitter.com/#!/talktalk/status/1094175556894146560</t>
  </si>
  <si>
    <t>https://twitter.com/#!/talktalk/status/1094249298756358146</t>
  </si>
  <si>
    <t>https://twitter.com/#!/talktalk/status/1094260896828977152</t>
  </si>
  <si>
    <t>https://twitter.com/#!/talktalk/status/1094261259577511936</t>
  </si>
  <si>
    <t>https://twitter.com/#!/talktalk/status/1094261364506406912</t>
  </si>
  <si>
    <t>https://twitter.com/#!/talktalk/status/1094285994537484288</t>
  </si>
  <si>
    <t>https://twitter.com/#!/talktalk/status/1094548607448039424</t>
  </si>
  <si>
    <t>https://twitter.com/#!/talktalk/status/1094574014155145217</t>
  </si>
  <si>
    <t>https://twitter.com/#!/talktalk/status/1094575520593907712</t>
  </si>
  <si>
    <t>https://twitter.com/#!/talktalk/status/1094588632629997568</t>
  </si>
  <si>
    <t>https://twitter.com/#!/twitliveevents/status/1092618884941795328</t>
  </si>
  <si>
    <t>https://twitter.com/#!/twitliveevents/status/1095155574524862464</t>
  </si>
  <si>
    <t>https://twitter.com/#!/juegostudio/status/1095286154344054784</t>
  </si>
  <si>
    <t>https://twitter.com/#!/amithpanchal/status/990625463772045314</t>
  </si>
  <si>
    <t>https://twitter.com/#!/ngocgiautran1/status/1095418917047189505</t>
  </si>
  <si>
    <t>https://twitter.com/#!/bracelet_barnes/status/1095591958670651392</t>
  </si>
  <si>
    <t>https://twitter.com/#!/vegadoran/status/1095592146231537664</t>
  </si>
  <si>
    <t>https://twitter.com/#!/yiprashad/status/1095592333704392704</t>
  </si>
  <si>
    <t>https://twitter.com/#!/1974christensen/status/1095592520510328832</t>
  </si>
  <si>
    <t>https://twitter.com/#!/yaekollbordeaux/status/1095593490086535173</t>
  </si>
  <si>
    <t>https://twitter.com/#!/jensensam1/status/1095593676330463232</t>
  </si>
  <si>
    <t>https://twitter.com/#!/erinffbillingsl/status/1095593863161483265</t>
  </si>
  <si>
    <t>https://twitter.com/#!/keeshascearce/status/1095594051502510080</t>
  </si>
  <si>
    <t>https://twitter.com/#!/keeshamoreland/status/1095594239222837248</t>
  </si>
  <si>
    <t>https://twitter.com/#!/mahrblackburn/status/1095594621554569216</t>
  </si>
  <si>
    <t>https://twitter.com/#!/kristifak33/status/1095595002808463361</t>
  </si>
  <si>
    <t>https://twitter.com/#!/oliviachanatryg/status/1095595571950379008</t>
  </si>
  <si>
    <t>https://twitter.com/#!/amexbusiness/status/1093163278505836550</t>
  </si>
  <si>
    <t>https://twitter.com/#!/amexbusiness/status/1093217166558674944</t>
  </si>
  <si>
    <t>https://twitter.com/#!/amexbusiness/status/1093683334943830016</t>
  </si>
  <si>
    <t>https://twitter.com/#!/amexbusiness/status/1093967321293615105</t>
  </si>
  <si>
    <t>https://twitter.com/#!/amexbusiness/status/1093991482544082950</t>
  </si>
  <si>
    <t>https://twitter.com/#!/amexbusiness/status/1094999663718133761</t>
  </si>
  <si>
    <t>https://twitter.com/#!/amexbusiness/status/1095712649051021313</t>
  </si>
  <si>
    <t>https://twitter.com/#!/f4n9sj0k3r/status/1091851260905512960</t>
  </si>
  <si>
    <t>https://twitter.com/#!/f4n9sj0k3r/status/1091856222259576834</t>
  </si>
  <si>
    <t>https://twitter.com/#!/f4n9sj0k3r/status/1094937768415748097</t>
  </si>
  <si>
    <t>https://twitter.com/#!/f4n9sj0k3r/status/1096031126412353536</t>
  </si>
  <si>
    <t>https://twitter.com/#!/bengkeldodo/status/1096215098434105344</t>
  </si>
  <si>
    <t>https://twitter.com/#!/f4n9sj0k3r/status/1096031048629022720</t>
  </si>
  <si>
    <t>https://twitter.com/#!/askamex/status/1091503973180293120</t>
  </si>
  <si>
    <t>https://twitter.com/#!/askamex/status/1092158690701033472</t>
  </si>
  <si>
    <t>https://twitter.com/#!/askamex/status/1092449551552786432</t>
  </si>
  <si>
    <t>https://twitter.com/#!/askamex/status/1092473722127220737</t>
  </si>
  <si>
    <t>https://twitter.com/#!/askamex/status/1092515367581372416</t>
  </si>
  <si>
    <t>https://twitter.com/#!/askamex/status/1092529427475513351</t>
  </si>
  <si>
    <t>https://twitter.com/#!/amexbusiness/status/1092801977753452549</t>
  </si>
  <si>
    <t>https://twitter.com/#!/askamex/status/1092794152927051779</t>
  </si>
  <si>
    <t>https://twitter.com/#!/askamex/status/1092910131665346562</t>
  </si>
  <si>
    <t>https://twitter.com/#!/askamex/status/1092973820267413505</t>
  </si>
  <si>
    <t>https://twitter.com/#!/askamex/status/1093186294048612353</t>
  </si>
  <si>
    <t>https://twitter.com/#!/askamex/status/1093214124790689793</t>
  </si>
  <si>
    <t>https://twitter.com/#!/askamex/status/1093243905905229827</t>
  </si>
  <si>
    <t>https://twitter.com/#!/askamex/status/1093261449777086479</t>
  </si>
  <si>
    <t>https://twitter.com/#!/askamex/status/1093271875747303425</t>
  </si>
  <si>
    <t>https://twitter.com/#!/askamex/status/1093330049762250753</t>
  </si>
  <si>
    <t>https://twitter.com/#!/askamex/status/1093536244854853632</t>
  </si>
  <si>
    <t>https://twitter.com/#!/askamex/status/1093621548785811457</t>
  </si>
  <si>
    <t>https://twitter.com/#!/askamex/status/1093625328831000578</t>
  </si>
  <si>
    <t>https://twitter.com/#!/askamex/status/1093659044554911744</t>
  </si>
  <si>
    <t>https://twitter.com/#!/askamex/status/1093686096054099968</t>
  </si>
  <si>
    <t>https://twitter.com/#!/askamex/status/1093691279450558471</t>
  </si>
  <si>
    <t>https://twitter.com/#!/askamex/status/1093694295922692096</t>
  </si>
  <si>
    <t>https://twitter.com/#!/askamex/status/1094005716967403527</t>
  </si>
  <si>
    <t>https://twitter.com/#!/askamex/status/1094012916465090569</t>
  </si>
  <si>
    <t>https://twitter.com/#!/askamex/status/1094026642287140866</t>
  </si>
  <si>
    <t>https://twitter.com/#!/askamex/status/1094043030095564800</t>
  </si>
  <si>
    <t>https://twitter.com/#!/askamex/status/1094045933782925312</t>
  </si>
  <si>
    <t>https://twitter.com/#!/askamex/status/1094362236343205888</t>
  </si>
  <si>
    <t>https://twitter.com/#!/askamex/status/1094608448791166976</t>
  </si>
  <si>
    <t>https://twitter.com/#!/askamex/status/1094618643583901704</t>
  </si>
  <si>
    <t>https://twitter.com/#!/askamex/status/1094642367142027266</t>
  </si>
  <si>
    <t>https://twitter.com/#!/askamex/status/1094977076384485376</t>
  </si>
  <si>
    <t>https://twitter.com/#!/askamex/status/1095062918348066817</t>
  </si>
  <si>
    <t>https://twitter.com/#!/askamex/status/1095108832185978880</t>
  </si>
  <si>
    <t>https://twitter.com/#!/askamex/status/1095118114843447301</t>
  </si>
  <si>
    <t>https://twitter.com/#!/askamex/status/1095320361665736704</t>
  </si>
  <si>
    <t>https://twitter.com/#!/askamex/status/1095330484878536704</t>
  </si>
  <si>
    <t>https://twitter.com/#!/askamex/status/1095368497138466816</t>
  </si>
  <si>
    <t>https://twitter.com/#!/askamex/status/1093289038369435649</t>
  </si>
  <si>
    <t>https://twitter.com/#!/askamex/status/1095432307119394816</t>
  </si>
  <si>
    <t>https://twitter.com/#!/askamex/status/1095504051029061634</t>
  </si>
  <si>
    <t>https://twitter.com/#!/askamex/status/1095701067357147142</t>
  </si>
  <si>
    <t>https://twitter.com/#!/askamex/status/1095732287520555008</t>
  </si>
  <si>
    <t>https://twitter.com/#!/askamex/status/1095842967611494401</t>
  </si>
  <si>
    <t>https://twitter.com/#!/askamex/status/1095880102792126465</t>
  </si>
  <si>
    <t>https://twitter.com/#!/askamex/status/1096073838402682881</t>
  </si>
  <si>
    <t>https://twitter.com/#!/askamex/status/1096169022176067585</t>
  </si>
  <si>
    <t>https://twitter.com/#!/askamex/status/1096504771316465666</t>
  </si>
  <si>
    <t>1092144856372256768</t>
  </si>
  <si>
    <t>1093332702663663618</t>
  </si>
  <si>
    <t>1092347025583153152</t>
  </si>
  <si>
    <t>1094143865387286528</t>
  </si>
  <si>
    <t>1094363923179020290</t>
  </si>
  <si>
    <t>1094386362705473541</t>
  </si>
  <si>
    <t>1094359088220327937</t>
  </si>
  <si>
    <t>1094404286564380672</t>
  </si>
  <si>
    <t>1091643831249002496</t>
  </si>
  <si>
    <t>1091650647978659840</t>
  </si>
  <si>
    <t>1091683281588883456</t>
  </si>
  <si>
    <t>1091686024781185025</t>
  </si>
  <si>
    <t>1091690288182165505</t>
  </si>
  <si>
    <t>1091695540432265216</t>
  </si>
  <si>
    <t>1092009671836291072</t>
  </si>
  <si>
    <t>1092080766266327045</t>
  </si>
  <si>
    <t>1092342215962251264</t>
  </si>
  <si>
    <t>1092351572355571714</t>
  </si>
  <si>
    <t>1092410626457194497</t>
  </si>
  <si>
    <t>1092440577382252544</t>
  </si>
  <si>
    <t>1092445088565862400</t>
  </si>
  <si>
    <t>1092447831313530883</t>
  </si>
  <si>
    <t>1092465268167716864</t>
  </si>
  <si>
    <t>1092502560206917634</t>
  </si>
  <si>
    <t>1092529568462893056</t>
  </si>
  <si>
    <t>1092702035974205442</t>
  </si>
  <si>
    <t>1092722186706739201</t>
  </si>
  <si>
    <t>1092738214195011590</t>
  </si>
  <si>
    <t>1092771409259122688</t>
  </si>
  <si>
    <t>1092790217545797633</t>
  </si>
  <si>
    <t>1092836073120677889</t>
  </si>
  <si>
    <t>1092884563934830592</t>
  </si>
  <si>
    <t>1093257600546865172</t>
  </si>
  <si>
    <t>1093425420169555968</t>
  </si>
  <si>
    <t>1093426044424675328</t>
  </si>
  <si>
    <t>1093426081326075904</t>
  </si>
  <si>
    <t>1093429368788058112</t>
  </si>
  <si>
    <t>1093502928156004353</t>
  </si>
  <si>
    <t>1093509621405372416</t>
  </si>
  <si>
    <t>1093584696724897792</t>
  </si>
  <si>
    <t>1093785323061035008</t>
  </si>
  <si>
    <t>1093886024282005511</t>
  </si>
  <si>
    <t>1093978395023732738</t>
  </si>
  <si>
    <t>1094167361953906693</t>
  </si>
  <si>
    <t>1094175556894146560</t>
  </si>
  <si>
    <t>1094249298756358146</t>
  </si>
  <si>
    <t>1094260896828977152</t>
  </si>
  <si>
    <t>1094261259577511936</t>
  </si>
  <si>
    <t>1094261364506406912</t>
  </si>
  <si>
    <t>1094285994537484288</t>
  </si>
  <si>
    <t>1094548607448039424</t>
  </si>
  <si>
    <t>1094574014155145217</t>
  </si>
  <si>
    <t>1094575520593907712</t>
  </si>
  <si>
    <t>1094588632629997568</t>
  </si>
  <si>
    <t>1092618884941795328</t>
  </si>
  <si>
    <t>1095155574524862464</t>
  </si>
  <si>
    <t>1095286154344054784</t>
  </si>
  <si>
    <t>990625463772045314</t>
  </si>
  <si>
    <t>1095418917047189505</t>
  </si>
  <si>
    <t>1095591958670651392</t>
  </si>
  <si>
    <t>1095592146231537664</t>
  </si>
  <si>
    <t>1095592333704392704</t>
  </si>
  <si>
    <t>1095592520510328832</t>
  </si>
  <si>
    <t>1095593490086535173</t>
  </si>
  <si>
    <t>1095593676330463232</t>
  </si>
  <si>
    <t>1095593863161483265</t>
  </si>
  <si>
    <t>1095594051502510080</t>
  </si>
  <si>
    <t>1095594239222837248</t>
  </si>
  <si>
    <t>1095594621554569216</t>
  </si>
  <si>
    <t>1095595002808463361</t>
  </si>
  <si>
    <t>1095595571950379008</t>
  </si>
  <si>
    <t>1093163278505836550</t>
  </si>
  <si>
    <t>1093217166558674944</t>
  </si>
  <si>
    <t>1093683334943830016</t>
  </si>
  <si>
    <t>1093967321293615105</t>
  </si>
  <si>
    <t>1093991482544082950</t>
  </si>
  <si>
    <t>1094999663718133761</t>
  </si>
  <si>
    <t>1095712649051021313</t>
  </si>
  <si>
    <t>1091851260905512960</t>
  </si>
  <si>
    <t>1091856222259576834</t>
  </si>
  <si>
    <t>1094937768415748097</t>
  </si>
  <si>
    <t>1096031126412353536</t>
  </si>
  <si>
    <t>1096215098434105344</t>
  </si>
  <si>
    <t>1096031048629022720</t>
  </si>
  <si>
    <t>1091503973180293120</t>
  </si>
  <si>
    <t>1092158690701033472</t>
  </si>
  <si>
    <t>1092449551552786432</t>
  </si>
  <si>
    <t>1092473722127220737</t>
  </si>
  <si>
    <t>1092515367581372416</t>
  </si>
  <si>
    <t>1092529427475513351</t>
  </si>
  <si>
    <t>1092801977753452549</t>
  </si>
  <si>
    <t>1092794152927051779</t>
  </si>
  <si>
    <t>1092910131665346562</t>
  </si>
  <si>
    <t>1092973820267413505</t>
  </si>
  <si>
    <t>1093186294048612353</t>
  </si>
  <si>
    <t>1093214124790689793</t>
  </si>
  <si>
    <t>1093243905905229827</t>
  </si>
  <si>
    <t>1093261449777086479</t>
  </si>
  <si>
    <t>1093271875747303425</t>
  </si>
  <si>
    <t>1093330049762250753</t>
  </si>
  <si>
    <t>1093536244854853632</t>
  </si>
  <si>
    <t>1093621548785811457</t>
  </si>
  <si>
    <t>1093625328831000578</t>
  </si>
  <si>
    <t>1093659044554911744</t>
  </si>
  <si>
    <t>1093686096054099968</t>
  </si>
  <si>
    <t>1093691279450558471</t>
  </si>
  <si>
    <t>1093694295922692096</t>
  </si>
  <si>
    <t>1094005716967403527</t>
  </si>
  <si>
    <t>1094012916465090569</t>
  </si>
  <si>
    <t>1094026642287140866</t>
  </si>
  <si>
    <t>1094043030095564800</t>
  </si>
  <si>
    <t>1094045933782925312</t>
  </si>
  <si>
    <t>1094362236343205888</t>
  </si>
  <si>
    <t>1094608448791166976</t>
  </si>
  <si>
    <t>1094618643583901704</t>
  </si>
  <si>
    <t>1094642367142027266</t>
  </si>
  <si>
    <t>1094977076384485376</t>
  </si>
  <si>
    <t>1095062918348066817</t>
  </si>
  <si>
    <t>1095108832185978880</t>
  </si>
  <si>
    <t>1095118114843447301</t>
  </si>
  <si>
    <t>1095320361665736704</t>
  </si>
  <si>
    <t>1095330484878536704</t>
  </si>
  <si>
    <t>1095368497138466816</t>
  </si>
  <si>
    <t>1093289038369435649</t>
  </si>
  <si>
    <t>1095432307119394816</t>
  </si>
  <si>
    <t>1095504051029061634</t>
  </si>
  <si>
    <t>1095701067357147142</t>
  </si>
  <si>
    <t>1095732287520555008</t>
  </si>
  <si>
    <t>1095842967611494401</t>
  </si>
  <si>
    <t>1095880102792126465</t>
  </si>
  <si>
    <t>1096073838402682881</t>
  </si>
  <si>
    <t>1096169022176067585</t>
  </si>
  <si>
    <t>1096504771316465666</t>
  </si>
  <si>
    <t>1093324704083890176</t>
  </si>
  <si>
    <t>1091426023814688770</t>
  </si>
  <si>
    <t>1091650392767848449</t>
  </si>
  <si>
    <t>1091665284480540674</t>
  </si>
  <si>
    <t>1091649975203844096</t>
  </si>
  <si>
    <t>1091675236649627651</t>
  </si>
  <si>
    <t>1091686950350848001</t>
  </si>
  <si>
    <t>1091813578590617601</t>
  </si>
  <si>
    <t>1092067076573970432</t>
  </si>
  <si>
    <t>1092334656308023298</t>
  </si>
  <si>
    <t>1092135657567408128</t>
  </si>
  <si>
    <t>1092409064288632834</t>
  </si>
  <si>
    <t>1092438169193205760</t>
  </si>
  <si>
    <t>1092441266128932866</t>
  </si>
  <si>
    <t>1092444927328440320</t>
  </si>
  <si>
    <t>1092457538518507521</t>
  </si>
  <si>
    <t>1092492075780718592</t>
  </si>
  <si>
    <t>1092516010710712324</t>
  </si>
  <si>
    <t>1092544483575676929</t>
  </si>
  <si>
    <t>1092720996468097024</t>
  </si>
  <si>
    <t>1092736374678192128</t>
  </si>
  <si>
    <t>1092771108426784770</t>
  </si>
  <si>
    <t>1092786928536223744</t>
  </si>
  <si>
    <t>1092834754787983360</t>
  </si>
  <si>
    <t>1092872490144157701</t>
  </si>
  <si>
    <t>1093246921811087360</t>
  </si>
  <si>
    <t>1093259910907863040</t>
  </si>
  <si>
    <t>1093273079562817541</t>
  </si>
  <si>
    <t>1093274215913086976</t>
  </si>
  <si>
    <t>1093425141344817157</t>
  </si>
  <si>
    <t>1093502027395723266</t>
  </si>
  <si>
    <t>1093507500920500225</t>
  </si>
  <si>
    <t>1093573039613202435</t>
  </si>
  <si>
    <t>1093631971824230402</t>
  </si>
  <si>
    <t>1093883493061406720</t>
  </si>
  <si>
    <t>1093960309864316928</t>
  </si>
  <si>
    <t>1093930395937185798</t>
  </si>
  <si>
    <t>1093943186031104001</t>
  </si>
  <si>
    <t>1094199692672548864</t>
  </si>
  <si>
    <t>1094248186930171904</t>
  </si>
  <si>
    <t>1094248003496566784</t>
  </si>
  <si>
    <t>1094246223354175489</t>
  </si>
  <si>
    <t>1094269054892892163</t>
  </si>
  <si>
    <t>1094537360887476224</t>
  </si>
  <si>
    <t>1094564742813892610</t>
  </si>
  <si>
    <t>1094574096749395968</t>
  </si>
  <si>
    <t>1094579152018124800</t>
  </si>
  <si>
    <t>1093029524701368320</t>
  </si>
  <si>
    <t>1092893944290013184</t>
  </si>
  <si>
    <t>1093677309058404352</t>
  </si>
  <si>
    <t>1093629192812535808</t>
  </si>
  <si>
    <t>1093979556610957312</t>
  </si>
  <si>
    <t>1094746581058965505</t>
  </si>
  <si>
    <t>1095695305167769600</t>
  </si>
  <si>
    <t>1091847235065659392</t>
  </si>
  <si>
    <t>1091699979398180864</t>
  </si>
  <si>
    <t>1094937617555120130</t>
  </si>
  <si>
    <t>1096021633242808321</t>
  </si>
  <si>
    <t>1096020942872924161</t>
  </si>
  <si>
    <t>1091503332915441664</t>
  </si>
  <si>
    <t>1092154922810916864</t>
  </si>
  <si>
    <t>1092449228453019649</t>
  </si>
  <si>
    <t>1092471422868439041</t>
  </si>
  <si>
    <t>1092513126828949504</t>
  </si>
  <si>
    <t>1092528024359260160</t>
  </si>
  <si>
    <t>1092735351125229568</t>
  </si>
  <si>
    <t>1092909775535394816</t>
  </si>
  <si>
    <t>1092972257591230464</t>
  </si>
  <si>
    <t>1093184677580603393</t>
  </si>
  <si>
    <t>1093213622422122497</t>
  </si>
  <si>
    <t>1093243505051402240</t>
  </si>
  <si>
    <t>1093184480846721024</t>
  </si>
  <si>
    <t>1093271378617348096</t>
  </si>
  <si>
    <t>1093329699504308224</t>
  </si>
  <si>
    <t>1093532053403025408</t>
  </si>
  <si>
    <t>1093621261853323264</t>
  </si>
  <si>
    <t>1093624543191728131</t>
  </si>
  <si>
    <t>1093656200468664320</t>
  </si>
  <si>
    <t>1093684458941755392</t>
  </si>
  <si>
    <t>1093689012152426497</t>
  </si>
  <si>
    <t>1093691731961438218</t>
  </si>
  <si>
    <t>1094002038789222400</t>
  </si>
  <si>
    <t>1094012696519954432</t>
  </si>
  <si>
    <t>1094025755204431872</t>
  </si>
  <si>
    <t>1094040486577348608</t>
  </si>
  <si>
    <t>1094045047249489920</t>
  </si>
  <si>
    <t>1094359762614001665</t>
  </si>
  <si>
    <t>1094606251051208704</t>
  </si>
  <si>
    <t>1094617665119928320</t>
  </si>
  <si>
    <t>1094636842467672064</t>
  </si>
  <si>
    <t>1094804606108889088</t>
  </si>
  <si>
    <t>1095061870329749504</t>
  </si>
  <si>
    <t>1095108357487095808</t>
  </si>
  <si>
    <t>1095115302646530048</t>
  </si>
  <si>
    <t>1095318961649041408</t>
  </si>
  <si>
    <t>1095328310761046016</t>
  </si>
  <si>
    <t>1095368235422281731</t>
  </si>
  <si>
    <t>1093288323144069120</t>
  </si>
  <si>
    <t>1095431037415391233</t>
  </si>
  <si>
    <t>1095500943465070592</t>
  </si>
  <si>
    <t>1095698987091484677</t>
  </si>
  <si>
    <t>1095730862791016448</t>
  </si>
  <si>
    <t>1095841720439373824</t>
  </si>
  <si>
    <t>1095879687212015617</t>
  </si>
  <si>
    <t>1096072241966592000</t>
  </si>
  <si>
    <t>1096167812622700546</t>
  </si>
  <si>
    <t>1096504164530745344</t>
  </si>
  <si>
    <t/>
  </si>
  <si>
    <t>4698327518</t>
  </si>
  <si>
    <t>1525739556</t>
  </si>
  <si>
    <t>128983313</t>
  </si>
  <si>
    <t>44852410</t>
  </si>
  <si>
    <t>257835449</t>
  </si>
  <si>
    <t>340042125</t>
  </si>
  <si>
    <t>63731246</t>
  </si>
  <si>
    <t>1085604556690653184</t>
  </si>
  <si>
    <t>1021859872944603136</t>
  </si>
  <si>
    <t>547987484</t>
  </si>
  <si>
    <t>3369001989</t>
  </si>
  <si>
    <t>939606019</t>
  </si>
  <si>
    <t>794892871</t>
  </si>
  <si>
    <t>207288491</t>
  </si>
  <si>
    <t>2386871277</t>
  </si>
  <si>
    <t>956977437094694917</t>
  </si>
  <si>
    <t>57060523</t>
  </si>
  <si>
    <t>3209151436</t>
  </si>
  <si>
    <t>854655967883145216</t>
  </si>
  <si>
    <t>734703649872568320</t>
  </si>
  <si>
    <t>139461960</t>
  </si>
  <si>
    <t>748263403072946176</t>
  </si>
  <si>
    <t>59119378</t>
  </si>
  <si>
    <t>464117378</t>
  </si>
  <si>
    <t>2461409202</t>
  </si>
  <si>
    <t>78452307</t>
  </si>
  <si>
    <t>393960273</t>
  </si>
  <si>
    <t>32982008</t>
  </si>
  <si>
    <t>3039723388</t>
  </si>
  <si>
    <t>2871095895</t>
  </si>
  <si>
    <t>3300799125</t>
  </si>
  <si>
    <t>4806232401</t>
  </si>
  <si>
    <t>960574484</t>
  </si>
  <si>
    <t>65069158</t>
  </si>
  <si>
    <t>1296916932</t>
  </si>
  <si>
    <t>484076510</t>
  </si>
  <si>
    <t>852649283581091843</t>
  </si>
  <si>
    <t>784626128</t>
  </si>
  <si>
    <t>624086558</t>
  </si>
  <si>
    <t>1089139448296685568</t>
  </si>
  <si>
    <t>2171176365</t>
  </si>
  <si>
    <t>924029849735450624</t>
  </si>
  <si>
    <t>894561154667859968</t>
  </si>
  <si>
    <t>753990657438543872</t>
  </si>
  <si>
    <t>133346891</t>
  </si>
  <si>
    <t>302842103</t>
  </si>
  <si>
    <t>811901104455843840</t>
  </si>
  <si>
    <t>3784704442</t>
  </si>
  <si>
    <t>345170787</t>
  </si>
  <si>
    <t>25697700</t>
  </si>
  <si>
    <t>68039985</t>
  </si>
  <si>
    <t>22156648</t>
  </si>
  <si>
    <t>312344371</t>
  </si>
  <si>
    <t>399138645</t>
  </si>
  <si>
    <t>4703605146</t>
  </si>
  <si>
    <t>1057931620286529538</t>
  </si>
  <si>
    <t>1082642818097569793</t>
  </si>
  <si>
    <t>576755999</t>
  </si>
  <si>
    <t>1358025787</t>
  </si>
  <si>
    <t>1923580958</t>
  </si>
  <si>
    <t>281684988</t>
  </si>
  <si>
    <t>32583048</t>
  </si>
  <si>
    <t>3242701473</t>
  </si>
  <si>
    <t>718835046</t>
  </si>
  <si>
    <t>24852975</t>
  </si>
  <si>
    <t>24436557</t>
  </si>
  <si>
    <t>238480627</t>
  </si>
  <si>
    <t>414306646</t>
  </si>
  <si>
    <t>41560838</t>
  </si>
  <si>
    <t>331066452</t>
  </si>
  <si>
    <t>23803184</t>
  </si>
  <si>
    <t>190908695</t>
  </si>
  <si>
    <t>864114380</t>
  </si>
  <si>
    <t>21985837</t>
  </si>
  <si>
    <t>3312303280</t>
  </si>
  <si>
    <t>97675731</t>
  </si>
  <si>
    <t>4705246879</t>
  </si>
  <si>
    <t>34128968</t>
  </si>
  <si>
    <t>111940321</t>
  </si>
  <si>
    <t>24276665</t>
  </si>
  <si>
    <t>1247541158</t>
  </si>
  <si>
    <t>252708604</t>
  </si>
  <si>
    <t>760688040</t>
  </si>
  <si>
    <t>499172861</t>
  </si>
  <si>
    <t>442408560</t>
  </si>
  <si>
    <t>400570493</t>
  </si>
  <si>
    <t>4019362055</t>
  </si>
  <si>
    <t>800649553</t>
  </si>
  <si>
    <t>65095051</t>
  </si>
  <si>
    <t>1094445119795716097</t>
  </si>
  <si>
    <t>1559604998</t>
  </si>
  <si>
    <t>48910877</t>
  </si>
  <si>
    <t>1056162857237336064</t>
  </si>
  <si>
    <t>1917186230</t>
  </si>
  <si>
    <t>33812869</t>
  </si>
  <si>
    <t>10496902</t>
  </si>
  <si>
    <t>21556050</t>
  </si>
  <si>
    <t>123357340</t>
  </si>
  <si>
    <t>242572403</t>
  </si>
  <si>
    <t>512033985</t>
  </si>
  <si>
    <t>833906628982427650</t>
  </si>
  <si>
    <t>523439864</t>
  </si>
  <si>
    <t>2857429447</t>
  </si>
  <si>
    <t>17511265</t>
  </si>
  <si>
    <t>185233857</t>
  </si>
  <si>
    <t>en</t>
  </si>
  <si>
    <t>und</t>
  </si>
  <si>
    <t>in</t>
  </si>
  <si>
    <t>Twitter for iPhone</t>
  </si>
  <si>
    <t>Lithium Tech.</t>
  </si>
  <si>
    <t>TweetDeck</t>
  </si>
  <si>
    <t>Twitter Web Client</t>
  </si>
  <si>
    <t>The Social Jukebox</t>
  </si>
  <si>
    <t>Hootsuite Inc.</t>
  </si>
  <si>
    <t>Lithium Tech EU</t>
  </si>
  <si>
    <t>IFTTT</t>
  </si>
  <si>
    <t>Liveworld Twitter Integration</t>
  </si>
  <si>
    <t>Twitter for Android</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</si>
  <si>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</si>
  <si>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</si>
  <si>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</si>
  <si>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</si>
  <si>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</si>
  <si>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</si>
  <si>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</si>
  <si>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</si>
  <si>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</si>
  <si>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</si>
  <si>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</si>
  <si>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</si>
  <si>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</si>
  <si>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</si>
  <si>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</si>
  <si>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</si>
  <si>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</si>
  <si>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</si>
  <si>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</si>
  <si>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</si>
  <si>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</si>
  <si>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</si>
  <si>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Stock Sniper</t>
  </si>
  <si>
    <t>Sprint Care</t>
  </si>
  <si>
    <t>×_xD835__xDD03__xD835__xDCF1__xD835__xDCF8__xD835__xDCFE__xD835__xDCF6__xD835__xDCF2_ _xD835__xDCF5__xD835__xDCF8__xD835__xDCFF__xD835__xDCEE_×</t>
  </si>
  <si>
    <t>GGIRE</t>
  </si>
  <si>
    <t>oliLince</t>
  </si>
  <si>
    <t>Madalyn Sklar _xD83D__xDE80_ Speaker #SMMW19</t>
  </si>
  <si>
    <t>Matt Stoddart</t>
  </si>
  <si>
    <t>Stephanie McGregor</t>
  </si>
  <si>
    <t>TalkTalk</t>
  </si>
  <si>
    <t>Dele</t>
  </si>
  <si>
    <t>gemma raines</t>
  </si>
  <si>
    <t>Joe Alessi</t>
  </si>
  <si>
    <t>Raul P</t>
  </si>
  <si>
    <t>Ella Taylor-Smith</t>
  </si>
  <si>
    <t>Sam William Harrop</t>
  </si>
  <si>
    <t>Jermaine_xD83C__xDDEC__xD83C__xDDE7__xD83C__xDFC6_⚽</t>
  </si>
  <si>
    <t>Eileen Wharton</t>
  </si>
  <si>
    <t>Prestigious WrestleCast Champion</t>
  </si>
  <si>
    <t>wendy simpson</t>
  </si>
  <si>
    <t>Arron Harewood</t>
  </si>
  <si>
    <t>Sam Hughes</t>
  </si>
  <si>
    <t>_xD83C__xDF1F_Jan Morris_xD83C__xDF1F_#FBPE</t>
  </si>
  <si>
    <t>George // Leget</t>
  </si>
  <si>
    <t>barbara siembida</t>
  </si>
  <si>
    <t>Clint Nield</t>
  </si>
  <si>
    <t>Jonathan Noon</t>
  </si>
  <si>
    <t>_xD83D__xDC7D_ Alan Galli _xD83D__xDC7D_</t>
  </si>
  <si>
    <t>Brett Stone</t>
  </si>
  <si>
    <t>Anna</t>
  </si>
  <si>
    <t>John Bacon</t>
  </si>
  <si>
    <t>Tim Sims</t>
  </si>
  <si>
    <t>Tim McArthur</t>
  </si>
  <si>
    <t>Nicola Wainwright</t>
  </si>
  <si>
    <t>Lisa</t>
  </si>
  <si>
    <t>Ruta Teszler</t>
  </si>
  <si>
    <t>Mark Lee-mellor</t>
  </si>
  <si>
    <t>Gary Turnbull</t>
  </si>
  <si>
    <t>Stargirltingting</t>
  </si>
  <si>
    <t>Kate</t>
  </si>
  <si>
    <t>Jonny Huntridge</t>
  </si>
  <si>
    <t>Miss Tilly And Me</t>
  </si>
  <si>
    <t>Marilyn</t>
  </si>
  <si>
    <t>Ads</t>
  </si>
  <si>
    <t>Jason Day</t>
  </si>
  <si>
    <t>Hammerhand</t>
  </si>
  <si>
    <t>chloe</t>
  </si>
  <si>
    <t>George</t>
  </si>
  <si>
    <t>Adam Butters</t>
  </si>
  <si>
    <t>Dillon Erhardt</t>
  </si>
  <si>
    <t>Matt Howard</t>
  </si>
  <si>
    <t>Nick Hoadley</t>
  </si>
  <si>
    <t>Andy Hall</t>
  </si>
  <si>
    <t>Kyle Wight [YMYD]</t>
  </si>
  <si>
    <t>TwitLiveEvents</t>
  </si>
  <si>
    <t>Juego Studios</t>
  </si>
  <si>
    <t>Amit Panchal</t>
  </si>
  <si>
    <t>Ngoc Giau Tran</t>
  </si>
  <si>
    <t>Marie Barnes</t>
  </si>
  <si>
    <t>Doran Vega</t>
  </si>
  <si>
    <t>Yi Prashad</t>
  </si>
  <si>
    <t>Joel Christensen</t>
  </si>
  <si>
    <t>yaeko bordeaux</t>
  </si>
  <si>
    <t>Jensen Sam</t>
  </si>
  <si>
    <t>erin billingsly</t>
  </si>
  <si>
    <t>Keesha Scearce</t>
  </si>
  <si>
    <t>Keesha Moreland</t>
  </si>
  <si>
    <t>Blackburn Mahr</t>
  </si>
  <si>
    <t>kristikfa</t>
  </si>
  <si>
    <t>Humberto Lilien</t>
  </si>
  <si>
    <t>American Express Business</t>
  </si>
  <si>
    <t>Chand Persaud</t>
  </si>
  <si>
    <t>Marcus Wigan</t>
  </si>
  <si>
    <t>John Saroff</t>
  </si>
  <si>
    <t>ModelBartenders.com</t>
  </si>
  <si>
    <t>Steven Berger</t>
  </si>
  <si>
    <t>H</t>
  </si>
  <si>
    <t>Heather R Morgan</t>
  </si>
  <si>
    <t>VashTheStampede</t>
  </si>
  <si>
    <t>Anto</t>
  </si>
  <si>
    <t>GHOST BLACK HUNTER - Mr.X CCID/S/A</t>
  </si>
  <si>
    <t>MUSTOFA NAHRA CALEG TANPA BALIHO</t>
  </si>
  <si>
    <t>DrieAdjah</t>
  </si>
  <si>
    <t>_xD83C__xDDEE__xD83C__xDDE9__xD83C__xDDF5__xD83C__xDDF8_~ The D☕kmis_xD83C__xDDEE__xD83C__xDDE9__xD83C__xDDF5_ _xD83C__xDDF8_2019PrabowoPresidenRI</t>
  </si>
  <si>
    <t>Ŧгคภรเรкยร ฬเ๔๏๔๏</t>
  </si>
  <si>
    <t>paolo i.</t>
  </si>
  <si>
    <t>Hilik Ku Aink....</t>
  </si>
  <si>
    <t>Opposite6890</t>
  </si>
  <si>
    <t>My Cozy Corner</t>
  </si>
  <si>
    <t>Vox Jax</t>
  </si>
  <si>
    <t>TehBotol PedoHunt</t>
  </si>
  <si>
    <t>ㅤㅤㅤㅤㅤㅤ ㅤ ㅤㅤㅤㅤㅤㅤ ㅤ ㅤㅤㅤ</t>
  </si>
  <si>
    <t>AnonChristi</t>
  </si>
  <si>
    <t>#JR Dave</t>
  </si>
  <si>
    <t>Lex #Merawat Kewarasan</t>
  </si>
  <si>
    <t>Ask Amex</t>
  </si>
  <si>
    <t>Rod Newsfeed</t>
  </si>
  <si>
    <t>Demosthenes</t>
  </si>
  <si>
    <t>Brandon Cody</t>
  </si>
  <si>
    <t>Ian Garvey</t>
  </si>
  <si>
    <t>Austin Schaefer</t>
  </si>
  <si>
    <t>Kevin</t>
  </si>
  <si>
    <t>Sergio El Bailador</t>
  </si>
  <si>
    <t>Amex Offers</t>
  </si>
  <si>
    <t>Jill Heineck</t>
  </si>
  <si>
    <t>Sunho Yang</t>
  </si>
  <si>
    <t>Adam</t>
  </si>
  <si>
    <t>Greg Collins</t>
  </si>
  <si>
    <t>HotCakes33</t>
  </si>
  <si>
    <t>Lissette Perez</t>
  </si>
  <si>
    <t>Anthony Jack</t>
  </si>
  <si>
    <t>Rocio Scardamaglia</t>
  </si>
  <si>
    <t>Sly Delvecchio</t>
  </si>
  <si>
    <t>Tiago Simkevicius</t>
  </si>
  <si>
    <t>Jiwon Park</t>
  </si>
  <si>
    <t>Matt Chè</t>
  </si>
  <si>
    <t>Beth Valenti</t>
  </si>
  <si>
    <t>Alex Mas</t>
  </si>
  <si>
    <t>Michael J. Kazin</t>
  </si>
  <si>
    <t>Anurag Goel</t>
  </si>
  <si>
    <t>Geronimo _xD83C__xDF39_</t>
  </si>
  <si>
    <t>sagszn ♐️</t>
  </si>
  <si>
    <t>Boricua</t>
  </si>
  <si>
    <t>_xD83C__xDFDF_</t>
  </si>
  <si>
    <t>Jeffrey Lesser</t>
  </si>
  <si>
    <t>Iain Davison</t>
  </si>
  <si>
    <t>Peter Buckle</t>
  </si>
  <si>
    <t>Laura Fraser</t>
  </si>
  <si>
    <t>Sang Un Choi</t>
  </si>
  <si>
    <t>Puck Fan</t>
  </si>
  <si>
    <t>Daniel Cannon</t>
  </si>
  <si>
    <t>Hongzoo Park</t>
  </si>
  <si>
    <t>Mayer Weingarden</t>
  </si>
  <si>
    <t>Hamaas A Ibrahim</t>
  </si>
  <si>
    <t>Ken Fisher</t>
  </si>
  <si>
    <t>B.J. Daniels</t>
  </si>
  <si>
    <t>Anthony Hankins</t>
  </si>
  <si>
    <t>Christine Lien</t>
  </si>
  <si>
    <t>JulieMeryl</t>
  </si>
  <si>
    <t>paranoidkid</t>
  </si>
  <si>
    <t>Sue</t>
  </si>
  <si>
    <t>Alex Saveau</t>
  </si>
  <si>
    <t>Bob Gallagher</t>
  </si>
  <si>
    <t>Brynden Wain</t>
  </si>
  <si>
    <t>Turned $2500 to Over 1M in a year. Disclaimer: All stock posts and analysis are my own opinion. My tweets are not recommendations to enter a stock/security.</t>
  </si>
  <si>
    <t>The official @Sprint and @SprintLatino Social Customer Service Team.  We’re here 24/7 to offer simple and easy technology solutions to enhance your life.</t>
  </si>
  <si>
    <t>suu. personal twitter. suju stan, bias #zhoumi &amp; #eunhyuk, nerd, GAMER. 2nd gen kpop. HENMI ARE SUJU / You did well KJH_xD83C__xDF39_  _xD83C__xDDF2__xD83C__xDDFD__xD83C__xDDFA__xD83C__xDDF8__xD83C__xDF08_ @woaimi419 / ELF-L / no fb</t>
  </si>
  <si>
    <t>Lead #DigitalMarketing #SEO Specialist, Boosts App downloads, Father to a lovely baby, Enjoys networking with #Entrepreneurs #startup</t>
  </si>
  <si>
    <t>Comienza haciendo lo que es necesario, después lo que es posible y de repente estarás haciendo lo imposible.</t>
  </si>
  <si>
    <t>Twitter Marketing Expert. Host #TwitterSmarter chat Thurs 1pm ET and podcast. http://bit.ly/twittersmarter. #SocialROI chat host Tues 5pm ET. #VideoReplyDay</t>
  </si>
  <si>
    <t>Marcom student at Humber College 
#MKTG202</t>
  </si>
  <si>
    <t>Humber College Marketing student with a passion for fashion and sports</t>
  </si>
  <si>
    <t>Welcome to our official feed. Follow us for service updates and latest offers. We're here to help from 8am-10pm Mon-Fri and 9am-5.30pm at weekends.</t>
  </si>
  <si>
    <t>Londoner</t>
  </si>
  <si>
    <t>just ya average girl love me mates and enjoy a beer :) who recently accepted a marriage proposal _xD83D__xDE0D_I love watching tv have 2 fur babies and I love food and drink</t>
  </si>
  <si>
    <t>My formula for living is quite simple. I get up in the morning and I go to bed at night. In between, I occupy myself as best I can. Cary Grant</t>
  </si>
  <si>
    <t>common man</t>
  </si>
  <si>
    <t>Just 'avin a moan</t>
  </si>
  <si>
    <t>Participation/democracy, esp. online/offline. 
HE: transitions, identity, work experience, widening access. 
Wandering  &amp; wondering.</t>
  </si>
  <si>
    <t>Horror fanatic loves scary games Collecter of horror movies PS4 collector watches to much YouTube  wrestling fanatic_xD83D__xDC4D_</t>
  </si>
  <si>
    <t>Joy to the World ...</t>
  </si>
  <si>
    <t>New #WrestleCastChampion and I’m taking my championship to higher levels making it prestigious once again! #Podcast Check out my pinned tweet</t>
  </si>
  <si>
    <t>2a36a7f5</t>
  </si>
  <si>
    <t>Charity Events Challenge Leader:
- London to Paris cycle
- Paris to Geneva cycle
- Milan to Monaco cycle
- LEJOG's 
- Tanzania mtb cycle
- Charity cycle tours</t>
  </si>
  <si>
    <t>Pro EU veggie electric car driver. Animal rights, environment, politics. Hate injustice/cruelty. Heroes:  Bevan, Gandhi, King, Mandela, Obama, Pankhursts, Parks</t>
  </si>
  <si>
    <t>14 - @manutd freak - #MV33 #CL16 #F1</t>
  </si>
  <si>
    <t>Master Chief @GAMEBurtonTrent</t>
  </si>
  <si>
    <t>_xD83E__xDD18_ BVB ARMY _xD83E__xDD18_     
Duke of Fife
_xD83D__xDC1F__xD83D__xDC20__xD83D__xDC20__xD83D__xDC20__xD83D__xDC1F_
_xD83E__xDD88__xD83E__xDD93__xD83D__xDC0A__xD83D__xDC0D__xD83E__xDD95_</t>
  </si>
  <si>
    <t>Donatello was my favourite turtle _xD83D__xDC22_</t>
  </si>
  <si>
    <t>verschlimmbesserung</t>
  </si>
  <si>
    <t>Secondhand Bookseller retired after working in the IT Industry for 40 years Supporter of Hampshire and Southampton FC Dog Walker now Proud Grandfather of Digby</t>
  </si>
  <si>
    <t>Head of Security Insights and Analysis - Cyber Security and Information Risks</t>
  </si>
  <si>
    <t>Actor, singer, director, presenter of The Curtain Up Show, The creator of Sister Mary presented by @freeatlasttv</t>
  </si>
  <si>
    <t>Living, loving,eating..</t>
  </si>
  <si>
    <t>You’ll Never Walk Alone</t>
  </si>
  <si>
    <t>All round bad egg. Tries to commit attempted cycling activities in the local area.Consistent scorer of verbal own goals with a dark sense of humour.</t>
  </si>
  <si>
    <t>League of Legends tweets &amp; Personal rants about stuff. Occasionally posting food photos, or about law, or about businesses.</t>
  </si>
  <si>
    <t>Writer/Poet/Actor/Model/Liar - Why shorten biography to bio? Sheer laziness I guess.</t>
  </si>
  <si>
    <t>Tillys mummy</t>
  </si>
  <si>
    <t>Likes running, a leftie.</t>
  </si>
  <si>
    <t>A step in the wrong direction for evolution... Monkey in a man-suit... Barely able to use his thmubz</t>
  </si>
  <si>
    <t>just someone who tries to be funny in order to impress people.</t>
  </si>
  <si>
    <t>Eventually the Sun consumes everthing.</t>
  </si>
  <si>
    <t>North Shields, meadowell, percy main Where the fuck you think your going on the fuckin train _xD83C__xDFB6_</t>
  </si>
  <si>
    <t>Live event coordinator for both online and offline events.  Searchable calendar of events with keyword and more to come. Add events here: http://goo.gl/AFRNB</t>
  </si>
  <si>
    <t>WC to official JuegoStudio Twitter page! We offer game development services for mobile, online, PC, AR &amp; VR @iCartic | @Rudresha</t>
  </si>
  <si>
    <t>Digital Marketing Consultant, Mentor @GUSECIndia, Co-Founder @Blood_Monk, #GAIQ Certified, #Blogger, #Foodie #NaMo Supporter, Royal Enfield Rider, Pogonophile</t>
  </si>
  <si>
    <t>Hola mi nombre es Diana y soy estilo RCN</t>
  </si>
  <si>
    <t>Don't waste your time with explanations,people only hear what they want to hear                             -Paulo Coelho</t>
  </si>
  <si>
    <t>I'm a dreamy girl Ilike to live in a fantasy in some time I expect surprises from life  I have a belief that there is a miracle will occur one day in my life</t>
  </si>
  <si>
    <t>show me what love means to you.</t>
  </si>
  <si>
    <t>Studied at The Brit School for Performing Arts &amp; Technology for 4 years. Now studying a degree in Kingston University in Dance Anthropology.</t>
  </si>
  <si>
    <t>Aint much to it, just follow me and I'll follow back.</t>
  </si>
  <si>
    <t>Fuck bio's, my chihuahua is better than you instagram - bitchshodgy</t>
  </si>
  <si>
    <t>Mistaken for a young Harry Belafonte at least twice a week.</t>
  </si>
  <si>
    <t>With the powerful backing to keep you moving forward, American Express is here to help you get business done. #AmexBusiness</t>
  </si>
  <si>
    <t>Transport,privacy&amp;trade policy,ethics of dataveillance, SF, Governance,Futures&amp;eScholarship(ie the past): Combats Ageism, power imbalances&amp;abuse https://t.co/Lk3K8wFuSI</t>
  </si>
  <si>
    <t>ceo @chartbeat / tweets about the web, great books, bad movies, the new york yankees and liverpool fc</t>
  </si>
  <si>
    <t>Providing the highest standard in promotional + event staffing globally since 2001. We're here to take it to the next level: (212) 499-0886 #ItsYourParty</t>
  </si>
  <si>
    <t>Pointing out what others do wrong and making fun of everything else, since 1983. Mustard enthusiast. You may have heard me on @670thescore.</t>
  </si>
  <si>
    <t>With words &amp; software, you can write your own destiny. _xD83E__xDD13__xD83D__xDD8A__xD83D__xDCBB_ Sometimes i feed crocodiles. _xD83D__xDC0A_ Writer for Inc Magazine + Forbes + SalesFolk</t>
  </si>
  <si>
    <t>founder of RpM systems and AlphaLab Good Looking,Genius,Dangerous *Hero mean to accept his faith and fought Bravely</t>
  </si>
  <si>
    <t>Programmer | SEO Google | Web Design</t>
  </si>
  <si>
    <t>Technology Information Fact Finding By Analyzing, Tracing And Accessing Security System Data And Defense Of A Server System And Network ( https://t.co/gu2jHsRxk</t>
  </si>
  <si>
    <t>Direktorat Relawan Nasional BPN Prabowo Sandi || IG: @akuntofa || MPI PP  Muhammadiyah</t>
  </si>
  <si>
    <t>PRO OPOSISI | Forum Independen Bersatu Pembaharuan Kab.Bogor | #2019GantiPresiden | Bogor Barat</t>
  </si>
  <si>
    <t>‏‏‏‏‏‏‏‏‏‏‏‏أَسْتَغْفِرُ اللَّهَ الْعَظِيمَ الَّذِي لَا إِلَهَ إِلَّا هُوَ الْحَيَّ الْقَيُّومَ وَأَتُوبُ إِلَيْه</t>
  </si>
  <si>
    <t>berdoa dan #berkarya
ㅤ
ㅤ
 ㅤㅤㅤ 
ㅤㅤ
ㅤ
        ㅤㅤ
ㅤ ㅤㅤㅤ 
ㅤㅤㅤ ㅤㅤㅤ ㅤㅤㅤ ㅤ
ㅤㅤ
ㅤㅤ
ㅤㅤㅤㅤ
ㅤ ㅤㅤㅤ 
ㅤㅤㅤ        ㅤㅤㅤ ㅤㅤㅤ ㅤㅤㅤ ㅤㅤㅤ
ㅤ
ㅤ
 ㅤㅤㅤ 
ㅤㅤ
ㅤ
        ㅤㅤ
ㅤ ㅤㅤㅤ 
ㅤㅤㅤ ㅤㅤ</t>
  </si>
  <si>
    <t>things never happened in this order. maybe they never happened at all. the old man told me: 'this planet is like a cougar'</t>
  </si>
  <si>
    <t>Ordinary Man ~ Tukang angkat koper di Dubai, Muscat, Baghdad, Middle East dan Aprika ~ Pernah mondok di ْاِمَحْ بَبَتُرَان ~
Mau dipolbek ~ Mengsen ajah</t>
  </si>
  <si>
    <t>_xD83C__xDDF5__xD83C__xDDF8__xD83C__xDDEE__xD83C__xDDE9_
                                   #2019GantiPresiden</t>
  </si>
  <si>
    <t>#Science #Truth #Emerald | Support #BisnisUKM Indonesia | #StopRiba | #FintechIndonesia Feel free to reply or comment _xD83D__xDC4D_</t>
  </si>
  <si>
    <t>Blog : https://t.co/OOpxhqap1Z</t>
  </si>
  <si>
    <t>Pedo Hunter 
#OpPedoHunt #OpChildSafety
https://t.co/HhEwyDIS2B</t>
  </si>
  <si>
    <t>Merdeka!!!
ReTweet tidak berarti harus setuju| Pustaka Raja Purwa Disana Ada Cerita| 536 M Batas Catatan Sejarah Nusantara| Hakuna Matata</t>
  </si>
  <si>
    <t>Pro patria et eclesia.
Murid Kristus yang mendukung gerakan #2019GantiPresiden.</t>
  </si>
  <si>
    <t>Arsitek | Retweet tidak selalu berarti setuju</t>
  </si>
  <si>
    <t>Chairman Of PASTI Indonesia | Ketua Yayasan UMKM Ekspor</t>
  </si>
  <si>
    <t>Amex Customer Care, at your service! We’re here M-F, 9am-10pm ET. Remember: Please don’t tweet personal information. After hours? Visit https://t.co/mOVXblqhkU</t>
  </si>
  <si>
    <t>Just my market news feed and a few rants.</t>
  </si>
  <si>
    <t>Used to be a centrist.</t>
  </si>
  <si>
    <t>Founder of https://t.co/76IHpc7ItU @Arsenal @northernireland @leytonorientfc sponsored triathlete, cyclist, @nuunhydration @sockguyluv</t>
  </si>
  <si>
    <t>Conservatism, anti-left, freedom of speech, Individualism, sysadmin, gamer, anti-mumble rap, pro REAL hip hop.</t>
  </si>
  <si>
    <t>✌_xD83C__xDFFD_#fromthebay BLOOP!</t>
  </si>
  <si>
    <t>This automated handle activates when you tweet special Amex hashtags. Find offers from brands you love @AmericanExpress Favorites tab. Questions: @AskAmex</t>
  </si>
  <si>
    <t>Nominee, 2019 LLS Woman of the Year | Atlanta Realtor® | Local &amp; Global Relo | Residential Commercial | Host, Customer Experience (CX) Radio |#LivingTheBestLife</t>
  </si>
  <si>
    <t>Family / Photography / Travel / Foodie / Choral Music / Eagles / Phillies / Flyers / Sixers / Valpo / Hotspurs / Son of Vietnam Veteran / Common Sense</t>
  </si>
  <si>
    <t>IG: antjxck SC: anthonysx94</t>
  </si>
  <si>
    <t>Movies, music, good food are my things. Just trying to do the right thing until I see my parents again. _xD83D__xDE4C__xD83C__xDFFE_</t>
  </si>
  <si>
    <t>http://t.co/05RVJ6OGZF      
graphic/communication
designer</t>
  </si>
  <si>
    <t>M Δ T T H Ξ W</t>
  </si>
  <si>
    <t>Student affairs pro, casual gamer, Miami native, double @univmiami grad. // Tweets are my own.</t>
  </si>
  <si>
    <t>Wow- 160 for my bio.  That's like a tweet with a free 15% more chars.  But not quite.  Btw- I'm not Prof. Michael Kazin.</t>
  </si>
  <si>
    <t>Yeah, well sometimes nothin' can be a real cool hand.</t>
  </si>
  <si>
    <t>only regret i regret is regretting the things i regret</t>
  </si>
  <si>
    <t>Back in Halifax. Tips? laura.fraser@cbc.ca</t>
  </si>
  <si>
    <t>Founder &amp;amp; Editor-in-Chief at Ars Technica, scholar of ancient religions, PhD candidate at Harvard.</t>
  </si>
  <si>
    <t>#HVAC Apprentice -- Retired Strength Coach -- MS, CSCS, USAW, RKC -- Dog Dad -- West Coast Swing #WCS</t>
  </si>
  <si>
    <t>Photojournalist @foxbaltimore and proud @vfstories alumni. Fluent in 中文. Occasional dishwasher at @ekibenbaltimore</t>
  </si>
  <si>
    <t>Leukemia Thriver DX 2004. MANY failed TXs MUD SCT 2009 Donor's super stem cells needed 3 more times~ Chronic GvHD &amp; Interstitial Cystitis</t>
  </si>
  <si>
    <t>All things _xD83D__xDD25_base, Android, and open-source. Also, _xD83D__xDC24_ builds.
@godeako</t>
  </si>
  <si>
    <t>Mindful Digital Marketing, Brand, Reputation and Crisis Management Indigo Kahuna,</t>
  </si>
  <si>
    <t>SS/USA</t>
  </si>
  <si>
    <t>Overland Park, KS</t>
  </si>
  <si>
    <t>United States</t>
  </si>
  <si>
    <t>San Jose, California</t>
  </si>
  <si>
    <t>Xalapa. Ver</t>
  </si>
  <si>
    <t>Houston, TX</t>
  </si>
  <si>
    <t>to</t>
  </si>
  <si>
    <t>Toronto, Ontario</t>
  </si>
  <si>
    <t>UK</t>
  </si>
  <si>
    <t>London, England</t>
  </si>
  <si>
    <t>Citizen of Nowhere</t>
  </si>
  <si>
    <t>devon, England</t>
  </si>
  <si>
    <t>Edinburgh</t>
  </si>
  <si>
    <t>Cheshire, England</t>
  </si>
  <si>
    <t>Canterbury, England</t>
  </si>
  <si>
    <t>suffers from tinned tunaphobia</t>
  </si>
  <si>
    <t>WrestleCastFam, United Kingdom</t>
  </si>
  <si>
    <t>Chester, England</t>
  </si>
  <si>
    <t>Bristol, England, EU! Leo.</t>
  </si>
  <si>
    <t>United Kingdom</t>
  </si>
  <si>
    <t>London</t>
  </si>
  <si>
    <t>Burton upon Trent, England</t>
  </si>
  <si>
    <t>Scotland, United Kingdom</t>
  </si>
  <si>
    <t>Edenbridge, South East</t>
  </si>
  <si>
    <t>Bracknell</t>
  </si>
  <si>
    <t>Highgate, London</t>
  </si>
  <si>
    <t>Sale, England</t>
  </si>
  <si>
    <t>Leeds</t>
  </si>
  <si>
    <t>Partington</t>
  </si>
  <si>
    <t>Food Heaven</t>
  </si>
  <si>
    <t>kent</t>
  </si>
  <si>
    <t>W Yorkshire England</t>
  </si>
  <si>
    <t>Ely</t>
  </si>
  <si>
    <t>Planet La La</t>
  </si>
  <si>
    <t>east sussex/nottingham</t>
  </si>
  <si>
    <t>A town near you</t>
  </si>
  <si>
    <t>Witham, Essex</t>
  </si>
  <si>
    <t>birmingham. UK</t>
  </si>
  <si>
    <t>Newcastle Upon Tyne, England</t>
  </si>
  <si>
    <t>The Interweb</t>
  </si>
  <si>
    <t>Bangalore</t>
  </si>
  <si>
    <t>Ahmedabad</t>
  </si>
  <si>
    <t>wherever this takes me</t>
  </si>
  <si>
    <t>West side</t>
  </si>
  <si>
    <t>Kentucky</t>
  </si>
  <si>
    <t>London Colchester UK</t>
  </si>
  <si>
    <t>ziall follow regan</t>
  </si>
  <si>
    <t>killeen texas</t>
  </si>
  <si>
    <t>on my way to steal your gurl</t>
  </si>
  <si>
    <t>Michigan</t>
  </si>
  <si>
    <t>USA</t>
  </si>
  <si>
    <t>Community Guidelines</t>
  </si>
  <si>
    <t>Melbourne, Australia</t>
  </si>
  <si>
    <t>new york city</t>
  </si>
  <si>
    <t>New York</t>
  </si>
  <si>
    <t>Chicago</t>
  </si>
  <si>
    <t>Manhattan, NY</t>
  </si>
  <si>
    <t>earth one</t>
  </si>
  <si>
    <t>Semarang</t>
  </si>
  <si>
    <t>New York, NY</t>
  </si>
  <si>
    <t>Jakarta Capital Region</t>
  </si>
  <si>
    <t>Bogor Barat</t>
  </si>
  <si>
    <t xml:space="preserve">trailing off, away, offshore. </t>
  </si>
  <si>
    <t>Casablanca, Royaume du Maroc</t>
  </si>
  <si>
    <t>Eastern District, Hong Kong</t>
  </si>
  <si>
    <t>Indonesia</t>
  </si>
  <si>
    <t>Mampang Prapatan, Indonesia</t>
  </si>
  <si>
    <t>Sicily, Italy</t>
  </si>
  <si>
    <t>USA &amp; Canada - Community Guidelines</t>
  </si>
  <si>
    <t>Atlanta, GA</t>
  </si>
  <si>
    <t>Minneapolis, MN</t>
  </si>
  <si>
    <t>Charlotte, NC</t>
  </si>
  <si>
    <t>Southern California</t>
  </si>
  <si>
    <t>Dublin City, Ireland</t>
  </si>
  <si>
    <t>New Jersey</t>
  </si>
  <si>
    <t>Park Slope, Brooklyn</t>
  </si>
  <si>
    <t>[D]MV</t>
  </si>
  <si>
    <t>Hillsboro, OR</t>
  </si>
  <si>
    <t>georgia</t>
  </si>
  <si>
    <t>Miami, Florida</t>
  </si>
  <si>
    <t>Boston, MA</t>
  </si>
  <si>
    <t>New York, USA</t>
  </si>
  <si>
    <t>florida</t>
  </si>
  <si>
    <t>Boy</t>
  </si>
  <si>
    <t>_xD83D__xDEEC_513-818_xD83D__xDEEB_</t>
  </si>
  <si>
    <t>Gainesville, GA</t>
  </si>
  <si>
    <t>Halifax, Nova Scotia</t>
  </si>
  <si>
    <t>Boston</t>
  </si>
  <si>
    <t>Sacramento, CA</t>
  </si>
  <si>
    <t>Baltimore,MD</t>
  </si>
  <si>
    <t xml:space="preserve">Thankful to be ALIVE! </t>
  </si>
  <si>
    <t>Seattle, WA</t>
  </si>
  <si>
    <t>https://t.co/qzEV9RKK7w</t>
  </si>
  <si>
    <t>https://t.co/KFdvZUDYFk</t>
  </si>
  <si>
    <t>http://hyukmis.tumblr.com</t>
  </si>
  <si>
    <t>https://t.co/hZiytgAXFW</t>
  </si>
  <si>
    <t>https://t.co/oFkYcH1BOs</t>
  </si>
  <si>
    <t>http://www.madalynsklar.com</t>
  </si>
  <si>
    <t>https://t.co/jc6miFzKOW</t>
  </si>
  <si>
    <t>http://www.talktalk.co.uk</t>
  </si>
  <si>
    <t>http://www.flickr.com/photos/mgaka/</t>
  </si>
  <si>
    <t>https://t.co/TNAgLlgV4B</t>
  </si>
  <si>
    <t>https://t.co/Xd1wsoNdk1</t>
  </si>
  <si>
    <t>https://www.youtube.com/channel/UCnQpBhzt0cJHbdGY48t6yaA</t>
  </si>
  <si>
    <t>http://www.timmcarthur.com/</t>
  </si>
  <si>
    <t>http://www.misstillyandme.co.uk</t>
  </si>
  <si>
    <t>https://t.co/3k6ua9UThZ</t>
  </si>
  <si>
    <t>http://www.twitterliveevents.com</t>
  </si>
  <si>
    <t>https://www.juegostudio.com/</t>
  </si>
  <si>
    <t>http://www.amitpanchal.com</t>
  </si>
  <si>
    <t>https://t.co/mxO74iMdX6</t>
  </si>
  <si>
    <t>https://t.co/Lk3K8wFuSI</t>
  </si>
  <si>
    <t>https://t.co/LgzJ0smBeg</t>
  </si>
  <si>
    <t>http://www.modelbartenders.com</t>
  </si>
  <si>
    <t>http://salesfolk.com</t>
  </si>
  <si>
    <t>https://t.co/zZHWQIUA9W</t>
  </si>
  <si>
    <t>https://t.co/xghnjhT6nG</t>
  </si>
  <si>
    <t>https://t.co/htBQ4vhMoT</t>
  </si>
  <si>
    <t>https://t.co/vVPx5JfNs3</t>
  </si>
  <si>
    <t>http://mauorder.com</t>
  </si>
  <si>
    <t>https://t.co/1W0YZY28lb</t>
  </si>
  <si>
    <t>https://t.co/1Zf7zvzCAE</t>
  </si>
  <si>
    <t>https://t.co/MLO0oaKCXp</t>
  </si>
  <si>
    <t>http://en.m.wikipedia.org/wiki/Demosthenes</t>
  </si>
  <si>
    <t>http://t.co/TrpTGVUtj4</t>
  </si>
  <si>
    <t>https://t.co/UsT2ZU86O9</t>
  </si>
  <si>
    <t>http://www.greg.ie</t>
  </si>
  <si>
    <t>http://www.antjxck.com</t>
  </si>
  <si>
    <t>https://t.co/awBGvGybiz</t>
  </si>
  <si>
    <t>http://www.tiagoscharfy.com</t>
  </si>
  <si>
    <t>http://t.co/KXvWCUZ9xo</t>
  </si>
  <si>
    <t>http://Instagram.com/itsalexmas</t>
  </si>
  <si>
    <t>http://t.co/xyskMwlawc</t>
  </si>
  <si>
    <t>http://arstechnica.com/staff/palatine.ars</t>
  </si>
  <si>
    <t>https://t.co/rMqmxiifXG</t>
  </si>
  <si>
    <t>https://t.co/UQLUCcRPzt</t>
  </si>
  <si>
    <t>https://t.co/Qga4oNEmtt</t>
  </si>
  <si>
    <t>https://github.com/SUPERCILEX</t>
  </si>
  <si>
    <t>Eastern Time (US &amp; Canada)</t>
  </si>
  <si>
    <t>Rome</t>
  </si>
  <si>
    <t>Casablanca</t>
  </si>
  <si>
    <t>Atlantic Time (Canada)</t>
  </si>
  <si>
    <t>https://pbs.twimg.com/profile_banners/89517375/1524767255</t>
  </si>
  <si>
    <t>https://pbs.twimg.com/profile_banners/16560043/1531490438</t>
  </si>
  <si>
    <t>https://pbs.twimg.com/profile_banners/4698327518/1545799552</t>
  </si>
  <si>
    <t>https://pbs.twimg.com/profile_banners/1903392932/1546862248</t>
  </si>
  <si>
    <t>https://pbs.twimg.com/profile_banners/321524991/1538018712</t>
  </si>
  <si>
    <t>https://pbs.twimg.com/profile_banners/14164297/1485550174</t>
  </si>
  <si>
    <t>https://pbs.twimg.com/profile_banners/1085992132282789888/1547757338</t>
  </si>
  <si>
    <t>https://pbs.twimg.com/profile_banners/1086326535475351555/1547957158</t>
  </si>
  <si>
    <t>https://pbs.twimg.com/profile_banners/258719649/1547046592</t>
  </si>
  <si>
    <t>https://pbs.twimg.com/profile_banners/128983313/1412721995</t>
  </si>
  <si>
    <t>https://pbs.twimg.com/profile_banners/44852410/1530101536</t>
  </si>
  <si>
    <t>https://pbs.twimg.com/profile_banners/340042125/1454526200</t>
  </si>
  <si>
    <t>https://pbs.twimg.com/profile_banners/63731246/1354174955</t>
  </si>
  <si>
    <t>https://pbs.twimg.com/profile_banners/1085604556690653184/1549109535</t>
  </si>
  <si>
    <t>https://pbs.twimg.com/profile_banners/1021859872944603136/1545551209</t>
  </si>
  <si>
    <t>https://pbs.twimg.com/profile_banners/547987484/1529759033</t>
  </si>
  <si>
    <t>https://pbs.twimg.com/profile_banners/3369001989/1517248442</t>
  </si>
  <si>
    <t>https://pbs.twimg.com/profile_banners/939606019/1413408869</t>
  </si>
  <si>
    <t>https://pbs.twimg.com/profile_banners/207288491/1430388254</t>
  </si>
  <si>
    <t>https://pbs.twimg.com/profile_banners/2386871277/1398216941</t>
  </si>
  <si>
    <t>https://pbs.twimg.com/profile_banners/956977437094694917/1549209785</t>
  </si>
  <si>
    <t>https://pbs.twimg.com/profile_banners/57060523/1492174481</t>
  </si>
  <si>
    <t>https://pbs.twimg.com/profile_banners/3209151436/1432590129</t>
  </si>
  <si>
    <t>https://pbs.twimg.com/profile_banners/734703649872568320/1502150867</t>
  </si>
  <si>
    <t>https://pbs.twimg.com/profile_banners/139461960/1498459492</t>
  </si>
  <si>
    <t>https://pbs.twimg.com/profile_banners/59119378/1474406864</t>
  </si>
  <si>
    <t>https://pbs.twimg.com/profile_banners/2871095895/1415651298</t>
  </si>
  <si>
    <t>https://pbs.twimg.com/profile_banners/4806232401/1537401700</t>
  </si>
  <si>
    <t>https://pbs.twimg.com/profile_banners/484076510/1433368481</t>
  </si>
  <si>
    <t>https://pbs.twimg.com/profile_banners/852649283581091843/1492123849</t>
  </si>
  <si>
    <t>https://pbs.twimg.com/profile_banners/784626128/1426365409</t>
  </si>
  <si>
    <t>https://pbs.twimg.com/profile_banners/624086558/1374429049</t>
  </si>
  <si>
    <t>https://pbs.twimg.com/profile_banners/2171176365/1452356719</t>
  </si>
  <si>
    <t>https://pbs.twimg.com/profile_banners/894561154667859968/1542272685</t>
  </si>
  <si>
    <t>https://pbs.twimg.com/profile_banners/753990657438543872/1484330581</t>
  </si>
  <si>
    <t>https://pbs.twimg.com/profile_banners/133346891/1495869959</t>
  </si>
  <si>
    <t>https://pbs.twimg.com/profile_banners/811901104455843840/1540876475</t>
  </si>
  <si>
    <t>https://pbs.twimg.com/profile_banners/1050068503/1476348919</t>
  </si>
  <si>
    <t>https://pbs.twimg.com/profile_banners/17285820/1546543599</t>
  </si>
  <si>
    <t>https://pbs.twimg.com/profile_banners/1085613001854590976/1547667096</t>
  </si>
  <si>
    <t>https://pbs.twimg.com/profile_banners/780783567492161536/1474988385</t>
  </si>
  <si>
    <t>https://pbs.twimg.com/profile_banners/740754778670632960/1465444801</t>
  </si>
  <si>
    <t>https://pbs.twimg.com/profile_banners/775298820578172928/1473680695</t>
  </si>
  <si>
    <t>https://pbs.twimg.com/profile_banners/848995682342096897/1491374866</t>
  </si>
  <si>
    <t>https://pbs.twimg.com/profile_banners/742816416378826753/1465936328</t>
  </si>
  <si>
    <t>https://pbs.twimg.com/profile_banners/773080893162479616/1473151898</t>
  </si>
  <si>
    <t>https://pbs.twimg.com/profile_banners/773126746686255104/1473162841</t>
  </si>
  <si>
    <t>https://pbs.twimg.com/profile_banners/778750898793160704/1474503747</t>
  </si>
  <si>
    <t>https://pbs.twimg.com/profile_banners/3289588644/1437748808</t>
  </si>
  <si>
    <t>https://pbs.twimg.com/profile_banners/50747187/1543936651</t>
  </si>
  <si>
    <t>https://pbs.twimg.com/profile_banners/3784704442/1470077134</t>
  </si>
  <si>
    <t>https://pbs.twimg.com/profile_banners/345170787/1458685653</t>
  </si>
  <si>
    <t>https://pbs.twimg.com/profile_banners/68039985/1505755662</t>
  </si>
  <si>
    <t>https://pbs.twimg.com/profile_banners/399138645/1489301750</t>
  </si>
  <si>
    <t>https://pbs.twimg.com/profile_banners/819778996229394433/1540458028</t>
  </si>
  <si>
    <t>https://pbs.twimg.com/profile_banners/4703605146/1538310111</t>
  </si>
  <si>
    <t>https://pbs.twimg.com/profile_banners/1057931620286529538/1544473767</t>
  </si>
  <si>
    <t>https://pbs.twimg.com/profile_banners/965885713223892993/1546419981</t>
  </si>
  <si>
    <t>https://pbs.twimg.com/profile_banners/1082642818097569793/1547255873</t>
  </si>
  <si>
    <t>https://pbs.twimg.com/profile_banners/764860834627465217/1549551573</t>
  </si>
  <si>
    <t>https://pbs.twimg.com/profile_banners/576755999/1543990204</t>
  </si>
  <si>
    <t>https://pbs.twimg.com/profile_banners/963751550/1525495609</t>
  </si>
  <si>
    <t>https://pbs.twimg.com/profile_banners/967774918916976640/1547047740</t>
  </si>
  <si>
    <t>https://pbs.twimg.com/profile_banners/178297097/1547847654</t>
  </si>
  <si>
    <t>https://pbs.twimg.com/profile_banners/882506640410521600/1549457235</t>
  </si>
  <si>
    <t>https://pbs.twimg.com/profile_banners/1006899516061044738/1539925088</t>
  </si>
  <si>
    <t>https://pbs.twimg.com/profile_banners/2338638961/1545647534</t>
  </si>
  <si>
    <t>https://pbs.twimg.com/profile_banners/1051387831954751488/1542037790</t>
  </si>
  <si>
    <t>https://pbs.twimg.com/profile_banners/63941034/1549208373</t>
  </si>
  <si>
    <t>https://pbs.twimg.com/profile_banners/2502350496/1546770609</t>
  </si>
  <si>
    <t>https://pbs.twimg.com/profile_banners/62911603/1398959376</t>
  </si>
  <si>
    <t>https://pbs.twimg.com/profile_banners/1923580958/1414585496</t>
  </si>
  <si>
    <t>https://pbs.twimg.com/profile_banners/281684988/1390590641</t>
  </si>
  <si>
    <t>https://pbs.twimg.com/profile_banners/32583048/1387515227</t>
  </si>
  <si>
    <t>https://pbs.twimg.com/profile_banners/3242701473/1431144298</t>
  </si>
  <si>
    <t>https://pbs.twimg.com/profile_banners/24852975/1472480281</t>
  </si>
  <si>
    <t>https://pbs.twimg.com/profile_banners/492532196/1401974910</t>
  </si>
  <si>
    <t>https://pbs.twimg.com/profile_banners/24436557/1532102378</t>
  </si>
  <si>
    <t>https://pbs.twimg.com/profile_banners/414306646/1407729491</t>
  </si>
  <si>
    <t>https://pbs.twimg.com/profile_banners/41560838/1482166998</t>
  </si>
  <si>
    <t>https://pbs.twimg.com/profile_banners/331066452/1397012465</t>
  </si>
  <si>
    <t>https://pbs.twimg.com/profile_banners/190908695/1355948414</t>
  </si>
  <si>
    <t>https://pbs.twimg.com/profile_banners/21985837/1546512498</t>
  </si>
  <si>
    <t>https://pbs.twimg.com/profile_banners/97675731/1549565778</t>
  </si>
  <si>
    <t>https://pbs.twimg.com/profile_banners/4705246879/1458108452</t>
  </si>
  <si>
    <t>https://pbs.twimg.com/profile_banners/34128968/1420026881</t>
  </si>
  <si>
    <t>https://pbs.twimg.com/profile_banners/111940321/1546637467</t>
  </si>
  <si>
    <t>https://pbs.twimg.com/profile_banners/252708604/1540420012</t>
  </si>
  <si>
    <t>https://pbs.twimg.com/profile_banners/760688040/1515871671</t>
  </si>
  <si>
    <t>https://pbs.twimg.com/profile_banners/442408560/1535949283</t>
  </si>
  <si>
    <t>https://pbs.twimg.com/profile_banners/65095051/1473261247</t>
  </si>
  <si>
    <t>https://pbs.twimg.com/profile_banners/10496902/1399385712</t>
  </si>
  <si>
    <t>https://pbs.twimg.com/profile_banners/21556050/1484062992</t>
  </si>
  <si>
    <t>https://pbs.twimg.com/profile_banners/242572403/1491237485</t>
  </si>
  <si>
    <t>https://pbs.twimg.com/profile_banners/512033985/1450311037</t>
  </si>
  <si>
    <t>https://pbs.twimg.com/profile_banners/833906628982427650/1488739097</t>
  </si>
  <si>
    <t>https://pbs.twimg.com/profile_banners/2857429447/1504041819</t>
  </si>
  <si>
    <t>https://pbs.twimg.com/profile_banners/17511265/1406814542</t>
  </si>
  <si>
    <t>https://pbs.twimg.com/profile_banners/185233857/1400354197</t>
  </si>
  <si>
    <t>es</t>
  </si>
  <si>
    <t>en-gb</t>
  </si>
  <si>
    <t>en-GB</t>
  </si>
  <si>
    <t>id</t>
  </si>
  <si>
    <t>pt</t>
  </si>
  <si>
    <t>http://abs.twimg.com/images/themes/theme1/bg.png</t>
  </si>
  <si>
    <t>http://abs.twimg.com/images/themes/theme4/bg.gif</t>
  </si>
  <si>
    <t>http://abs.twimg.com/images/themes/theme8/bg.gif</t>
  </si>
  <si>
    <t>http://abs.twimg.com/images/themes/theme14/bg.gif</t>
  </si>
  <si>
    <t>http://abs.twimg.com/images/themes/theme12/bg.gif</t>
  </si>
  <si>
    <t>http://abs.twimg.com/images/themes/theme19/bg.gif</t>
  </si>
  <si>
    <t>http://abs.twimg.com/images/themes/theme10/bg.gif</t>
  </si>
  <si>
    <t>http://abs.twimg.com/images/themes/theme9/bg.gif</t>
  </si>
  <si>
    <t>http://abs.twimg.com/images/themes/theme7/bg.gif</t>
  </si>
  <si>
    <t>http://abs.twimg.com/images/themes/theme13/bg.gif</t>
  </si>
  <si>
    <t>http://abs.twimg.com/images/themes/theme5/bg.gif</t>
  </si>
  <si>
    <t>http://a0.twimg.com/images/themes/theme1/bg.png</t>
  </si>
  <si>
    <t>http://abs.twimg.com/images/themes/theme15/bg.png</t>
  </si>
  <si>
    <t>http://abs.twimg.com/images/themes/theme6/bg.gif</t>
  </si>
  <si>
    <t>http://pbs.twimg.com/profile_background_images/449290101000912896/S-vKYS51.jpeg</t>
  </si>
  <si>
    <t>http://abs.twimg.com/images/themes/theme2/bg.gif</t>
  </si>
  <si>
    <t>http://pbs.twimg.com/profile_images/1094339995110858753/9X9W2J0i_normal.jpg</t>
  </si>
  <si>
    <t>http://pbs.twimg.com/profile_images/971518376076984320/eQdX_nIQ_normal.jpg</t>
  </si>
  <si>
    <t>http://pbs.twimg.com/profile_images/992838575875133440/-Zv4rCTI_normal.jpg</t>
  </si>
  <si>
    <t>http://pbs.twimg.com/profile_images/773212998005587968/TKra70pX_normal.jpg</t>
  </si>
  <si>
    <t>http://pbs.twimg.com/profile_images/1073961460638851072/FxaoVvqo_normal.jpg</t>
  </si>
  <si>
    <t>http://pbs.twimg.com/profile_images/961893957155414017/_lJGoLPF_normal.jpg</t>
  </si>
  <si>
    <t>http://pbs.twimg.com/profile_images/1054878685/80c9f9f5-d0e5-42e2-bd22-7a08da231730_normal.jpg</t>
  </si>
  <si>
    <t>http://pbs.twimg.com/profile_images/1089607504110276609/RCPjvycI_normal.jpg</t>
  </si>
  <si>
    <t>http://pbs.twimg.com/profile_images/1021865030927757313/Ucad3odx_normal.jpg</t>
  </si>
  <si>
    <t>http://pbs.twimg.com/profile_images/1064624069172174848/kUQWoKKM_normal.jpg</t>
  </si>
  <si>
    <t>http://pbs.twimg.com/profile_images/973083159603613696/bkcAEjfd_normal.jpg</t>
  </si>
  <si>
    <t>http://pbs.twimg.com/profile_images/985235862324744194/A6-ZRDwy_normal.jpg</t>
  </si>
  <si>
    <t>http://pbs.twimg.com/profile_images/771643939946319874/zX1xEWOR_normal.jpg</t>
  </si>
  <si>
    <t>http://pbs.twimg.com/profile_images/593717482722058240/uA1BZ-VA_normal.jpg</t>
  </si>
  <si>
    <t>http://pbs.twimg.com/profile_images/1049300986601361408/O2SFp4a__normal.jpg</t>
  </si>
  <si>
    <t>http://pbs.twimg.com/profile_images/1060247551809671170/gtPtfQwx_normal.jpg</t>
  </si>
  <si>
    <t>http://pbs.twimg.com/profile_images/852867205997965312/NhaBJncn_normal.jpg</t>
  </si>
  <si>
    <t>http://pbs.twimg.com/profile_images/970602040505270272/nI3eghbm_normal.jpg</t>
  </si>
  <si>
    <t>http://pbs.twimg.com/profile_images/894711699521110017/CFsPEHD4_normal.jpg</t>
  </si>
  <si>
    <t>http://pbs.twimg.com/profile_images/1021367026626023425/7k8kHGCI_normal.jpg</t>
  </si>
  <si>
    <t>http://pbs.twimg.com/profile_images/442978647675109377/H1MVgYkU_normal.jpeg</t>
  </si>
  <si>
    <t>http://pbs.twimg.com/profile_images/597721390339481601/du7dkcZi_normal.jpg</t>
  </si>
  <si>
    <t>http://pbs.twimg.com/profile_images/459317510467100673/iXRuT7tB_normal.jpeg</t>
  </si>
  <si>
    <t>http://pbs.twimg.com/profile_images/886880572525740032/NKz9u_lP_normal.jpg</t>
  </si>
  <si>
    <t>http://pbs.twimg.com/profile_images/878615735572082688/sggPfIP3_normal.jpg</t>
  </si>
  <si>
    <t>http://pbs.twimg.com/profile_images/713848881302409217/B6ceUYc6_normal.jpg</t>
  </si>
  <si>
    <t>http://pbs.twimg.com/profile_images/567068972282302464/casCg630_normal.png</t>
  </si>
  <si>
    <t>http://pbs.twimg.com/profile_images/998661218620456961/l7hjhpRx_normal.jpg</t>
  </si>
  <si>
    <t>http://pbs.twimg.com/profile_images/773997447140012032/Cen9JPjV_normal.jpg</t>
  </si>
  <si>
    <t>http://pbs.twimg.com/profile_images/1048003685127737344/Un1C8I15_normal.jpg</t>
  </si>
  <si>
    <t>http://pbs.twimg.com/profile_images/644517347810779136/q2-1TMeZ_normal.jpg</t>
  </si>
  <si>
    <t>http://pbs.twimg.com/profile_images/460719331895418881/BxkPO7uy_normal.jpeg</t>
  </si>
  <si>
    <t>http://pbs.twimg.com/profile_images/3425695946/534eccb585a5b051879a02bc1fbb85fb_normal.jpeg</t>
  </si>
  <si>
    <t>http://pbs.twimg.com/profile_images/852815720245149696/00LGF0BI_normal.jpg</t>
  </si>
  <si>
    <t>http://pbs.twimg.com/profile_images/793519940607303680/Hac-jXTb_normal.jpg</t>
  </si>
  <si>
    <t>http://pbs.twimg.com/profile_images/1031195649038008321/MA0Rj3x8_normal.jpg</t>
  </si>
  <si>
    <t>http://pbs.twimg.com/profile_images/809063203619606528/cA7LKz4__normal.jpg</t>
  </si>
  <si>
    <t>http://pbs.twimg.com/profile_images/1033489473500262400/IHF_gA9w_normal.jpg</t>
  </si>
  <si>
    <t>http://pbs.twimg.com/profile_images/1062994795675770880/TWxE-IY-_normal.jpg</t>
  </si>
  <si>
    <t>http://pbs.twimg.com/profile_images/754702336107372544/t8m2Z8Ph_normal.jpg</t>
  </si>
  <si>
    <t>http://pbs.twimg.com/profile_images/830362197972905984/jEXYNZPs_normal.jpg</t>
  </si>
  <si>
    <t>http://pbs.twimg.com/profile_images/908695019283939328/0NUx0gzR_normal.jpg</t>
  </si>
  <si>
    <t>http://pbs.twimg.com/profile_images/1057138676101210112/l7O9TvhA_normal.jpg</t>
  </si>
  <si>
    <t>http://pbs.twimg.com/profile_images/762546248578506752/vGK21n9E_normal.jpg</t>
  </si>
  <si>
    <t>http://pbs.twimg.com/profile_images/758491240837091328/WMYRaRQh_normal.jpg</t>
  </si>
  <si>
    <t>http://pbs.twimg.com/profile_images/576984513533739008/WB-rfWos_normal.jpeg</t>
  </si>
  <si>
    <t>http://pbs.twimg.com/profile_images/2338661136/ywlbvqoyb2kd58j7xc72_normal.jpeg</t>
  </si>
  <si>
    <t>http://pbs.twimg.com/profile_images/931711042291240963/nY7RzxpL_normal.jpg</t>
  </si>
  <si>
    <t>http://pbs.twimg.com/profile_images/586175257951604736/IUy4hzN__normal.jpg</t>
  </si>
  <si>
    <t>http://pbs.twimg.com/profile_images/607035992999137280/LaVeRENP_normal.jpg</t>
  </si>
  <si>
    <t>http://pbs.twimg.com/profile_images/530338207519358976/x7rlpEBq_normal.jpeg</t>
  </si>
  <si>
    <t>http://pbs.twimg.com/profile_images/990760322720976896/fLnw4g_0_normal.jpg</t>
  </si>
  <si>
    <t>http://pbs.twimg.com/profile_images/1078957848145518593/2Ooy88B4_normal.jpg</t>
  </si>
  <si>
    <t>http://pbs.twimg.com/profile_images/1054972238808735744/IqiaBvVl_normal.jpg</t>
  </si>
  <si>
    <t>http://pbs.twimg.com/profile_images/1088743967473033216/g9VhS-UJ_normal.jpg</t>
  </si>
  <si>
    <t>http://pbs.twimg.com/profile_images/1096237026955878400/qyp6av1E_normal.jpg</t>
  </si>
  <si>
    <t>http://a0.twimg.com/profile_images/14463162/p.iko200x200_normal.jpg</t>
  </si>
  <si>
    <t>http://pbs.twimg.com/profile_images/1092102683673018368/2HM_Go68_normal.jpg</t>
  </si>
  <si>
    <t>http://pbs.twimg.com/profile_images/1083521348394135552/ei6iD95o_normal.jpg</t>
  </si>
  <si>
    <t>http://pbs.twimg.com/profile_images/1096439456293212165/BD4jZg9M_normal.png</t>
  </si>
  <si>
    <t>http://pbs.twimg.com/profile_images/1091832806802522113/0h0woAyH_normal.jpg</t>
  </si>
  <si>
    <t>http://pbs.twimg.com/profile_images/1066744168398102528/Wib4KgYR_normal.jpg</t>
  </si>
  <si>
    <t>http://pbs.twimg.com/profile_images/1065751329979621376/GwWIww25_normal.jpg</t>
  </si>
  <si>
    <t>http://pbs.twimg.com/profile_images/1060332079903326208/iX8qZQqm_normal.jpg</t>
  </si>
  <si>
    <t>http://pbs.twimg.com/profile_images/1092070451658936321/K2JJ0-26_normal.jpg</t>
  </si>
  <si>
    <t>http://pbs.twimg.com/profile_images/1083061135308275712/QcpGTIek_normal.jpg</t>
  </si>
  <si>
    <t>http://pbs.twimg.com/profile_images/378800000053659391/5e3a982a782767f286b3a5ffc9ae77d5_normal.jpeg</t>
  </si>
  <si>
    <t>http://pbs.twimg.com/profile_images/527433610513502208/wLAD40Pd_normal.jpeg</t>
  </si>
  <si>
    <t>http://pbs.twimg.com/profile_images/1027949802607325185/8YYdhM1I_normal.jpg</t>
  </si>
  <si>
    <t>http://pbs.twimg.com/profile_images/413894710348886016/CmLuHLSJ_normal.jpeg</t>
  </si>
  <si>
    <t>http://pbs.twimg.com/profile_images/596888456816558080/2mkxALqJ_normal.jpg</t>
  </si>
  <si>
    <t>http://pbs.twimg.com/profile_images/902578621243506689/b7i2TA8y_normal.jpg</t>
  </si>
  <si>
    <t>http://pbs.twimg.com/profile_images/855170310756118528/Bm4WoO7d_normal.jpg</t>
  </si>
  <si>
    <t>http://pbs.twimg.com/profile_images/378800000834357788/afd9498cf0529101b1da81e750e41986_normal.png</t>
  </si>
  <si>
    <t>http://pbs.twimg.com/profile_images/913482824853925888/G8ND1HsH_normal.jpg</t>
  </si>
  <si>
    <t>http://pbs.twimg.com/profile_images/1216148574/me_normal.jpg</t>
  </si>
  <si>
    <t>http://pbs.twimg.com/profile_images/498679672440246272/NP0sDxem_normal.jpeg</t>
  </si>
  <si>
    <t>http://pbs.twimg.com/profile_images/814973134227079168/PqNwyv_9_normal.jpg</t>
  </si>
  <si>
    <t>http://pbs.twimg.com/profile_images/593936196495081473/BcSw9x4i_normal.jpg</t>
  </si>
  <si>
    <t>http://pbs.twimg.com/profile_images/341289485/Small_Copy_normal.jpg</t>
  </si>
  <si>
    <t>http://pbs.twimg.com/profile_images/888842502970671106/iO9g7Gjp_normal.jpg</t>
  </si>
  <si>
    <t>http://pbs.twimg.com/profile_images/889149658144145408/SAj5hLY4_normal.jpg</t>
  </si>
  <si>
    <t>http://pbs.twimg.com/profile_images/1083478430757408768/nySB9YuM_normal.jpg</t>
  </si>
  <si>
    <t>http://pbs.twimg.com/profile_images/721853943307849732/0fJh1BlP_normal.jpg</t>
  </si>
  <si>
    <t>http://pbs.twimg.com/profile_images/1093584179936223232/8cxW_UwV_normal.jpg</t>
  </si>
  <si>
    <t>http://pbs.twimg.com/profile_images/710137733130403844/t1_lw07C_normal.jpg</t>
  </si>
  <si>
    <t>http://pbs.twimg.com/profile_images/542020878897528832/Tsm0ICT5_normal.jpeg</t>
  </si>
  <si>
    <t>http://pbs.twimg.com/profile_images/1057943878643388416/Oh9YzNQB_normal.jpg</t>
  </si>
  <si>
    <t>http://pbs.twimg.com/profile_images/275503186/Avatar_normal.jpg</t>
  </si>
  <si>
    <t>http://pbs.twimg.com/profile_images/823604587684855808/nxrI2ruh_normal.jpg</t>
  </si>
  <si>
    <t>http://pbs.twimg.com/profile_images/927133635903393792/VZN-GYfb_normal.jpg</t>
  </si>
  <si>
    <t>http://pbs.twimg.com/profile_images/1903323602/419292_318428521555368_110432605688295_921855_1341160931_n_normal.jpg</t>
  </si>
  <si>
    <t>http://pbs.twimg.com/profile_images/880571187914584069/A-3iO4JX_normal.jpg</t>
  </si>
  <si>
    <t>http://abs.twimg.com/sticky/default_profile_images/default_profile_1_normal.png</t>
  </si>
  <si>
    <t>http://pbs.twimg.com/profile_images/952115740999606272/4KsKtVK8_normal.jpg</t>
  </si>
  <si>
    <t>http://pbs.twimg.com/profile_images/521436973295104001/UJp0caJ8_normal.jpeg</t>
  </si>
  <si>
    <t>http://pbs.twimg.com/profile_images/773539588371517440/vEvsLfTm_normal.jpg</t>
  </si>
  <si>
    <t>http://pbs.twimg.com/profile_images/728729024478912512/_yViMr8o_normal.jpg</t>
  </si>
  <si>
    <t>http://pbs.twimg.com/profile_images/1056163301430824960/aXdzYirX_normal.jpg</t>
  </si>
  <si>
    <t>http://pbs.twimg.com/profile_images/853408694301839360/UpLlV91c_normal.jpg</t>
  </si>
  <si>
    <t>http://pbs.twimg.com/profile_images/2182004955/head_normal.png</t>
  </si>
  <si>
    <t>http://pbs.twimg.com/profile_images/818845648837455875/b7gh8sxm_normal.jpg</t>
  </si>
  <si>
    <t>http://pbs.twimg.com/profile_images/2379846576/c971u1nfy6pojfa8bs8m_normal.png</t>
  </si>
  <si>
    <t>http://pbs.twimg.com/profile_images/848937343511932929/qggWDCes_normal.jpg</t>
  </si>
  <si>
    <t>http://pbs.twimg.com/profile_images/822587822892871686/oTSG2IcZ_normal.jpg</t>
  </si>
  <si>
    <t>http://pbs.twimg.com/profile_images/833910359035609089/6mNg6C1X_normal.jpg</t>
  </si>
  <si>
    <t>http://pbs.twimg.com/profile_images/984942813426024451/LCKIEkHL_normal.jpg</t>
  </si>
  <si>
    <t>http://pbs.twimg.com/profile_images/3667189090/936f1a112dd273b20c4209a78768dc33_normal.png</t>
  </si>
  <si>
    <t>http://pbs.twimg.com/profile_images/3073969229/0344fa7d28abf4e0a30b9dc0b11d66ac_normal.jpeg</t>
  </si>
  <si>
    <t>Open Twitter Page for This Person</t>
  </si>
  <si>
    <t>https://twitter.com/ultra_calls</t>
  </si>
  <si>
    <t>https://twitter.com/sprintcare</t>
  </si>
  <si>
    <t>https://twitter.com/halfofmi</t>
  </si>
  <si>
    <t>https://twitter.com/ggiredharr</t>
  </si>
  <si>
    <t>https://twitter.com/olilince</t>
  </si>
  <si>
    <t>https://twitter.com/madalynsklar</t>
  </si>
  <si>
    <t>https://twitter.com/mattstoddart1</t>
  </si>
  <si>
    <t>https://twitter.com/smcgregorr</t>
  </si>
  <si>
    <t>https://twitter.com/talktalk</t>
  </si>
  <si>
    <t>https://twitter.com/delesnaturalhai</t>
  </si>
  <si>
    <t>https://twitter.com/rainesyboo</t>
  </si>
  <si>
    <t>https://twitter.com/alessismore64</t>
  </si>
  <si>
    <t>https://twitter.com/swansea1721</t>
  </si>
  <si>
    <t>https://twitter.com/mgaka</t>
  </si>
  <si>
    <t>https://twitter.com/ellatasm</t>
  </si>
  <si>
    <t>https://twitter.com/williamharrops</t>
  </si>
  <si>
    <t>https://twitter.com/jermaine87654</t>
  </si>
  <si>
    <t>https://twitter.com/whartoneileen</t>
  </si>
  <si>
    <t>https://twitter.com/realmartinjhart</t>
  </si>
  <si>
    <t>https://twitter.com/simpsonws</t>
  </si>
  <si>
    <t>https://twitter.com/arronharewood</t>
  </si>
  <si>
    <t>https://twitter.com/morzinesam</t>
  </si>
  <si>
    <t>https://twitter.com/janannemorris</t>
  </si>
  <si>
    <t>https://twitter.com/itsmeleget</t>
  </si>
  <si>
    <t>https://twitter.com/siembit</t>
  </si>
  <si>
    <t>https://twitter.com/clintjnield</t>
  </si>
  <si>
    <t>https://twitter.com/noonjonathan</t>
  </si>
  <si>
    <t>https://twitter.com/spallyg94</t>
  </si>
  <si>
    <t>https://twitter.com/brettstoneworld</t>
  </si>
  <si>
    <t>https://twitter.com/glaswegianka</t>
  </si>
  <si>
    <t>https://twitter.com/mrdrummerman</t>
  </si>
  <si>
    <t>https://twitter.com/jfbacon1</t>
  </si>
  <si>
    <t>https://twitter.com/timsims13</t>
  </si>
  <si>
    <t>https://twitter.com/tim_mcarthur</t>
  </si>
  <si>
    <t>https://twitter.com/nicolaw76</t>
  </si>
  <si>
    <t>https://twitter.com/daisyjxxx</t>
  </si>
  <si>
    <t>https://twitter.com/rzteszler</t>
  </si>
  <si>
    <t>https://twitter.com/markleemellor</t>
  </si>
  <si>
    <t>https://twitter.com/garyturnbull4</t>
  </si>
  <si>
    <t>https://twitter.com/stargirltt</t>
  </si>
  <si>
    <t>https://twitter.com/thisiskatel</t>
  </si>
  <si>
    <t>https://twitter.com/jhuntridge</t>
  </si>
  <si>
    <t>https://twitter.com/misstillyandme</t>
  </si>
  <si>
    <t>https://twitter.com/boothmazdon</t>
  </si>
  <si>
    <t>https://twitter.com/adsdog1</t>
  </si>
  <si>
    <t>https://twitter.com/jday0708</t>
  </si>
  <si>
    <t>https://twitter.com/eagullcry</t>
  </si>
  <si>
    <t>https://twitter.com/chlolouii</t>
  </si>
  <si>
    <t>https://twitter.com/_pickering1</t>
  </si>
  <si>
    <t>https://twitter.com/adambutters3</t>
  </si>
  <si>
    <t>https://twitter.com/dillon_erhardt</t>
  </si>
  <si>
    <t>https://twitter.com/properruggie</t>
  </si>
  <si>
    <t>https://twitter.com/nick_hoadley</t>
  </si>
  <si>
    <t>https://twitter.com/andyhall2171</t>
  </si>
  <si>
    <t>https://twitter.com/boneskw</t>
  </si>
  <si>
    <t>https://twitter.com/twitliveevents</t>
  </si>
  <si>
    <t>https://twitter.com/juegostudio</t>
  </si>
  <si>
    <t>https://twitter.com/amithpanchal</t>
  </si>
  <si>
    <t>https://twitter.com/ngocgiautran1</t>
  </si>
  <si>
    <t>https://twitter.com/bracelet_barnes</t>
  </si>
  <si>
    <t>https://twitter.com/vegadoran</t>
  </si>
  <si>
    <t>https://twitter.com/yiprashad</t>
  </si>
  <si>
    <t>https://twitter.com/1974christensen</t>
  </si>
  <si>
    <t>https://twitter.com/yaekollbordeaux</t>
  </si>
  <si>
    <t>https://twitter.com/jensensam1</t>
  </si>
  <si>
    <t>https://twitter.com/erinffbillingsl</t>
  </si>
  <si>
    <t>https://twitter.com/keeshascearce</t>
  </si>
  <si>
    <t>https://twitter.com/keeshamoreland</t>
  </si>
  <si>
    <t>https://twitter.com/mahrblackburn</t>
  </si>
  <si>
    <t>https://twitter.com/kristifak33</t>
  </si>
  <si>
    <t>https://twitter.com/oliviachanatryg</t>
  </si>
  <si>
    <t>https://twitter.com/amexbusiness</t>
  </si>
  <si>
    <t>https://twitter.com/chandpersaud</t>
  </si>
  <si>
    <t>https://twitter.com/marcwigan</t>
  </si>
  <si>
    <t>https://twitter.com/saroff_nyc</t>
  </si>
  <si>
    <t>https://twitter.com/modelbartenders</t>
  </si>
  <si>
    <t>https://twitter.com/thestevenberger</t>
  </si>
  <si>
    <t>https://twitter.com/littletigger74</t>
  </si>
  <si>
    <t>https://twitter.com/heatherreyhan</t>
  </si>
  <si>
    <t>https://twitter.com/f4n9sj0k3r</t>
  </si>
  <si>
    <t>https://twitter.com/antosanbowo</t>
  </si>
  <si>
    <t>https://twitter.com/ghostblackcyber</t>
  </si>
  <si>
    <t>https://twitter.com/akuntofa</t>
  </si>
  <si>
    <t>https://twitter.com/adjahdrie</t>
  </si>
  <si>
    <t>https://twitter.com/peyboy9</t>
  </si>
  <si>
    <t>https://twitter.com/bengkeldodo</t>
  </si>
  <si>
    <t>https://twitter.com/p</t>
  </si>
  <si>
    <t>https://twitter.com/kangsemproel</t>
  </si>
  <si>
    <t>https://twitter.com/opposite6890</t>
  </si>
  <si>
    <t>https://twitter.com/rigenz123</t>
  </si>
  <si>
    <t>https://twitter.com/jackvardan</t>
  </si>
  <si>
    <t>https://twitter.com/ndon08back</t>
  </si>
  <si>
    <t>https://twitter.com/rajapurwa</t>
  </si>
  <si>
    <t>https://twitter.com/anonchristi</t>
  </si>
  <si>
    <t>https://twitter.com/dapitdong</t>
  </si>
  <si>
    <t>https://twitter.com/arlex_wu</t>
  </si>
  <si>
    <t>https://twitter.com/askamex</t>
  </si>
  <si>
    <t>https://twitter.com/rodnewsfeed</t>
  </si>
  <si>
    <t>https://twitter.com/demosthenespol</t>
  </si>
  <si>
    <t>https://twitter.com/tristar20</t>
  </si>
  <si>
    <t>https://twitter.com/igarvey</t>
  </si>
  <si>
    <t>https://twitter.com/otherlschaefer</t>
  </si>
  <si>
    <t>https://twitter.com/americanordem</t>
  </si>
  <si>
    <t>https://twitter.com/gsoulstar</t>
  </si>
  <si>
    <t>https://twitter.com/amexoffers</t>
  </si>
  <si>
    <t>https://twitter.com/jillheineck</t>
  </si>
  <si>
    <t>https://twitter.com/sy1188</t>
  </si>
  <si>
    <t>https://twitter.com/dahlypardon</t>
  </si>
  <si>
    <t>https://twitter.com/lifeofagc</t>
  </si>
  <si>
    <t>https://twitter.com/hotcakes_33</t>
  </si>
  <si>
    <t>https://twitter.com/lissy55</t>
  </si>
  <si>
    <t>https://twitter.com/antjxck</t>
  </si>
  <si>
    <t>https://twitter.com/roscarda</t>
  </si>
  <si>
    <t>https://twitter.com/littles1126</t>
  </si>
  <si>
    <t>https://twitter.com/tiagoscharfy</t>
  </si>
  <si>
    <t>https://twitter.com/nowijkrap</t>
  </si>
  <si>
    <t>https://twitter.com/matthewichoi</t>
  </si>
  <si>
    <t>https://twitter.com/valbth812</t>
  </si>
  <si>
    <t>https://twitter.com/itsalexmas</t>
  </si>
  <si>
    <t>https://twitter.com/mjkazin</t>
  </si>
  <si>
    <t>https://twitter.com/anurag1goel</t>
  </si>
  <si>
    <t>https://twitter.com/cardigancorg</t>
  </si>
  <si>
    <t>https://twitter.com/smooth_chillin</t>
  </si>
  <si>
    <t>https://twitter.com/jenoside_</t>
  </si>
  <si>
    <t>https://twitter.com/drip2hard21</t>
  </si>
  <si>
    <t>https://twitter.com/jeffreylesser</t>
  </si>
  <si>
    <t>https://twitter.com/iain_davison4</t>
  </si>
  <si>
    <t>https://twitter.com/pbuckle13</t>
  </si>
  <si>
    <t>https://twitter.com/laurajanefraser</t>
  </si>
  <si>
    <t>https://twitter.com/sangunchoi1</t>
  </si>
  <si>
    <t>https://twitter.com/puckslap</t>
  </si>
  <si>
    <t>https://twitter.com/dccannon</t>
  </si>
  <si>
    <t>https://twitter.com/hongzoop</t>
  </si>
  <si>
    <t>https://twitter.com/mayweingarden</t>
  </si>
  <si>
    <t>https://twitter.com/hamaas</t>
  </si>
  <si>
    <t>https://twitter.com/kenfisher</t>
  </si>
  <si>
    <t>https://twitter.com/jediskwaat</t>
  </si>
  <si>
    <t>https://twitter.com/anthonyhankins</t>
  </si>
  <si>
    <t>https://twitter.com/christine_lien</t>
  </si>
  <si>
    <t>https://twitter.com/juliemeryl09</t>
  </si>
  <si>
    <t>https://twitter.com/_paranoidkid</t>
  </si>
  <si>
    <t>https://twitter.com/justsoyoung81</t>
  </si>
  <si>
    <t>https://twitter.com/supercilex</t>
  </si>
  <si>
    <t>https://twitter.com/bobbygzus</t>
  </si>
  <si>
    <t>https://twitter.com/sirtyface</t>
  </si>
  <si>
    <t>ultra_calls
#rams #RamsNFL #RamsNation vs #PatriotsNation
#Patriots #PatriotsFans #PatriotsRams
WHICH TEAM WILL WIN? Go Vote: #SocialChat
Sapphire Trading https://t.co/HwtiOSE1G3</t>
  </si>
  <si>
    <t>sprintcare
@halfofmi We're always here to
offer the assistance you need :-).
You can shoot us a DM or use our
online chat at, https://t.co/KNSk7X1Hd7
for further assistance. -KC</t>
  </si>
  <si>
    <t xml:space="preserve">halfofmi
</t>
  </si>
  <si>
    <t>ggiredharr
#Startup How to build a #SocialChat
app like #snapchat ? email team@sdi.la
https://t.co/Dy2RkQwHMF</t>
  </si>
  <si>
    <t>olilince
RT @MadalynSklar: "A Twitter chat
is being in a conversation at a
cocktail party." -Alan K'necht
https://t.co/OHDCJUXF8o #TwitterSmarter
ht…</t>
  </si>
  <si>
    <t>madalynsklar
"A Twitter chat is being in a conversation
at a cocktail party." -Alan K'necht
https://t.co/OHDCJUXF8o #TwitterSmarter
https://t.co/0M8zB9M9Q7</t>
  </si>
  <si>
    <t>mattstoddart1
RT @MadalynSklar: "A Twitter chat
is being in a conversation at a
cocktail party." -Alan K'necht
https://t.co/OHDCJUXF8o #TwitterSmarter
ht…</t>
  </si>
  <si>
    <t>smcgregorr
RT @MadalynSklar: "A Twitter chat
is being in a conversation at a
cocktail party." -Alan K'necht
https://t.co/OHDCJUXF8o #TwitterSmarter
ht…</t>
  </si>
  <si>
    <t>talktalk
@BonesKW We're sorry about that
Kyle. If you have a chat with our
team here https://t.co/G443ehYzFi,
they’ll get that looked into for
you - Thanks, Andy</t>
  </si>
  <si>
    <t xml:space="preserve">delesnaturalhai
</t>
  </si>
  <si>
    <t xml:space="preserve">rainesyboo
</t>
  </si>
  <si>
    <t xml:space="preserve">alessismore64
</t>
  </si>
  <si>
    <t xml:space="preserve">swansea1721
</t>
  </si>
  <si>
    <t xml:space="preserve">mgaka
</t>
  </si>
  <si>
    <t xml:space="preserve">ellatasm
</t>
  </si>
  <si>
    <t xml:space="preserve">williamharrops
</t>
  </si>
  <si>
    <t xml:space="preserve">jermaine87654
</t>
  </si>
  <si>
    <t xml:space="preserve">whartoneileen
</t>
  </si>
  <si>
    <t xml:space="preserve">realmartinjhart
</t>
  </si>
  <si>
    <t xml:space="preserve">simpsonws
</t>
  </si>
  <si>
    <t xml:space="preserve">arronharewood
</t>
  </si>
  <si>
    <t xml:space="preserve">morzinesam
</t>
  </si>
  <si>
    <t xml:space="preserve">janannemorris
</t>
  </si>
  <si>
    <t xml:space="preserve">itsmeleget
</t>
  </si>
  <si>
    <t xml:space="preserve">siembit
</t>
  </si>
  <si>
    <t xml:space="preserve">clintjnield
</t>
  </si>
  <si>
    <t xml:space="preserve">noonjonathan
</t>
  </si>
  <si>
    <t xml:space="preserve">spallyg94
</t>
  </si>
  <si>
    <t xml:space="preserve">brettstoneworld
</t>
  </si>
  <si>
    <t xml:space="preserve">glaswegianka
</t>
  </si>
  <si>
    <t xml:space="preserve">mrdrummerman
</t>
  </si>
  <si>
    <t xml:space="preserve">jfbacon1
</t>
  </si>
  <si>
    <t xml:space="preserve">timsims13
</t>
  </si>
  <si>
    <t xml:space="preserve">tim_mcarthur
</t>
  </si>
  <si>
    <t xml:space="preserve">nicolaw76
</t>
  </si>
  <si>
    <t xml:space="preserve">daisyjxxx
</t>
  </si>
  <si>
    <t xml:space="preserve">rzteszler
</t>
  </si>
  <si>
    <t xml:space="preserve">markleemellor
</t>
  </si>
  <si>
    <t xml:space="preserve">garyturnbull4
</t>
  </si>
  <si>
    <t xml:space="preserve">stargirltt
</t>
  </si>
  <si>
    <t xml:space="preserve">thisiskatel
</t>
  </si>
  <si>
    <t xml:space="preserve">jhuntridge
</t>
  </si>
  <si>
    <t xml:space="preserve">misstillyandme
</t>
  </si>
  <si>
    <t xml:space="preserve">boothmazdon
</t>
  </si>
  <si>
    <t xml:space="preserve">adsdog1
</t>
  </si>
  <si>
    <t xml:space="preserve">jday0708
</t>
  </si>
  <si>
    <t xml:space="preserve">eagullcry
</t>
  </si>
  <si>
    <t xml:space="preserve">chlolouii
</t>
  </si>
  <si>
    <t xml:space="preserve">_pickering1
</t>
  </si>
  <si>
    <t xml:space="preserve">adambutters3
</t>
  </si>
  <si>
    <t xml:space="preserve">dillon_erhardt
</t>
  </si>
  <si>
    <t xml:space="preserve">properruggie
</t>
  </si>
  <si>
    <t xml:space="preserve">nick_hoadley
</t>
  </si>
  <si>
    <t xml:space="preserve">andyhall2171
</t>
  </si>
  <si>
    <t xml:space="preserve">boneskw
</t>
  </si>
  <si>
    <t>twitliveevents
February 11, 2019 at 10:00PM Twitter
Chat - #SocialChat #TwitterChat
Visit https://t.co/7rW7B93fzz for
more events.</t>
  </si>
  <si>
    <t>juegostudio
Make chat apps more interesting!
We have developed a social chat
app that has instant messaging
with built-in games. Have a similar
idea? Work with Us Now! https://t.co/y9vWmqqyc6
#chatapp #socialchat #apps #games
#gamedev #appdev https://t.co/xVNmr5QKAB</t>
  </si>
  <si>
    <t>amithpanchal
List of 10 #TwitterChat for Digital
Marketers: 1. #ContentChat 2. #Bufferchat
3. #SEMrushchat 4. #SEOTalk 5.
#SEOChat 6. #BlogChat 7. #PPCChat
8. #HootChat 9. #BrandChat 10.
#SocialChat</t>
  </si>
  <si>
    <t>ngocgiautran1
RT @AmitHPanchal: List of 10 #TwitterChat
for Digital Marketers: 1. #ContentChat
2. #Bufferchat 3. #SEMrushchat
4. #SEOTalk 5. #SEOChat 6.…</t>
  </si>
  <si>
    <t>bracelet_barnes
https://t.co/JXFUmgfWKn #socialchat
#chatting #chatrooms</t>
  </si>
  <si>
    <t>vegadoran
https://t.co/9hQLcfV8aJ #socialchat
#chat #chatting #chatrooms</t>
  </si>
  <si>
    <t>yiprashad
https://t.co/iD9ayybMmP #socialchat
#chatting</t>
  </si>
  <si>
    <t>1974christensen
https://t.co/p7OmlCf4zF #chatting
#socialchat #chat</t>
  </si>
  <si>
    <t>yaekollbordeaux
https://t.co/8i3KoPNce5 #socialchat
#chatrooms</t>
  </si>
  <si>
    <t>jensensam1
https://t.co/fEo1GqKPSA #chatrooms
#chatting #socialchat #chat</t>
  </si>
  <si>
    <t>erinffbillingsl
https://t.co/pyrD2GCaGm #socialchat
#chatting</t>
  </si>
  <si>
    <t>keeshascearce
https://t.co/xmV1nvr4mw #chatting
#chatrooms #socialchat #chat</t>
  </si>
  <si>
    <t>keeshamoreland
https://t.co/nQGJFb1rLF #chatting
#chatrooms #socialchat #chat</t>
  </si>
  <si>
    <t>mahrblackburn
https://t.co/aD0ou34FmE #socialchat
#chatting #chat</t>
  </si>
  <si>
    <t>kristifak33
https://t.co/rbWz0nABtn #chat #socialchat
#chatrooms</t>
  </si>
  <si>
    <t>oliviachanatryg
https://t.co/rJwMENYE4o #chatrooms
#chat #socialchat</t>
  </si>
  <si>
    <t>amexbusiness
@HeatherReyhan Hi Heather, thanks
for tweeting. Please go to https://t.co/FHYuawjuvw,
log in, select code: RM and we
will continue our conversation
there. ^RM</t>
  </si>
  <si>
    <t xml:space="preserve">chandpersaud
</t>
  </si>
  <si>
    <t xml:space="preserve">marcwigan
</t>
  </si>
  <si>
    <t xml:space="preserve">saroff_nyc
</t>
  </si>
  <si>
    <t xml:space="preserve">modelbartenders
</t>
  </si>
  <si>
    <t xml:space="preserve">thestevenberger
</t>
  </si>
  <si>
    <t xml:space="preserve">littletigger74
</t>
  </si>
  <si>
    <t xml:space="preserve">heatherreyhan
</t>
  </si>
  <si>
    <t>f4n9sj0k3r
@bengkeldodo @arlex_wu @dapitdong
@anonchristi @RajaPurwa @Ndon08Back
@JackVardan @rigenz123 @opposite6890
@kangsemproel @peyboy9 Gbsa bka
yutub quota socialchat</t>
  </si>
  <si>
    <t xml:space="preserve">antosanbowo
</t>
  </si>
  <si>
    <t xml:space="preserve">ghostblackcyber
</t>
  </si>
  <si>
    <t xml:space="preserve">akuntofa
</t>
  </si>
  <si>
    <t xml:space="preserve">adjahdrie
</t>
  </si>
  <si>
    <t xml:space="preserve">peyboy9
</t>
  </si>
  <si>
    <t>bengkeldodo
RT @f4n9sj0k3r: @bengkeldodo @arlex_wu
@dapitdong @anonchristi @RajaPurwa
@Ndon08Back @JackVardan @rigenz123
@opposite6890 @kangsemproel @p…</t>
  </si>
  <si>
    <t xml:space="preserve">p
</t>
  </si>
  <si>
    <t xml:space="preserve">kangsemproel
</t>
  </si>
  <si>
    <t xml:space="preserve">opposite6890
</t>
  </si>
  <si>
    <t xml:space="preserve">rigenz123
</t>
  </si>
  <si>
    <t xml:space="preserve">jackvardan
</t>
  </si>
  <si>
    <t xml:space="preserve">ndon08back
</t>
  </si>
  <si>
    <t xml:space="preserve">rajapurwa
</t>
  </si>
  <si>
    <t xml:space="preserve">anonchristi
</t>
  </si>
  <si>
    <t xml:space="preserve">dapitdong
</t>
  </si>
  <si>
    <t xml:space="preserve">arlex_wu
</t>
  </si>
  <si>
    <t>askamex
@sirtyface If enrolled online.
Please go to https://t.co/ijlV6ZCeLG,
log in, select code: RK and we
will continue our conversation
there. ^RK</t>
  </si>
  <si>
    <t xml:space="preserve">rodnewsfeed
</t>
  </si>
  <si>
    <t xml:space="preserve">demosthenespol
</t>
  </si>
  <si>
    <t xml:space="preserve">tristar20
</t>
  </si>
  <si>
    <t xml:space="preserve">igarvey
</t>
  </si>
  <si>
    <t xml:space="preserve">otherlschaefer
</t>
  </si>
  <si>
    <t xml:space="preserve">americanordem
</t>
  </si>
  <si>
    <t xml:space="preserve">gsoulstar
</t>
  </si>
  <si>
    <t xml:space="preserve">amexoffers
</t>
  </si>
  <si>
    <t xml:space="preserve">jillheineck
</t>
  </si>
  <si>
    <t xml:space="preserve">sy1188
</t>
  </si>
  <si>
    <t xml:space="preserve">dahlypardon
</t>
  </si>
  <si>
    <t xml:space="preserve">lifeofagc
</t>
  </si>
  <si>
    <t xml:space="preserve">hotcakes_33
</t>
  </si>
  <si>
    <t xml:space="preserve">lissy55
</t>
  </si>
  <si>
    <t xml:space="preserve">antjxck
</t>
  </si>
  <si>
    <t xml:space="preserve">roscarda
</t>
  </si>
  <si>
    <t xml:space="preserve">littles1126
</t>
  </si>
  <si>
    <t xml:space="preserve">tiagoscharfy
</t>
  </si>
  <si>
    <t xml:space="preserve">nowijkrap
</t>
  </si>
  <si>
    <t xml:space="preserve">matthewichoi
</t>
  </si>
  <si>
    <t xml:space="preserve">valbth812
</t>
  </si>
  <si>
    <t xml:space="preserve">itsalexmas
</t>
  </si>
  <si>
    <t xml:space="preserve">mjkazin
</t>
  </si>
  <si>
    <t xml:space="preserve">anurag1goel
</t>
  </si>
  <si>
    <t xml:space="preserve">cardigancorg
</t>
  </si>
  <si>
    <t xml:space="preserve">smooth_chillin
</t>
  </si>
  <si>
    <t xml:space="preserve">jenoside_
</t>
  </si>
  <si>
    <t xml:space="preserve">drip2hard21
</t>
  </si>
  <si>
    <t xml:space="preserve">jeffreylesser
</t>
  </si>
  <si>
    <t xml:space="preserve">iain_davison4
</t>
  </si>
  <si>
    <t xml:space="preserve">pbuckle13
</t>
  </si>
  <si>
    <t xml:space="preserve">laurajanefraser
</t>
  </si>
  <si>
    <t xml:space="preserve">sangunchoi1
</t>
  </si>
  <si>
    <t xml:space="preserve">puckslap
</t>
  </si>
  <si>
    <t xml:space="preserve">dccannon
</t>
  </si>
  <si>
    <t xml:space="preserve">hongzoop
</t>
  </si>
  <si>
    <t xml:space="preserve">mayweingarden
</t>
  </si>
  <si>
    <t xml:space="preserve">hamaas
</t>
  </si>
  <si>
    <t xml:space="preserve">kenfisher
</t>
  </si>
  <si>
    <t xml:space="preserve">jediskwaat
</t>
  </si>
  <si>
    <t xml:space="preserve">anthonyhankins
</t>
  </si>
  <si>
    <t xml:space="preserve">christine_lien
</t>
  </si>
  <si>
    <t xml:space="preserve">juliemeryl09
</t>
  </si>
  <si>
    <t xml:space="preserve">_paranoidkid
</t>
  </si>
  <si>
    <t xml:space="preserve">justsoyoung81
</t>
  </si>
  <si>
    <t xml:space="preserve">supercilex
</t>
  </si>
  <si>
    <t xml:space="preserve">bobbygzus
</t>
  </si>
  <si>
    <t xml:space="preserve">sirtyface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</si>
  <si>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</si>
  <si>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</si>
  <si>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</si>
  <si>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</si>
  <si>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</si>
  <si>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</si>
  <si>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</si>
  <si>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</si>
  <si>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</si>
  <si>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</si>
  <si>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</si>
  <si>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</si>
  <si>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</si>
  <si>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</si>
  <si>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</si>
  <si>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</si>
  <si>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</si>
  <si>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</si>
  <si>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</si>
  <si>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</si>
  <si>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</si>
  <si>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</si>
  <si>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</si>
  <si>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</si>
  <si>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</si>
  <si>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</si>
  <si>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</si>
  <si>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</si>
  <si>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</si>
  <si>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</si>
  <si>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</si>
  <si>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</si>
  <si>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</si>
  <si>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</si>
  <si>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</si>
  <si>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</si>
  <si>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</si>
  <si>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</si>
  <si>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</si>
  <si>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</si>
  <si>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</si>
  <si>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</si>
  <si>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</si>
  <si>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</si>
  <si>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</si>
  <si>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</si>
  <si>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</si>
  <si>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</si>
  <si>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</si>
  <si>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</si>
  <si>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</si>
  <si>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</si>
  <si>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</si>
  <si>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</si>
  <si>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</si>
  <si>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</si>
  <si>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</si>
  <si>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</si>
  <si>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Group 1</t>
  </si>
  <si>
    <t>Group 2</t>
  </si>
  <si>
    <t>Edges</t>
  </si>
  <si>
    <t>Graph Type</t>
  </si>
  <si>
    <t>Number of Edge Types</t>
  </si>
  <si>
    <t>Modularity</t>
  </si>
  <si>
    <t>NodeXL Version</t>
  </si>
  <si>
    <t>1.0.1.408</t>
  </si>
  <si>
    <t>Top URLs in Tweet in Entire Graph</t>
  </si>
  <si>
    <t>https://www.americanexpress.com/</t>
  </si>
  <si>
    <t>https://twitter.com/login?redirect_after_login=/messages/compose?recipient_id=258719649</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</si>
  <si>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</si>
  <si>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</si>
  <si>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</si>
  <si>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</si>
  <si>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</si>
  <si>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</si>
  <si>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</si>
  <si>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</si>
  <si>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</si>
  <si>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</si>
  <si>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</si>
  <si>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</si>
  <si>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</si>
  <si>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</si>
  <si>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</si>
  <si>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</si>
  <si>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</si>
  <si>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</si>
  <si>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https://www.americanexpress.com/socialchat https://www.americanexpress.com/</t>
  </si>
  <si>
    <t>https://www.chatinum.com https://softwaredevelopersindia.com/blog/picture-chatting-app-like-snapchat/ http://www.twitterliveevents.com/ https://discordapp.com/invite/e4Xkd9r https://www.juegostudio.com/social-game-chat-apps-case-study</t>
  </si>
  <si>
    <t>Top Domains in Tweet in Entire Graph</t>
  </si>
  <si>
    <t>twitter.com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</si>
  <si>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</si>
  <si>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</si>
  <si>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</si>
  <si>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</si>
  <si>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</si>
  <si>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</si>
  <si>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</si>
  <si>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</si>
  <si>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</si>
  <si>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chatinum.com softwaredevelopersindia.com twitterliveevents.com discordapp.com juegostudio.com</t>
  </si>
  <si>
    <t>Top Hashtags in Tweet in Entire Graph</t>
  </si>
  <si>
    <t>socialchat</t>
  </si>
  <si>
    <t>chatting</t>
  </si>
  <si>
    <t>chatrooms</t>
  </si>
  <si>
    <t>chat</t>
  </si>
  <si>
    <t>twitterchat</t>
  </si>
  <si>
    <t>contentchat</t>
  </si>
  <si>
    <t>bufferchat</t>
  </si>
  <si>
    <t>semrushchat</t>
  </si>
  <si>
    <t>seotalk</t>
  </si>
  <si>
    <t>Top Hashtags in Tweet in G1</t>
  </si>
  <si>
    <t>Top Hashtags in Tweet in G2</t>
  </si>
  <si>
    <t>Top Hashtags in Tweet in G3</t>
  </si>
  <si>
    <t>Top Hashtags in Tweet in G4</t>
  </si>
  <si>
    <t>startup</t>
  </si>
  <si>
    <t>snapchat</t>
  </si>
  <si>
    <t>rams</t>
  </si>
  <si>
    <t>ramsnfl</t>
  </si>
  <si>
    <t>ramsnation</t>
  </si>
  <si>
    <t>Top Hashtags in Tweet in G5</t>
  </si>
  <si>
    <t>Top Hashtags in Tweet in G6</t>
  </si>
  <si>
    <t>Top Hashtags in Tweet in G7</t>
  </si>
  <si>
    <t>seochat</t>
  </si>
  <si>
    <t>blogchat</t>
  </si>
  <si>
    <t>ppcchat</t>
  </si>
  <si>
    <t>hootchat</t>
  </si>
  <si>
    <t>brandchat</t>
  </si>
  <si>
    <t>Top Hashtags in Tweet in G8</t>
  </si>
  <si>
    <t>Top Hashtags in Tweet</t>
  </si>
  <si>
    <t>socialchat chatting chatrooms chat startup snapchat twitterchat rams ramsnfl ramsnation</t>
  </si>
  <si>
    <t>twitterchat contentchat bufferchat semrushchat seotalk seochat blogchat ppcchat hootchat brandchat</t>
  </si>
  <si>
    <t>Top Words in Tweet in Entire Graph</t>
  </si>
  <si>
    <t>Words in Sentiment List#1: Positive</t>
  </si>
  <si>
    <t>Words in Sentiment List#2: Negative</t>
  </si>
  <si>
    <t>Words in Sentiment List#3: Angry/Violent</t>
  </si>
  <si>
    <t>Non-categorized Words</t>
  </si>
  <si>
    <t>Total Words</t>
  </si>
  <si>
    <t>conversation</t>
  </si>
  <si>
    <t>please</t>
  </si>
  <si>
    <t>go</t>
  </si>
  <si>
    <t>log</t>
  </si>
  <si>
    <t>continue</t>
  </si>
  <si>
    <t>Top Words in Tweet in G1</t>
  </si>
  <si>
    <t>great</t>
  </si>
  <si>
    <t>rk</t>
  </si>
  <si>
    <t>select</t>
  </si>
  <si>
    <t>code</t>
  </si>
  <si>
    <t>jd</t>
  </si>
  <si>
    <t>Top Words in Tweet in G2</t>
  </si>
  <si>
    <t>here</t>
  </si>
  <si>
    <t>team</t>
  </si>
  <si>
    <t>hi</t>
  </si>
  <si>
    <t>sorry</t>
  </si>
  <si>
    <t>look</t>
  </si>
  <si>
    <t>thanks</t>
  </si>
  <si>
    <t>touch</t>
  </si>
  <si>
    <t>hear</t>
  </si>
  <si>
    <t>speak</t>
  </si>
  <si>
    <t>Top Words in Tweet in G3</t>
  </si>
  <si>
    <t>quota</t>
  </si>
  <si>
    <t>Top Words in Tweet in G4</t>
  </si>
  <si>
    <t>app</t>
  </si>
  <si>
    <t>more</t>
  </si>
  <si>
    <t>build</t>
  </si>
  <si>
    <t>Top Words in Tweet in G5</t>
  </si>
  <si>
    <t>online</t>
  </si>
  <si>
    <t>read</t>
  </si>
  <si>
    <t>Top Words in Tweet in G6</t>
  </si>
  <si>
    <t>twitter</t>
  </si>
  <si>
    <t>being</t>
  </si>
  <si>
    <t>cocktail</t>
  </si>
  <si>
    <t>party</t>
  </si>
  <si>
    <t>alan</t>
  </si>
  <si>
    <t>k'necht</t>
  </si>
  <si>
    <t>Top Words in Tweet in G7</t>
  </si>
  <si>
    <t>10</t>
  </si>
  <si>
    <t>list</t>
  </si>
  <si>
    <t>digital</t>
  </si>
  <si>
    <t>marketers</t>
  </si>
  <si>
    <t>1</t>
  </si>
  <si>
    <t>2</t>
  </si>
  <si>
    <t>3</t>
  </si>
  <si>
    <t>Top Words in Tweet in G8</t>
  </si>
  <si>
    <t>assistance</t>
  </si>
  <si>
    <t>Top Words in Tweet</t>
  </si>
  <si>
    <t>please go log continue conversation great rk select code jd</t>
  </si>
  <si>
    <t>here team hi sorry look thanks touch chat hear speak</t>
  </si>
  <si>
    <t>quota socialchat bengkeldodo arlex_wu dapitdong anonchristi rajapurwa ndon08back jackvardan rigenz123</t>
  </si>
  <si>
    <t>socialchat chat chatting chatrooms team app more startup build snapchat</t>
  </si>
  <si>
    <t>please hi go log continue conversation chat online sorry read</t>
  </si>
  <si>
    <t>twitter chat being conversation cocktail party alan k'necht twittersmarter madalynsklar</t>
  </si>
  <si>
    <t>10 list twitterchat digital marketers 1 contentchat 2 bufferchat 3</t>
  </si>
  <si>
    <t>Top Word Pairs in Tweet in Entire Graph</t>
  </si>
  <si>
    <t>please,go</t>
  </si>
  <si>
    <t>go,log</t>
  </si>
  <si>
    <t>continue,conversation</t>
  </si>
  <si>
    <t>great,please</t>
  </si>
  <si>
    <t>log,select</t>
  </si>
  <si>
    <t>select,code</t>
  </si>
  <si>
    <t>log,continue</t>
  </si>
  <si>
    <t>team,here</t>
  </si>
  <si>
    <t>conversation,jd</t>
  </si>
  <si>
    <t>code,rk</t>
  </si>
  <si>
    <t>Top Word Pairs in Tweet in G1</t>
  </si>
  <si>
    <t>rk,continue</t>
  </si>
  <si>
    <t>conversation,rk</t>
  </si>
  <si>
    <t>Top Word Pairs in Tweet in G2</t>
  </si>
  <si>
    <t>sorry,hear</t>
  </si>
  <si>
    <t>reach,here</t>
  </si>
  <si>
    <t>billing,team</t>
  </si>
  <si>
    <t>thanks,chris</t>
  </si>
  <si>
    <t>loyalty,team</t>
  </si>
  <si>
    <t>tech,team</t>
  </si>
  <si>
    <t>ll,looked</t>
  </si>
  <si>
    <t>looked,thanks</t>
  </si>
  <si>
    <t>thanks,andy</t>
  </si>
  <si>
    <t>Top Word Pairs in Tweet in G3</t>
  </si>
  <si>
    <t>quota,socialchat</t>
  </si>
  <si>
    <t>bengkeldodo,arlex_wu</t>
  </si>
  <si>
    <t>arlex_wu,dapitdong</t>
  </si>
  <si>
    <t>dapitdong,anonchristi</t>
  </si>
  <si>
    <t>anonchristi,rajapurwa</t>
  </si>
  <si>
    <t>rajapurwa,ndon08back</t>
  </si>
  <si>
    <t>ndon08back,jackvardan</t>
  </si>
  <si>
    <t>jackvardan,rigenz123</t>
  </si>
  <si>
    <t>rigenz123,opposite6890</t>
  </si>
  <si>
    <t>opposite6890,kangsemproel</t>
  </si>
  <si>
    <t>Top Word Pairs in Tweet in G4</t>
  </si>
  <si>
    <t>socialchat,chat</t>
  </si>
  <si>
    <t>chat,socialchat</t>
  </si>
  <si>
    <t>socialchat,chatting</t>
  </si>
  <si>
    <t>chatting,chatrooms</t>
  </si>
  <si>
    <t>startup,build</t>
  </si>
  <si>
    <t>build,socialchat</t>
  </si>
  <si>
    <t>socialchat,app</t>
  </si>
  <si>
    <t>app,snapchat</t>
  </si>
  <si>
    <t>snapchat,email</t>
  </si>
  <si>
    <t>email,team</t>
  </si>
  <si>
    <t>Top Word Pairs in Tweet in G5</t>
  </si>
  <si>
    <t>sorry,read</t>
  </si>
  <si>
    <t>chat,online</t>
  </si>
  <si>
    <t>time,chat</t>
  </si>
  <si>
    <t>online,today</t>
  </si>
  <si>
    <t>thanks,reaching</t>
  </si>
  <si>
    <t>Top Word Pairs in Tweet in G6</t>
  </si>
  <si>
    <t>twitter,chat</t>
  </si>
  <si>
    <t>chat,being</t>
  </si>
  <si>
    <t>being,conversation</t>
  </si>
  <si>
    <t>conversation,cocktail</t>
  </si>
  <si>
    <t>cocktail,party</t>
  </si>
  <si>
    <t>party,alan</t>
  </si>
  <si>
    <t>alan,k'necht</t>
  </si>
  <si>
    <t>k'necht,twittersmarter</t>
  </si>
  <si>
    <t>madalynsklar,twitter</t>
  </si>
  <si>
    <t>twittersmarter,ht</t>
  </si>
  <si>
    <t>Top Word Pairs in Tweet in G7</t>
  </si>
  <si>
    <t>list,10</t>
  </si>
  <si>
    <t>10,twitterchat</t>
  </si>
  <si>
    <t>twitterchat,digital</t>
  </si>
  <si>
    <t>digital,marketers</t>
  </si>
  <si>
    <t>marketers,1</t>
  </si>
  <si>
    <t>1,contentchat</t>
  </si>
  <si>
    <t>contentchat,2</t>
  </si>
  <si>
    <t>2,bufferchat</t>
  </si>
  <si>
    <t>bufferchat,3</t>
  </si>
  <si>
    <t>3,semrushchat</t>
  </si>
  <si>
    <t>Top Word Pairs in Tweet in G8</t>
  </si>
  <si>
    <t>Top Word Pairs in Tweet</t>
  </si>
  <si>
    <t>please,go  go,log  continue,conversation  great,please  log,select  select,code  log,continue  code,rk  rk,continue  conversation,rk</t>
  </si>
  <si>
    <t>team,here  sorry,hear  reach,here  billing,team  thanks,chris  loyalty,team  tech,team  ll,looked  looked,thanks  thanks,andy</t>
  </si>
  <si>
    <t>quota,socialchat  bengkeldodo,arlex_wu  arlex_wu,dapitdong  dapitdong,anonchristi  anonchristi,rajapurwa  rajapurwa,ndon08back  ndon08back,jackvardan  jackvardan,rigenz123  rigenz123,opposite6890  opposite6890,kangsemproel</t>
  </si>
  <si>
    <t>socialchat,chat  chat,socialchat  socialchat,chatting  chatting,chatrooms  startup,build  build,socialchat  socialchat,app  app,snapchat  snapchat,email  email,team</t>
  </si>
  <si>
    <t>please,go  go,log  continue,conversation  log,continue  sorry,read  chat,online  time,chat  online,today  conversation,jd  thanks,reaching</t>
  </si>
  <si>
    <t>twitter,chat  chat,being  being,conversation  conversation,cocktail  cocktail,party  party,alan  alan,k'necht  k'necht,twittersmarter  madalynsklar,twitter  twittersmarter,ht</t>
  </si>
  <si>
    <t>list,10  10,twitterchat  twitterchat,digital  digital,marketers  marketers,1  1,contentchat  contentchat,2  2,bufferchat  bufferchat,3  3,semrushchat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</si>
  <si>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</si>
  <si>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</si>
  <si>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</si>
  <si>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</si>
  <si>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</si>
  <si>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</si>
  <si>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</si>
  <si>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</si>
  <si>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</si>
  <si>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</si>
  <si>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</si>
  <si>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</si>
  <si>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</si>
  <si>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</si>
  <si>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</si>
  <si>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</si>
  <si>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</si>
  <si>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</si>
  <si>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</si>
  <si>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jediskwaat sirtyface rodnewsfeed demosthenespol tristar20 igarvey otherlschaefer americanordem gsoulstar jillheineck</t>
  </si>
  <si>
    <t>boneskw delesnaturalhai rainesyboo alessismore64 swansea1721 mgaka ellatasm williamharrops jermaine87654 whartoneileen</t>
  </si>
  <si>
    <t>bengkeldodo antosanbowo ghostblackcyber adjahdrie</t>
  </si>
  <si>
    <t>gsoulstar chandpersaud marcwigan saroff_nyc modelbartenders thestevenberger heatherreyhan littletigger74</t>
  </si>
  <si>
    <t>Top Mentioned in Tweet</t>
  </si>
  <si>
    <t>amexoffers amexbusiness</t>
  </si>
  <si>
    <t>arlex_wu dapitdong anonchristi rajapurwa ndon08back jackvardan rigenz123 opposite6890 kangsemproel f4n9sj0k3r</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</si>
  <si>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</si>
  <si>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</si>
  <si>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</si>
  <si>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</si>
  <si>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</si>
  <si>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</si>
  <si>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</si>
  <si>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</si>
  <si>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</si>
  <si>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</si>
  <si>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amexoffers askamex littles1126 smooth_chillin cardigancorg itsalexmas jillheineck lifeofagc kenfisher juliemeryl09</t>
  </si>
  <si>
    <t>talktalk mgaka alessismore64 misstillyandme ellatasm nick_hoadley garyturnbull4 janannemorris jhuntridge tim_mcarthur</t>
  </si>
  <si>
    <t>dapitdong bengkeldodo rigenz123 kangsemproel jackvardan rajapurwa ndon08back peyboy9 arlex_wu f4n9sj0k3r</t>
  </si>
  <si>
    <t>twitliveevents ultra_calls ggiredharr juegostudio kristifak33 yaekollbordeaux erinffbillingsl oliviachanatryg jensensam1 vegadoran</t>
  </si>
  <si>
    <t>amexbusiness gsoulstar thestevenberger heatherreyhan marcwigan saroff_nyc chandpersaud modelbartenders littletigger74</t>
  </si>
  <si>
    <t>madalynsklar olilince mattstoddart1 smcgregorr</t>
  </si>
  <si>
    <t>amithpanchal ngocgiautran1</t>
  </si>
  <si>
    <t>sprintcare halfofmi</t>
  </si>
  <si>
    <t>Top URLs in Tweet by Count</t>
  </si>
  <si>
    <t>Top URLs in Tweet by Salience</t>
  </si>
  <si>
    <t>https://twitter.com/login?redirect_after_login=/messages/compose?recipient_id=258719649 https://community.talktalk.co.uk/t5/Chat/bd-p/socialchat</t>
  </si>
  <si>
    <t>Top Domains in Tweet by Count</t>
  </si>
  <si>
    <t>Top Domains in Tweet by Salience</t>
  </si>
  <si>
    <t>twitter.com co.uk</t>
  </si>
  <si>
    <t>Top Hashtags in Tweet by Count</t>
  </si>
  <si>
    <t>Top Hashtags in Tweet by Salience</t>
  </si>
  <si>
    <t>Top Words in Tweet by Count</t>
  </si>
  <si>
    <t>rams ramsnfl ramsnation vs patriotsnation patriots patriotsfans patriotsrams team win</t>
  </si>
  <si>
    <t>assistance halfofmi always here offer need shoot dm use online</t>
  </si>
  <si>
    <t>startup build app snapchat email team sdi la</t>
  </si>
  <si>
    <t>madalynsklar twitter chat being conversation cocktail party alan k'necht twittersmarter</t>
  </si>
  <si>
    <t>twitter chat being conversation cocktail party alan k'necht twittersmarter</t>
  </si>
  <si>
    <t>here team hi sorry look thanks touch chat hear reach</t>
  </si>
  <si>
    <t>february 2019 10 00pm twitter chat twitterchat visit more events</t>
  </si>
  <si>
    <t>chat apps games make more interesting developed social app instant</t>
  </si>
  <si>
    <t>amithpanchal list 10 twitterchat digital marketers 1 contentchat 2 bufferchat</t>
  </si>
  <si>
    <t>chatting chatrooms</t>
  </si>
  <si>
    <t>chat chatting chatrooms</t>
  </si>
  <si>
    <t>chatting chat</t>
  </si>
  <si>
    <t>chatrooms chatting chat</t>
  </si>
  <si>
    <t>chatting chatrooms chat</t>
  </si>
  <si>
    <t>chat chatrooms</t>
  </si>
  <si>
    <t>chatrooms chat</t>
  </si>
  <si>
    <t>quota v bengkeldodo arlex_wu dapitdong anonchristi rajapurwa ndon08back jackvardan rigenz123</t>
  </si>
  <si>
    <t>f4n9sj0k3r bengkeldodo arlex_wu dapitdong anonchristi rajapurwa ndon08back jackvardan rigenz123 opposite6890</t>
  </si>
  <si>
    <t>Top Words in Tweet by Salience</t>
  </si>
  <si>
    <t>sorry look thanks touch take chat hear reach speak billing</t>
  </si>
  <si>
    <t>11 4 february 2019 10 00pm twitter chat twitterchat visit</t>
  </si>
  <si>
    <t>rk rm lounge capacity online thanks experience look time today</t>
  </si>
  <si>
    <t>bengkeldodo arlex_wu dapitdong anonchristi rajapurwa ndon08back jackvardan rigenz123 opposite6890 gbsa</t>
  </si>
  <si>
    <t>rk jd select code ns kc k bh b chat</t>
  </si>
  <si>
    <t>Top Word Pairs in Tweet by Count</t>
  </si>
  <si>
    <t>rams,ramsnfl  ramsnfl,ramsnation  ramsnation,vs  vs,patriotsnation  patriotsnation,patriots  patriots,patriotsfans  patriotsfans,patriotsrams  patriotsrams,team  team,win  win,go</t>
  </si>
  <si>
    <t>halfofmi,always  always,here  here,offer  offer,assistance  assistance,need  need,shoot  shoot,dm  dm,use  use,online  online,chat</t>
  </si>
  <si>
    <t>startup,build  build,socialchat  socialchat,app  app,snapchat  snapchat,email  email,team  team,sdi  sdi,la</t>
  </si>
  <si>
    <t>madalynsklar,twitter  twitter,chat  chat,being  being,conversation  conversation,cocktail  cocktail,party  party,alan  alan,k'necht  k'necht,twittersmarter  twittersmarter,ht</t>
  </si>
  <si>
    <t>twitter,chat  chat,being  being,conversation  conversation,cocktail  cocktail,party  party,alan  alan,k'necht  k'necht,twittersmarter</t>
  </si>
  <si>
    <t>team,here  sorry,hear  reach,here  billing,team  loyalty,team  thanks,chris  tech,team  ll,looked  looked,thanks  thanks,andy</t>
  </si>
  <si>
    <t>2019,10  10,00pm  00pm,twitter  twitter,chat  chat,socialchat  socialchat,twitterchat  twitterchat,visit  visit,more  more,events  february,11</t>
  </si>
  <si>
    <t>make,chat  chat,apps  apps,more  more,interesting  interesting,developed  developed,social  social,chat  chat,app  app,instant  instant,messaging</t>
  </si>
  <si>
    <t>amithpanchal,list  list,10  10,twitterchat  twitterchat,digital  digital,marketers  marketers,1  1,contentchat  contentchat,2  2,bufferchat  bufferchat,3</t>
  </si>
  <si>
    <t>socialchat,chatting  chatting,chatrooms</t>
  </si>
  <si>
    <t>socialchat,chat  chat,chatting  chatting,chatrooms</t>
  </si>
  <si>
    <t>chatting,socialchat  socialchat,chat</t>
  </si>
  <si>
    <t>socialchat,chatrooms</t>
  </si>
  <si>
    <t>chatrooms,chatting  chatting,socialchat  socialchat,chat</t>
  </si>
  <si>
    <t>chatting,chatrooms  chatrooms,socialchat  socialchat,chat</t>
  </si>
  <si>
    <t>socialchat,chatting  chatting,chat</t>
  </si>
  <si>
    <t>chat,socialchat  socialchat,chatrooms</t>
  </si>
  <si>
    <t>chatrooms,chat  chat,socialchat</t>
  </si>
  <si>
    <t>quota,socialchat  bengkeldodo,arlex_wu  arlex_wu,dapitdong  dapitdong,anonchristi  anonchristi,rajapurwa  rajapurwa,ndon08back  ndon08back,jackvardan  jackvardan,rigenz123  rigenz123,opposite6890  gbsa,bka</t>
  </si>
  <si>
    <t>f4n9sj0k3r,bengkeldodo  bengkeldodo,arlex_wu  arlex_wu,dapitdong  dapitdong,anonchristi  anonchristi,rajapurwa  rajapurwa,ndon08back  ndon08back,jackvardan  jackvardan,rigenz123  rigenz123,opposite6890  opposite6890,kangsemproel</t>
  </si>
  <si>
    <t>Top Word Pairs in Tweet by Salience</t>
  </si>
  <si>
    <t>february,11  11,2019  february,4  4,2019  2019,10  10,00pm  00pm,twitter  twitter,chat  chat,socialchat  socialchat,twitterchat</t>
  </si>
  <si>
    <t>lounge,capacity  time,chat  online,today  conversation,jd  sorry,read  chat,online  thanks,reaching  reaching,out  conversation,ns  log,select</t>
  </si>
  <si>
    <t>bengkeldodo,arlex_wu  arlex_wu,dapitdong  dapitdong,anonchristi  anonchristi,rajapurwa  rajapurwa,ndon08back  ndon08back,jackvardan  jackvardan,rigenz123  rigenz123,opposite6890  gbsa,bka  bka,yutub</t>
  </si>
  <si>
    <t>code,rk  rk,continue  conversation,rk  log,continue  conversation,jd  log,select  select,code  code,kc  kc,continue  conversation,k</t>
  </si>
  <si>
    <t>Word</t>
  </si>
  <si>
    <t>reach</t>
  </si>
  <si>
    <t>take</t>
  </si>
  <si>
    <t>billing</t>
  </si>
  <si>
    <t>charlotte</t>
  </si>
  <si>
    <t>loyalty</t>
  </si>
  <si>
    <t>becky</t>
  </si>
  <si>
    <t>chris</t>
  </si>
  <si>
    <t>ns</t>
  </si>
  <si>
    <t>looked</t>
  </si>
  <si>
    <t>tech</t>
  </si>
  <si>
    <t>kc</t>
  </si>
  <si>
    <t>k</t>
  </si>
  <si>
    <t>ll</t>
  </si>
  <si>
    <t>andy</t>
  </si>
  <si>
    <t>line</t>
  </si>
  <si>
    <t>details</t>
  </si>
  <si>
    <t>assist</t>
  </si>
  <si>
    <t>experience</t>
  </si>
  <si>
    <t>happy</t>
  </si>
  <si>
    <t>apologies</t>
  </si>
  <si>
    <t>drop</t>
  </si>
  <si>
    <t>mike</t>
  </si>
  <si>
    <t>need</t>
  </si>
  <si>
    <t>bh</t>
  </si>
  <si>
    <t>b</t>
  </si>
  <si>
    <t>time</t>
  </si>
  <si>
    <t>rm</t>
  </si>
  <si>
    <t>further</t>
  </si>
  <si>
    <t>really</t>
  </si>
  <si>
    <t>jo</t>
  </si>
  <si>
    <t>customer</t>
  </si>
  <si>
    <t>card</t>
  </si>
  <si>
    <t>best</t>
  </si>
  <si>
    <t>available</t>
  </si>
  <si>
    <t>out</t>
  </si>
  <si>
    <t>help</t>
  </si>
  <si>
    <t>v</t>
  </si>
  <si>
    <t>today</t>
  </si>
  <si>
    <t>4</t>
  </si>
  <si>
    <t>having</t>
  </si>
  <si>
    <t>options</t>
  </si>
  <si>
    <t>contact</t>
  </si>
  <si>
    <t>ht</t>
  </si>
  <si>
    <t>regrettably</t>
  </si>
  <si>
    <t>secure</t>
  </si>
  <si>
    <t>session</t>
  </si>
  <si>
    <t>number</t>
  </si>
  <si>
    <t>try</t>
  </si>
  <si>
    <t>cl</t>
  </si>
  <si>
    <t>properly</t>
  </si>
  <si>
    <t>social</t>
  </si>
  <si>
    <t>account</t>
  </si>
  <si>
    <t>reaching</t>
  </si>
  <si>
    <t>opportunity</t>
  </si>
  <si>
    <t>gbsa</t>
  </si>
  <si>
    <t>bka</t>
  </si>
  <si>
    <t>yutub</t>
  </si>
  <si>
    <t>tweeting</t>
  </si>
  <si>
    <t>service</t>
  </si>
  <si>
    <t>want</t>
  </si>
  <si>
    <t>lounge</t>
  </si>
  <si>
    <t>capacity</t>
  </si>
  <si>
    <t>issues</t>
  </si>
  <si>
    <t>payment</t>
  </si>
  <si>
    <t>5</t>
  </si>
  <si>
    <t>6</t>
  </si>
  <si>
    <t>apps</t>
  </si>
  <si>
    <t>games</t>
  </si>
  <si>
    <t>idea</t>
  </si>
  <si>
    <t>february</t>
  </si>
  <si>
    <t>2019</t>
  </si>
  <si>
    <t>00pm</t>
  </si>
  <si>
    <t>visit</t>
  </si>
  <si>
    <t>events</t>
  </si>
  <si>
    <t>george</t>
  </si>
  <si>
    <t>better</t>
  </si>
  <si>
    <t>package</t>
  </si>
  <si>
    <t>cancel</t>
  </si>
  <si>
    <t>discuss</t>
  </si>
  <si>
    <t>cancellation</t>
  </si>
  <si>
    <t>anything</t>
  </si>
  <si>
    <t>understand</t>
  </si>
  <si>
    <t>em</t>
  </si>
  <si>
    <t>prefer</t>
  </si>
  <si>
    <t>link</t>
  </si>
  <si>
    <t>spoken</t>
  </si>
  <si>
    <t>charge</t>
  </si>
  <si>
    <t>tim</t>
  </si>
  <si>
    <t>find</t>
  </si>
  <si>
    <t>dm</t>
  </si>
  <si>
    <t>over</t>
  </si>
  <si>
    <t>zach</t>
  </si>
  <si>
    <t>heya</t>
  </si>
  <si>
    <t>give</t>
  </si>
  <si>
    <t>sound</t>
  </si>
  <si>
    <t>right</t>
  </si>
  <si>
    <t>sam</t>
  </si>
  <si>
    <t>call</t>
  </si>
  <si>
    <t>live</t>
  </si>
  <si>
    <t>email</t>
  </si>
  <si>
    <t>sdi</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</si>
  <si>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</si>
  <si>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</si>
  <si>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</si>
  <si>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</si>
  <si>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</si>
  <si>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</si>
  <si>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</si>
  <si>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</si>
  <si>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</si>
  <si>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</si>
  <si>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</si>
  <si>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</si>
  <si>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</si>
  <si>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</si>
  <si>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</si>
  <si>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</si>
  <si>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</si>
  <si>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</si>
  <si>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</si>
  <si>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</si>
  <si>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</si>
  <si>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</si>
  <si>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</si>
  <si>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</si>
  <si>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</si>
  <si>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</si>
  <si>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</si>
  <si>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</si>
  <si>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</si>
  <si>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</si>
  <si>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</si>
  <si>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</si>
  <si>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Apr</t>
  </si>
  <si>
    <t>29-Apr</t>
  </si>
  <si>
    <t>4 PM</t>
  </si>
  <si>
    <t>Feb</t>
  </si>
  <si>
    <t>2-Feb</t>
  </si>
  <si>
    <t>1 AM</t>
  </si>
  <si>
    <t>10 AM</t>
  </si>
  <si>
    <t>1 PM</t>
  </si>
  <si>
    <t>3-Feb</t>
  </si>
  <si>
    <t>12 AM</t>
  </si>
  <si>
    <t>3 PM</t>
  </si>
  <si>
    <t>7 PM</t>
  </si>
  <si>
    <t>8 PM</t>
  </si>
  <si>
    <t>4-Feb</t>
  </si>
  <si>
    <t>8 AM</t>
  </si>
  <si>
    <t>9 AM</t>
  </si>
  <si>
    <t>5 PM</t>
  </si>
  <si>
    <t>9 PM</t>
  </si>
  <si>
    <t>5-Feb</t>
  </si>
  <si>
    <t>3 AM</t>
  </si>
  <si>
    <t>2 PM</t>
  </si>
  <si>
    <t>10 PM</t>
  </si>
  <si>
    <t>6-Feb</t>
  </si>
  <si>
    <t>2 AM</t>
  </si>
  <si>
    <t>6 PM</t>
  </si>
  <si>
    <t>11 PM</t>
  </si>
  <si>
    <t>7-Feb</t>
  </si>
  <si>
    <t>8-Feb</t>
  </si>
  <si>
    <t>9-Feb</t>
  </si>
  <si>
    <t>10-Feb</t>
  </si>
  <si>
    <t>12 PM</t>
  </si>
  <si>
    <t>11-Feb</t>
  </si>
  <si>
    <t>12-Feb</t>
  </si>
  <si>
    <t>11 AM</t>
  </si>
  <si>
    <t>13-Feb</t>
  </si>
  <si>
    <t>7 AM</t>
  </si>
  <si>
    <t>14-Feb</t>
  </si>
  <si>
    <t>15-Feb</t>
  </si>
  <si>
    <t>128, 128, 128</t>
  </si>
  <si>
    <t>Red</t>
  </si>
  <si>
    <t>G1: please go log continue conversation great rk select code jd</t>
  </si>
  <si>
    <t>G2: here team hi sorry look thanks touch chat hear speak</t>
  </si>
  <si>
    <t>G3: quota socialchat bengkeldodo arlex_wu dapitdong anonchristi rajapurwa ndon08back jackvardan rigenz123</t>
  </si>
  <si>
    <t>G4: socialchat chat chatting chatrooms team app more startup build snapchat</t>
  </si>
  <si>
    <t>G5: please hi go log continue conversation chat online sorry read</t>
  </si>
  <si>
    <t>G6: twitter chat being conversation cocktail party alan k'necht twittersmarter madalynsklar</t>
  </si>
  <si>
    <t>G7: 10 list twitterchat digital marketers 1 contentchat 2 bufferchat 3</t>
  </si>
  <si>
    <t>G8: assistance</t>
  </si>
  <si>
    <t>Autofill Workbook Results</t>
  </si>
  <si>
    <t>Edge Weight▓1▓1▓0▓True▓Gray▓Red▓▓Edge Weight▓1▓1▓0▓3▓10▓False▓Edge Weight▓1▓1▓0▓35▓12▓False▓▓0▓0▓0▓True▓Black▓Black▓▓Followers▓0▓31317▓0▓162▓1000▓False▓▓0▓0▓0▓0▓0▓False▓▓0▓0▓0▓0▓0▓False▓▓0▓0▓0▓0▓0▓False</t>
  </si>
  <si>
    <t>GraphSource░GraphServerTwitterSearch▓GraphTerm░SocialChat▓ImportDescription░The graph represents a network of 145 Twitter users whose tweets in the requested range contained "SocialChat", or who were replied to or mentioned in those tweets.  The network was obtained from the NodeXL Graph Server on Saturday, 16 February 2019 at 10:48 UTC.
The requested start date was Saturday, 16 February 2019 at 01:01 UTC and the maximum number of days (going backward) was 14.
The maximum number of tweets collected was 5,000.
The tweets in the network were tweeted over the 13-day, 19-hour, 11-minute period from Saturday, 02 February 2019 at 01:10 UTC to Friday, 15 February 2019 at 20:21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</si>
</sst>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3"/>
      <tableStyleElement type="headerRow" dxfId="462"/>
    </tableStyle>
    <tableStyle name="NodeXL Table" pivot="0" count="1">
      <tableStyleElement type="headerRow" dxfId="46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2410059"/>
        <c:axId val="363940"/>
      </c:barChart>
      <c:catAx>
        <c:axId val="224100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3940"/>
        <c:crosses val="autoZero"/>
        <c:auto val="1"/>
        <c:lblOffset val="100"/>
        <c:noMultiLvlLbl val="0"/>
      </c:catAx>
      <c:valAx>
        <c:axId val="3639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100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SocialChat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Series'!$A$26:$A$138</c:f>
              <c:strCache>
                <c:ptCount val="93"/>
                <c:pt idx="0">
                  <c:v>4 PM
29-Apr
Apr
2018</c:v>
                </c:pt>
                <c:pt idx="1">
                  <c:v>1 AM
2-Feb
Feb
2019</c:v>
                </c:pt>
                <c:pt idx="2">
                  <c:v>10 AM</c:v>
                </c:pt>
                <c:pt idx="3">
                  <c:v>1 PM</c:v>
                </c:pt>
                <c:pt idx="4">
                  <c:v>12 AM
3-Feb</c:v>
                </c:pt>
                <c:pt idx="5">
                  <c:v>10 AM</c:v>
                </c:pt>
                <c:pt idx="6">
                  <c:v>3 PM</c:v>
                </c:pt>
                <c:pt idx="7">
                  <c:v>7 PM</c:v>
                </c:pt>
                <c:pt idx="8">
                  <c:v>8 PM</c:v>
                </c:pt>
                <c:pt idx="9">
                  <c:v>8 AM
4-Feb</c:v>
                </c:pt>
                <c:pt idx="10">
                  <c:v>9 AM</c:v>
                </c:pt>
                <c:pt idx="11">
                  <c:v>1 PM</c:v>
                </c:pt>
                <c:pt idx="12">
                  <c:v>3 PM</c:v>
                </c:pt>
                <c:pt idx="13">
                  <c:v>4 PM</c:v>
                </c:pt>
                <c:pt idx="14">
                  <c:v>5 PM</c:v>
                </c:pt>
                <c:pt idx="15">
                  <c:v>7 PM</c:v>
                </c:pt>
                <c:pt idx="16">
                  <c:v>8 PM</c:v>
                </c:pt>
                <c:pt idx="17">
                  <c:v>9 PM</c:v>
                </c:pt>
                <c:pt idx="18">
                  <c:v>3 AM
5-Feb</c:v>
                </c:pt>
                <c:pt idx="19">
                  <c:v>8 AM</c:v>
                </c:pt>
                <c:pt idx="20">
                  <c:v>9 AM</c:v>
                </c:pt>
                <c:pt idx="21">
                  <c:v>10 AM</c:v>
                </c:pt>
                <c:pt idx="22">
                  <c:v>1 PM</c:v>
                </c:pt>
                <c:pt idx="23">
                  <c:v>2 PM</c:v>
                </c:pt>
                <c:pt idx="24">
                  <c:v>3 PM</c:v>
                </c:pt>
                <c:pt idx="25">
                  <c:v>5 PM</c:v>
                </c:pt>
                <c:pt idx="26">
                  <c:v>8 PM</c:v>
                </c:pt>
                <c:pt idx="27">
                  <c:v>10 PM</c:v>
                </c:pt>
                <c:pt idx="28">
                  <c:v>2 AM
6-Feb</c:v>
                </c:pt>
                <c:pt idx="29">
                  <c:v>3 PM</c:v>
                </c:pt>
                <c:pt idx="30">
                  <c:v>4 PM</c:v>
                </c:pt>
                <c:pt idx="31">
                  <c:v>6 PM</c:v>
                </c:pt>
                <c:pt idx="32">
                  <c:v>8 PM</c:v>
                </c:pt>
                <c:pt idx="33">
                  <c:v>9 PM</c:v>
                </c:pt>
                <c:pt idx="34">
                  <c:v>10 PM</c:v>
                </c:pt>
                <c:pt idx="35">
                  <c:v>11 PM</c:v>
                </c:pt>
                <c:pt idx="36">
                  <c:v>2 AM
7-Feb</c:v>
                </c:pt>
                <c:pt idx="37">
                  <c:v>8 AM</c:v>
                </c:pt>
                <c:pt idx="38">
                  <c:v>1 PM</c:v>
                </c:pt>
                <c:pt idx="39">
                  <c:v>3 PM</c:v>
                </c:pt>
                <c:pt idx="40">
                  <c:v>6 PM</c:v>
                </c:pt>
                <c:pt idx="41">
                  <c:v>9 PM</c:v>
                </c:pt>
                <c:pt idx="42">
                  <c:v>11 PM</c:v>
                </c:pt>
                <c:pt idx="43">
                  <c:v>1 AM
8-Feb</c:v>
                </c:pt>
                <c:pt idx="44">
                  <c:v>2 AM</c:v>
                </c:pt>
                <c:pt idx="45">
                  <c:v>8 AM</c:v>
                </c:pt>
                <c:pt idx="46">
                  <c:v>2 PM</c:v>
                </c:pt>
                <c:pt idx="47">
                  <c:v>8 PM</c:v>
                </c:pt>
                <c:pt idx="48">
                  <c:v>9 PM</c:v>
                </c:pt>
                <c:pt idx="49">
                  <c:v>10 PM</c:v>
                </c:pt>
                <c:pt idx="50">
                  <c:v>11 PM</c:v>
                </c:pt>
                <c:pt idx="51">
                  <c:v>12 AM
9-Feb</c:v>
                </c:pt>
                <c:pt idx="52">
                  <c:v>1 AM</c:v>
                </c:pt>
                <c:pt idx="53">
                  <c:v>8 AM</c:v>
                </c:pt>
                <c:pt idx="54">
                  <c:v>9 AM</c:v>
                </c:pt>
                <c:pt idx="55">
                  <c:v>10 AM</c:v>
                </c:pt>
                <c:pt idx="56">
                  <c:v>2 PM</c:v>
                </c:pt>
                <c:pt idx="57">
                  <c:v>3 PM</c:v>
                </c:pt>
                <c:pt idx="58">
                  <c:v>5 PM</c:v>
                </c:pt>
                <c:pt idx="59">
                  <c:v>10 PM</c:v>
                </c:pt>
                <c:pt idx="60">
                  <c:v>12 AM
10-Feb</c:v>
                </c:pt>
                <c:pt idx="61">
                  <c:v>1 AM</c:v>
                </c:pt>
                <c:pt idx="62">
                  <c:v>10 AM</c:v>
                </c:pt>
                <c:pt idx="63">
                  <c:v>12 PM</c:v>
                </c:pt>
                <c:pt idx="64">
                  <c:v>1 PM</c:v>
                </c:pt>
                <c:pt idx="65">
                  <c:v>2 PM</c:v>
                </c:pt>
                <c:pt idx="66">
                  <c:v>3 PM</c:v>
                </c:pt>
                <c:pt idx="67">
                  <c:v>5 PM</c:v>
                </c:pt>
                <c:pt idx="68">
                  <c:v>12 PM
11-Feb</c:v>
                </c:pt>
                <c:pt idx="69">
                  <c:v>3 PM</c:v>
                </c:pt>
                <c:pt idx="70">
                  <c:v>4 PM</c:v>
                </c:pt>
                <c:pt idx="71">
                  <c:v>8 PM</c:v>
                </c:pt>
                <c:pt idx="72">
                  <c:v>11 PM</c:v>
                </c:pt>
                <c:pt idx="73">
                  <c:v>12 AM
12-Feb</c:v>
                </c:pt>
                <c:pt idx="74">
                  <c:v>3 AM</c:v>
                </c:pt>
                <c:pt idx="75">
                  <c:v>11 AM</c:v>
                </c:pt>
                <c:pt idx="76">
                  <c:v>1 PM</c:v>
                </c:pt>
                <c:pt idx="77">
                  <c:v>2 PM</c:v>
                </c:pt>
                <c:pt idx="78">
                  <c:v>5 PM</c:v>
                </c:pt>
                <c:pt idx="79">
                  <c:v>8 PM</c:v>
                </c:pt>
                <c:pt idx="80">
                  <c:v>9 PM</c:v>
                </c:pt>
                <c:pt idx="81">
                  <c:v>2 AM
13-Feb</c:v>
                </c:pt>
                <c:pt idx="82">
                  <c:v>7 AM</c:v>
                </c:pt>
                <c:pt idx="83">
                  <c:v>8 AM</c:v>
                </c:pt>
                <c:pt idx="84">
                  <c:v>3 PM</c:v>
                </c:pt>
                <c:pt idx="85">
                  <c:v>5 PM</c:v>
                </c:pt>
                <c:pt idx="86">
                  <c:v>12 AM
14-Feb</c:v>
                </c:pt>
                <c:pt idx="87">
                  <c:v>2 AM</c:v>
                </c:pt>
                <c:pt idx="88">
                  <c:v>12 PM</c:v>
                </c:pt>
                <c:pt idx="89">
                  <c:v>3 PM</c:v>
                </c:pt>
                <c:pt idx="90">
                  <c:v>10 PM</c:v>
                </c:pt>
                <c:pt idx="91">
                  <c:v>1 AM
15-Feb</c:v>
                </c:pt>
                <c:pt idx="92">
                  <c:v>8 PM</c:v>
                </c:pt>
              </c:strCache>
            </c:strRef>
          </c:cat>
          <c:val>
            <c:numRef>
              <c:f>'Time Series'!$B$26:$B$138</c:f>
              <c:numCache>
                <c:formatCode>General</c:formatCode>
                <c:ptCount val="93"/>
                <c:pt idx="0">
                  <c:v>1</c:v>
                </c:pt>
                <c:pt idx="1">
                  <c:v>1</c:v>
                </c:pt>
                <c:pt idx="2">
                  <c:v>2</c:v>
                </c:pt>
                <c:pt idx="3">
                  <c:v>4</c:v>
                </c:pt>
                <c:pt idx="4">
                  <c:v>2</c:v>
                </c:pt>
                <c:pt idx="5">
                  <c:v>1</c:v>
                </c:pt>
                <c:pt idx="6">
                  <c:v>1</c:v>
                </c:pt>
                <c:pt idx="7">
                  <c:v>1</c:v>
                </c:pt>
                <c:pt idx="8">
                  <c:v>1</c:v>
                </c:pt>
                <c:pt idx="9">
                  <c:v>1</c:v>
                </c:pt>
                <c:pt idx="10">
                  <c:v>2</c:v>
                </c:pt>
                <c:pt idx="11">
                  <c:v>1</c:v>
                </c:pt>
                <c:pt idx="12">
                  <c:v>4</c:v>
                </c:pt>
                <c:pt idx="13">
                  <c:v>1</c:v>
                </c:pt>
                <c:pt idx="14">
                  <c:v>1</c:v>
                </c:pt>
                <c:pt idx="15">
                  <c:v>1</c:v>
                </c:pt>
                <c:pt idx="16">
                  <c:v>1</c:v>
                </c:pt>
                <c:pt idx="17">
                  <c:v>2</c:v>
                </c:pt>
                <c:pt idx="18">
                  <c:v>1</c:v>
                </c:pt>
                <c:pt idx="19">
                  <c:v>1</c:v>
                </c:pt>
                <c:pt idx="20">
                  <c:v>1</c:v>
                </c:pt>
                <c:pt idx="21">
                  <c:v>1</c:v>
                </c:pt>
                <c:pt idx="22">
                  <c:v>1</c:v>
                </c:pt>
                <c:pt idx="23">
                  <c:v>2</c:v>
                </c:pt>
                <c:pt idx="24">
                  <c:v>1</c:v>
                </c:pt>
                <c:pt idx="25">
                  <c:v>1</c:v>
                </c:pt>
                <c:pt idx="26">
                  <c:v>1</c:v>
                </c:pt>
                <c:pt idx="27">
                  <c:v>1</c:v>
                </c:pt>
                <c:pt idx="28">
                  <c:v>1</c:v>
                </c:pt>
                <c:pt idx="29">
                  <c:v>1</c:v>
                </c:pt>
                <c:pt idx="30">
                  <c:v>1</c:v>
                </c:pt>
                <c:pt idx="31">
                  <c:v>2</c:v>
                </c:pt>
                <c:pt idx="32">
                  <c:v>1</c:v>
                </c:pt>
                <c:pt idx="33">
                  <c:v>2</c:v>
                </c:pt>
                <c:pt idx="34">
                  <c:v>1</c:v>
                </c:pt>
                <c:pt idx="35">
                  <c:v>1</c:v>
                </c:pt>
                <c:pt idx="36">
                  <c:v>2</c:v>
                </c:pt>
                <c:pt idx="37">
                  <c:v>4</c:v>
                </c:pt>
                <c:pt idx="38">
                  <c:v>2</c:v>
                </c:pt>
                <c:pt idx="39">
                  <c:v>1</c:v>
                </c:pt>
                <c:pt idx="40">
                  <c:v>1</c:v>
                </c:pt>
                <c:pt idx="41">
                  <c:v>2</c:v>
                </c:pt>
                <c:pt idx="42">
                  <c:v>1</c:v>
                </c:pt>
                <c:pt idx="43">
                  <c:v>2</c:v>
                </c:pt>
                <c:pt idx="44">
                  <c:v>2</c:v>
                </c:pt>
                <c:pt idx="45">
                  <c:v>1</c:v>
                </c:pt>
                <c:pt idx="46">
                  <c:v>1</c:v>
                </c:pt>
                <c:pt idx="47">
                  <c:v>1</c:v>
                </c:pt>
                <c:pt idx="48">
                  <c:v>2</c:v>
                </c:pt>
                <c:pt idx="49">
                  <c:v>1</c:v>
                </c:pt>
                <c:pt idx="50">
                  <c:v>1</c:v>
                </c:pt>
                <c:pt idx="51">
                  <c:v>1</c:v>
                </c:pt>
                <c:pt idx="52">
                  <c:v>2</c:v>
                </c:pt>
                <c:pt idx="53">
                  <c:v>1</c:v>
                </c:pt>
                <c:pt idx="54">
                  <c:v>1</c:v>
                </c:pt>
                <c:pt idx="55">
                  <c:v>1</c:v>
                </c:pt>
                <c:pt idx="56">
                  <c:v>1</c:v>
                </c:pt>
                <c:pt idx="57">
                  <c:v>3</c:v>
                </c:pt>
                <c:pt idx="58">
                  <c:v>1</c:v>
                </c:pt>
                <c:pt idx="59">
                  <c:v>3</c:v>
                </c:pt>
                <c:pt idx="60">
                  <c:v>1</c:v>
                </c:pt>
                <c:pt idx="61">
                  <c:v>1</c:v>
                </c:pt>
                <c:pt idx="62">
                  <c:v>1</c:v>
                </c:pt>
                <c:pt idx="63">
                  <c:v>2</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4</c:v>
                </c:pt>
                <c:pt idx="83">
                  <c:v>8</c:v>
                </c:pt>
                <c:pt idx="84">
                  <c:v>2</c:v>
                </c:pt>
                <c:pt idx="85">
                  <c:v>1</c:v>
                </c:pt>
                <c:pt idx="86">
                  <c:v>1</c:v>
                </c:pt>
                <c:pt idx="87">
                  <c:v>1</c:v>
                </c:pt>
                <c:pt idx="88">
                  <c:v>2</c:v>
                </c:pt>
                <c:pt idx="89">
                  <c:v>1</c:v>
                </c:pt>
                <c:pt idx="90">
                  <c:v>1</c:v>
                </c:pt>
                <c:pt idx="91">
                  <c:v>1</c:v>
                </c:pt>
                <c:pt idx="92">
                  <c:v>1</c:v>
                </c:pt>
              </c:numCache>
            </c:numRef>
          </c:val>
        </c:ser>
        <c:axId val="21289749"/>
        <c:axId val="57390014"/>
      </c:barChart>
      <c:catAx>
        <c:axId val="21289749"/>
        <c:scaling>
          <c:orientation val="minMax"/>
        </c:scaling>
        <c:axPos val="b"/>
        <c:delete val="0"/>
        <c:numFmt formatCode="General" sourceLinked="1"/>
        <c:majorTickMark val="out"/>
        <c:minorTickMark val="none"/>
        <c:tickLblPos val="nextTo"/>
        <c:crossAx val="57390014"/>
        <c:crosses val="autoZero"/>
        <c:auto val="1"/>
        <c:lblOffset val="100"/>
        <c:noMultiLvlLbl val="0"/>
      </c:catAx>
      <c:valAx>
        <c:axId val="57390014"/>
        <c:scaling>
          <c:orientation val="minMax"/>
        </c:scaling>
        <c:axPos val="l"/>
        <c:majorGridlines/>
        <c:delete val="0"/>
        <c:numFmt formatCode="General" sourceLinked="1"/>
        <c:majorTickMark val="out"/>
        <c:minorTickMark val="none"/>
        <c:tickLblPos val="nextTo"/>
        <c:crossAx val="2128974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275461"/>
        <c:axId val="29479150"/>
      </c:barChart>
      <c:catAx>
        <c:axId val="32754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479150"/>
        <c:crosses val="autoZero"/>
        <c:auto val="1"/>
        <c:lblOffset val="100"/>
        <c:noMultiLvlLbl val="0"/>
      </c:catAx>
      <c:valAx>
        <c:axId val="294791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75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3985759"/>
        <c:axId val="39000920"/>
      </c:barChart>
      <c:catAx>
        <c:axId val="639857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000920"/>
        <c:crosses val="autoZero"/>
        <c:auto val="1"/>
        <c:lblOffset val="100"/>
        <c:noMultiLvlLbl val="0"/>
      </c:catAx>
      <c:valAx>
        <c:axId val="39000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857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5463961"/>
        <c:axId val="4957922"/>
      </c:barChart>
      <c:catAx>
        <c:axId val="154639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57922"/>
        <c:crosses val="autoZero"/>
        <c:auto val="1"/>
        <c:lblOffset val="100"/>
        <c:noMultiLvlLbl val="0"/>
      </c:catAx>
      <c:valAx>
        <c:axId val="4957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639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4621299"/>
        <c:axId val="66047372"/>
      </c:barChart>
      <c:catAx>
        <c:axId val="446212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047372"/>
        <c:crosses val="autoZero"/>
        <c:auto val="1"/>
        <c:lblOffset val="100"/>
        <c:noMultiLvlLbl val="0"/>
      </c:catAx>
      <c:valAx>
        <c:axId val="660473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212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7555437"/>
        <c:axId val="48236886"/>
      </c:barChart>
      <c:catAx>
        <c:axId val="575554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236886"/>
        <c:crosses val="autoZero"/>
        <c:auto val="1"/>
        <c:lblOffset val="100"/>
        <c:noMultiLvlLbl val="0"/>
      </c:catAx>
      <c:valAx>
        <c:axId val="482368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554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1478791"/>
        <c:axId val="14873664"/>
      </c:barChart>
      <c:catAx>
        <c:axId val="3147879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873664"/>
        <c:crosses val="autoZero"/>
        <c:auto val="1"/>
        <c:lblOffset val="100"/>
        <c:noMultiLvlLbl val="0"/>
      </c:catAx>
      <c:valAx>
        <c:axId val="14873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787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6754113"/>
        <c:axId val="63916106"/>
      </c:barChart>
      <c:catAx>
        <c:axId val="667541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916106"/>
        <c:crosses val="autoZero"/>
        <c:auto val="1"/>
        <c:lblOffset val="100"/>
        <c:noMultiLvlLbl val="0"/>
      </c:catAx>
      <c:valAx>
        <c:axId val="639161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541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8374043"/>
        <c:axId val="9822068"/>
      </c:barChart>
      <c:catAx>
        <c:axId val="38374043"/>
        <c:scaling>
          <c:orientation val="minMax"/>
        </c:scaling>
        <c:axPos val="b"/>
        <c:delete val="1"/>
        <c:majorTickMark val="out"/>
        <c:minorTickMark val="none"/>
        <c:tickLblPos val="none"/>
        <c:crossAx val="9822068"/>
        <c:crosses val="autoZero"/>
        <c:auto val="1"/>
        <c:lblOffset val="100"/>
        <c:noMultiLvlLbl val="0"/>
      </c:catAx>
      <c:valAx>
        <c:axId val="9822068"/>
        <c:scaling>
          <c:orientation val="minMax"/>
        </c:scaling>
        <c:axPos val="l"/>
        <c:delete val="1"/>
        <c:majorTickMark val="out"/>
        <c:minorTickMark val="none"/>
        <c:tickLblPos val="none"/>
        <c:crossAx val="383740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3" refreshedBy="Marc Smith" refreshedVersion="5">
  <cacheSource type="worksheet">
    <worksheetSource ref="A2:BL135"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s v="rams ramsnfl ramsnation patriotsnation patriots patriotsfans patriotsrams socialchat"/>
        <m/>
        <s v="startup socialchat snapchat"/>
        <s v="twittersmarter"/>
        <s v="socialchat twitterchat"/>
        <s v="chatapp socialchat apps games gamedev appdev"/>
        <s v="twitterchat contentchat bufferchat semrushchat seotalk seochat blogchat ppcchat hootchat brandchat socialchat"/>
        <s v="twitterchat contentchat bufferchat semrushchat seotalk seochat"/>
        <s v="socialchat chatting chatrooms"/>
        <s v="socialchat chat chatting chatrooms"/>
        <s v="socialchat chatting"/>
        <s v="chatting socialchat chat"/>
        <s v="socialchat chatrooms"/>
        <s v="chatrooms chatting socialchat chat"/>
        <s v="chatting chatrooms socialchat chat"/>
        <s v="socialchat chatting chat"/>
        <s v="chat socialchat chatrooms"/>
        <s v="chatrooms chat social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3">
        <d v="2019-02-03T19:36:39.000"/>
        <d v="2019-02-07T02:16:44.000"/>
        <d v="2019-02-04T09:00:00.000"/>
        <d v="2019-02-09T08:00:00.000"/>
        <d v="2019-02-09T22:34:26.000"/>
        <d v="2019-02-10T00:03:36.000"/>
        <d v="2019-02-09T22:15:13.000"/>
        <d v="2019-02-10T01:14:49.000"/>
        <d v="2019-02-02T10:25:45.000"/>
        <d v="2019-02-02T10:52:51.000"/>
        <d v="2019-02-02T13:02:31.000"/>
        <d v="2019-02-02T13:13:25.000"/>
        <d v="2019-02-02T13:30:21.000"/>
        <d v="2019-02-02T13:51:14.000"/>
        <d v="2019-02-03T10:39:28.000"/>
        <d v="2019-02-03T15:21:59.000"/>
        <d v="2019-02-04T08:40:53.000"/>
        <d v="2019-02-04T09:18:04.000"/>
        <d v="2019-02-04T13:12:44.000"/>
        <d v="2019-02-04T15:11:44.000"/>
        <d v="2019-02-04T15:29:40.000"/>
        <d v="2019-02-04T15:40:34.000"/>
        <d v="2019-02-04T16:49:51.000"/>
        <d v="2019-02-04T19:18:02.000"/>
        <d v="2019-02-04T21:05:21.000"/>
        <d v="2019-02-05T08:30:41.000"/>
        <d v="2019-02-05T09:50:45.000"/>
        <d v="2019-02-05T10:54:27.000"/>
        <d v="2019-02-05T13:06:21.000"/>
        <d v="2019-02-05T14:21:05.000"/>
        <d v="2019-02-05T17:23:18.000"/>
        <d v="2019-02-05T20:35:59.000"/>
        <d v="2019-02-06T21:18:18.000"/>
        <d v="2019-02-07T08:25:09.000"/>
        <d v="2019-02-07T08:27:38.000"/>
        <d v="2019-02-07T08:27:47.000"/>
        <d v="2019-02-07T08:40:51.000"/>
        <d v="2019-02-07T13:33:09.000"/>
        <d v="2019-02-07T13:59:44.000"/>
        <d v="2019-02-07T18:58:04.000"/>
        <d v="2019-02-08T08:15:17.000"/>
        <d v="2019-02-08T14:55:26.000"/>
        <d v="2019-02-08T21:02:29.000"/>
        <d v="2019-02-09T09:33:22.000"/>
        <d v="2019-02-09T10:05:56.000"/>
        <d v="2019-02-09T14:58:57.000"/>
        <d v="2019-02-09T15:45:02.000"/>
        <d v="2019-02-09T15:46:29.000"/>
        <d v="2019-02-09T15:46:54.000"/>
        <d v="2019-02-09T17:24:46.000"/>
        <d v="2019-02-10T10:48:18.000"/>
        <d v="2019-02-10T12:29:15.000"/>
        <d v="2019-02-10T12:35:14.000"/>
        <d v="2019-02-10T13:27:21.000"/>
        <d v="2019-02-05T03:00:16.000"/>
        <d v="2019-02-12T03:00:10.000"/>
        <d v="2019-02-12T11:39:03.000"/>
        <d v="2018-04-29T16:14:50.000"/>
        <d v="2019-02-12T20:26:36.000"/>
        <d v="2019-02-13T07:54:12.000"/>
        <d v="2019-02-13T07:54:57.000"/>
        <d v="2019-02-13T07:55:42.000"/>
        <d v="2019-02-13T07:56:26.000"/>
        <d v="2019-02-13T08:00:17.000"/>
        <d v="2019-02-13T08:01:02.000"/>
        <d v="2019-02-13T08:01:46.000"/>
        <d v="2019-02-13T08:02:31.000"/>
        <d v="2019-02-13T08:03:16.000"/>
        <d v="2019-02-13T08:04:47.000"/>
        <d v="2019-02-13T08:06:18.000"/>
        <d v="2019-02-13T08:08:34.000"/>
        <d v="2019-02-06T15:03:30.000"/>
        <d v="2019-02-06T18:37:38.000"/>
        <d v="2019-02-08T01:30:01.000"/>
        <d v="2019-02-08T20:18:28.000"/>
        <d v="2019-02-08T21:54:29.000"/>
        <d v="2019-02-11T16:40:38.000"/>
        <d v="2019-02-13T15:53:47.000"/>
        <d v="2019-02-03T00:10:00.000"/>
        <d v="2019-02-03T00:29:43.000"/>
        <d v="2019-02-11T12:34:41.000"/>
        <d v="2019-02-14T12:59:18.000"/>
        <d v="2019-02-15T01:10:20.000"/>
        <d v="2019-02-14T12:58:59.000"/>
        <d v="2019-02-02T01:10:01.000"/>
        <d v="2019-02-03T20:31:37.000"/>
        <d v="2019-02-04T15:47:24.000"/>
        <d v="2019-02-04T17:23:27.000"/>
        <d v="2019-02-04T20:08:56.000"/>
        <d v="2019-02-04T21:04:48.000"/>
        <d v="2019-02-05T15:07:49.000"/>
        <d v="2019-02-05T14:36:43.000"/>
        <d v="2019-02-05T22:17:35.000"/>
        <d v="2019-02-06T02:30:39.000"/>
        <d v="2019-02-06T16:34:57.000"/>
        <d v="2019-02-06T18:25:32.000"/>
        <d v="2019-02-06T20:23:53.000"/>
        <d v="2019-02-06T21:33:36.000"/>
        <d v="2019-02-06T22:15:01.000"/>
        <d v="2019-02-07T02:06:11.000"/>
        <d v="2019-02-07T15:45:32.000"/>
        <d v="2019-02-07T21:24:30.000"/>
        <d v="2019-02-07T21:39:31.000"/>
        <d v="2019-02-07T23:53:30.000"/>
        <d v="2019-02-08T01:40:59.000"/>
        <d v="2019-02-08T02:01:35.000"/>
        <d v="2019-02-08T02:13:34.000"/>
        <d v="2019-02-08T22:51:03.000"/>
        <d v="2019-02-08T23:19:39.000"/>
        <d v="2019-02-09T00:14:12.000"/>
        <d v="2019-02-09T01:19:19.000"/>
        <d v="2019-02-09T01:30:51.000"/>
        <d v="2019-02-09T22:27:44.000"/>
        <d v="2019-02-10T14:46:05.000"/>
        <d v="2019-02-10T15:26:36.000"/>
        <d v="2019-02-10T17:00:52.000"/>
        <d v="2019-02-11T15:10:53.000"/>
        <d v="2019-02-11T20:51:59.000"/>
        <d v="2019-02-11T23:54:26.000"/>
        <d v="2019-02-12T00:31:19.000"/>
        <d v="2019-02-12T13:54:58.000"/>
        <d v="2019-02-12T14:35:12.000"/>
        <d v="2019-02-12T17:06:15.000"/>
        <d v="2019-02-06T23:23:13.000"/>
        <d v="2019-02-12T21:19:48.000"/>
        <d v="2019-02-13T02:04:53.000"/>
        <d v="2019-02-13T15:07:46.000"/>
        <d v="2019-02-13T17:11:49.000"/>
        <d v="2019-02-14T00:31:37.000"/>
        <d v="2019-02-14T02:59:11.000"/>
        <d v="2019-02-14T15:49:01.000"/>
        <d v="2019-02-14T22:07:15.000"/>
        <d v="2019-02-15T20:21:24.000"/>
      </sharedItems>
      <fieldGroup par="66" base="22">
        <rangePr groupBy="hours" autoEnd="1" autoStart="1" startDate="2018-04-29T16:14:50.000" endDate="2019-02-15T20:21:24.000"/>
        <groupItems count="26">
          <s v="&lt;4/29/2018"/>
          <s v="12 AM"/>
          <s v="1 AM"/>
          <s v="2 AM"/>
          <s v="3 AM"/>
          <s v="4 AM"/>
          <s v="5 AM"/>
          <s v="6 AM"/>
          <s v="7 AM"/>
          <s v="8 AM"/>
          <s v="9 AM"/>
          <s v="10 AM"/>
          <s v="11 AM"/>
          <s v="12 PM"/>
          <s v="1 PM"/>
          <s v="2 PM"/>
          <s v="3 PM"/>
          <s v="4 PM"/>
          <s v="5 PM"/>
          <s v="6 PM"/>
          <s v="7 PM"/>
          <s v="8 PM"/>
          <s v="9 PM"/>
          <s v="10 PM"/>
          <s v="11 PM"/>
          <s v="&gt;2/15/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4-29T16:14:50.000" endDate="2019-02-15T20:21:24.000"/>
        <groupItems count="368">
          <s v="&lt;4/29/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5/2019"/>
        </groupItems>
      </fieldGroup>
    </cacheField>
    <cacheField name="Months" databaseField="0">
      <sharedItems containsMixedTypes="0" count="0"/>
      <fieldGroup base="22">
        <rangePr groupBy="months" autoEnd="1" autoStart="1" startDate="2018-04-29T16:14:50.000" endDate="2019-02-15T20:21:24.000"/>
        <groupItems count="14">
          <s v="&lt;4/29/2018"/>
          <s v="Jan"/>
          <s v="Feb"/>
          <s v="Mar"/>
          <s v="Apr"/>
          <s v="May"/>
          <s v="Jun"/>
          <s v="Jul"/>
          <s v="Aug"/>
          <s v="Sep"/>
          <s v="Oct"/>
          <s v="Nov"/>
          <s v="Dec"/>
          <s v="&gt;2/15/2019"/>
        </groupItems>
      </fieldGroup>
    </cacheField>
    <cacheField name="Years" databaseField="0">
      <sharedItems containsMixedTypes="0" count="0"/>
      <fieldGroup base="22">
        <rangePr groupBy="years" autoEnd="1" autoStart="1" startDate="2018-04-29T16:14:50.000" endDate="2019-02-15T20:21:24.000"/>
        <groupItems count="4">
          <s v="&lt;4/29/2018"/>
          <s v="2018"/>
          <s v="2019"/>
          <s v="&gt;2/1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3">
  <r>
    <s v="ultra_calls"/>
    <s v="ultra_calls"/>
    <m/>
    <m/>
    <m/>
    <m/>
    <m/>
    <m/>
    <m/>
    <m/>
    <s v="No"/>
    <n v="3"/>
    <m/>
    <m/>
    <x v="0"/>
    <d v="2019-02-03T19:36:39.000"/>
    <s v="#rams #RamsNFL #RamsNation vs #PatriotsNation #Patriots #PatriotsFans _x000a__x000a_#PatriotsRams _x000a__x000a_WHICH TEAM WILL WIN? _x000a__x000a_Go Vote: #SocialChat_x000a__x000a_Sapphire Trading_x000a__x000a_https://t.co/HwtiOSE1G3"/>
    <s v="https://discordapp.com/invite/e4Xkd9r"/>
    <s v="discordapp.com"/>
    <x v="0"/>
    <m/>
    <s v="http://pbs.twimg.com/profile_images/1029329034935771136/IeTvaf7f_normal.jpg"/>
    <x v="0"/>
    <s v="https://twitter.com/#!/ultra_calls/status/1092144856372256768"/>
    <m/>
    <m/>
    <s v="1092144856372256768"/>
    <m/>
    <b v="0"/>
    <n v="0"/>
    <s v=""/>
    <b v="0"/>
    <s v="en"/>
    <m/>
    <s v=""/>
    <b v="0"/>
    <n v="0"/>
    <s v=""/>
    <s v="Twitter for iPhone"/>
    <b v="0"/>
    <s v="1092144856372256768"/>
    <s v="Tweet"/>
    <n v="0"/>
    <n v="0"/>
    <m/>
    <m/>
    <m/>
    <m/>
    <m/>
    <m/>
    <m/>
    <m/>
    <n v="1"/>
    <s v="4"/>
    <s v="4"/>
    <n v="1"/>
    <n v="5.882352941176471"/>
    <n v="0"/>
    <n v="0"/>
    <n v="0"/>
    <n v="0"/>
    <n v="16"/>
    <n v="94.11764705882354"/>
    <n v="17"/>
  </r>
  <r>
    <s v="sprintcare"/>
    <s v="halfofmi"/>
    <m/>
    <m/>
    <m/>
    <m/>
    <m/>
    <m/>
    <m/>
    <m/>
    <s v="No"/>
    <n v="4"/>
    <m/>
    <m/>
    <x v="1"/>
    <d v="2019-02-07T02:16:44.000"/>
    <s v="@halfofmi We're always here to offer the assistance you need :-). You can shoot us a DM or use our online chat at, https://t.co/KNSk7X1Hd7 for further assistance. -KC"/>
    <s v="http://www.sprint.com/socialchat"/>
    <s v="sprint.com"/>
    <x v="1"/>
    <m/>
    <s v="http://pbs.twimg.com/profile_images/1017770615359434753/ECt2ncRL_normal.jpg"/>
    <x v="1"/>
    <s v="https://twitter.com/#!/sprintcare/status/1093332702663663618"/>
    <m/>
    <m/>
    <s v="1093332702663663618"/>
    <s v="1093324704083890176"/>
    <b v="0"/>
    <n v="0"/>
    <s v="4698327518"/>
    <b v="0"/>
    <s v="en"/>
    <m/>
    <s v=""/>
    <b v="0"/>
    <n v="0"/>
    <s v=""/>
    <s v="Lithium Tech."/>
    <b v="0"/>
    <s v="1093324704083890176"/>
    <s v="Tweet"/>
    <n v="0"/>
    <n v="0"/>
    <m/>
    <m/>
    <m/>
    <m/>
    <m/>
    <m/>
    <m/>
    <m/>
    <n v="1"/>
    <s v="8"/>
    <s v="8"/>
    <n v="0"/>
    <n v="0"/>
    <n v="0"/>
    <n v="0"/>
    <n v="1"/>
    <n v="3.8461538461538463"/>
    <n v="25"/>
    <n v="96.15384615384616"/>
    <n v="26"/>
  </r>
  <r>
    <s v="ggiredharr"/>
    <s v="ggiredharr"/>
    <m/>
    <m/>
    <m/>
    <m/>
    <m/>
    <m/>
    <m/>
    <m/>
    <s v="No"/>
    <n v="5"/>
    <m/>
    <m/>
    <x v="0"/>
    <d v="2019-02-04T09:00:00.000"/>
    <s v="#Startup How to build a #SocialChat app like #snapchat ? email team@sdi.la https://t.co/Dy2RkQf6V7"/>
    <s v="https://softwaredevelopersindia.com/blog/picture-chatting-app-like-snapchat/"/>
    <s v="softwaredevelopersindia.com"/>
    <x v="2"/>
    <m/>
    <s v="http://pbs.twimg.com/profile_images/920109006768685056/h97CqHrT_normal.jpg"/>
    <x v="2"/>
    <s v="https://twitter.com/#!/ggiredharr/status/1092347025583153152"/>
    <m/>
    <m/>
    <s v="1092347025583153152"/>
    <m/>
    <b v="0"/>
    <n v="0"/>
    <s v=""/>
    <b v="0"/>
    <s v="en"/>
    <m/>
    <s v=""/>
    <b v="0"/>
    <n v="0"/>
    <s v=""/>
    <s v="TweetDeck"/>
    <b v="0"/>
    <s v="1092347025583153152"/>
    <s v="Tweet"/>
    <n v="0"/>
    <n v="0"/>
    <m/>
    <m/>
    <m/>
    <m/>
    <m/>
    <m/>
    <m/>
    <m/>
    <n v="2"/>
    <s v="4"/>
    <s v="4"/>
    <n v="1"/>
    <n v="7.6923076923076925"/>
    <n v="0"/>
    <n v="0"/>
    <n v="0"/>
    <n v="0"/>
    <n v="12"/>
    <n v="92.3076923076923"/>
    <n v="13"/>
  </r>
  <r>
    <s v="ggiredharr"/>
    <s v="ggiredharr"/>
    <m/>
    <m/>
    <m/>
    <m/>
    <m/>
    <m/>
    <m/>
    <m/>
    <s v="No"/>
    <n v="6"/>
    <m/>
    <m/>
    <x v="0"/>
    <d v="2019-02-09T08:00:00.000"/>
    <s v="#Startup How to build a #SocialChat app like #snapchat ? email team@sdi.la https://t.co/Dy2RkQwHMF"/>
    <s v="https://softwaredevelopersindia.com/blog/picture-chatting-app-like-snapchat/"/>
    <s v="softwaredevelopersindia.com"/>
    <x v="2"/>
    <m/>
    <s v="http://pbs.twimg.com/profile_images/920109006768685056/h97CqHrT_normal.jpg"/>
    <x v="3"/>
    <s v="https://twitter.com/#!/ggiredharr/status/1094143865387286528"/>
    <m/>
    <m/>
    <s v="1094143865387286528"/>
    <m/>
    <b v="0"/>
    <n v="0"/>
    <s v=""/>
    <b v="0"/>
    <s v="en"/>
    <m/>
    <s v=""/>
    <b v="0"/>
    <n v="1"/>
    <s v=""/>
    <s v="TweetDeck"/>
    <b v="0"/>
    <s v="1094143865387286528"/>
    <s v="Tweet"/>
    <n v="0"/>
    <n v="0"/>
    <m/>
    <m/>
    <m/>
    <m/>
    <m/>
    <m/>
    <m/>
    <m/>
    <n v="2"/>
    <s v="4"/>
    <s v="4"/>
    <n v="1"/>
    <n v="7.6923076923076925"/>
    <n v="0"/>
    <n v="0"/>
    <n v="0"/>
    <n v="0"/>
    <n v="12"/>
    <n v="92.3076923076923"/>
    <n v="13"/>
  </r>
  <r>
    <s v="olilince"/>
    <s v="madalynsklar"/>
    <m/>
    <m/>
    <m/>
    <m/>
    <m/>
    <m/>
    <m/>
    <m/>
    <s v="No"/>
    <n v="7"/>
    <m/>
    <m/>
    <x v="2"/>
    <d v="2019-02-09T22:34:26.000"/>
    <s v="RT @MadalynSklar: &quot;A Twitter chat is being in a conversation at a cocktail party.&quot; -Alan K'necht https://t.co/OHDCJUXF8o #TwitterSmarter ht…"/>
    <s v="http://www.madalynsklar.com/2016/02/15/twittersmarter-podcast-cocktail-party-conversations-with-alan-knecht-and-michelle-stinson-ross-from-socialchat-episode-30/"/>
    <s v="madalynsklar.com"/>
    <x v="3"/>
    <m/>
    <s v="http://pbs.twimg.com/profile_images/1090403511332790272/pOs54NIy_normal.jpg"/>
    <x v="4"/>
    <s v="https://twitter.com/#!/olilince/status/1094363923179020290"/>
    <m/>
    <m/>
    <s v="1094363923179020290"/>
    <m/>
    <b v="0"/>
    <n v="0"/>
    <s v=""/>
    <b v="0"/>
    <s v="en"/>
    <m/>
    <s v=""/>
    <b v="0"/>
    <n v="4"/>
    <s v="1094359088220327937"/>
    <s v="Twitter for iPhone"/>
    <b v="0"/>
    <s v="1094359088220327937"/>
    <s v="Tweet"/>
    <n v="0"/>
    <n v="0"/>
    <m/>
    <m/>
    <m/>
    <m/>
    <m/>
    <m/>
    <m/>
    <m/>
    <n v="1"/>
    <s v="6"/>
    <s v="6"/>
    <n v="0"/>
    <n v="0"/>
    <n v="0"/>
    <n v="0"/>
    <n v="0"/>
    <n v="0"/>
    <n v="18"/>
    <n v="100"/>
    <n v="18"/>
  </r>
  <r>
    <s v="mattstoddart1"/>
    <s v="madalynsklar"/>
    <m/>
    <m/>
    <m/>
    <m/>
    <m/>
    <m/>
    <m/>
    <m/>
    <s v="No"/>
    <n v="8"/>
    <m/>
    <m/>
    <x v="2"/>
    <d v="2019-02-10T00:03:36.000"/>
    <s v="RT @MadalynSklar: &quot;A Twitter chat is being in a conversation at a cocktail party.&quot; -Alan K'necht https://t.co/OHDCJUXF8o #TwitterSmarter ht…"/>
    <s v="http://www.madalynsklar.com/2016/02/15/twittersmarter-podcast-cocktail-party-conversations-with-alan-knecht-and-michelle-stinson-ross-from-socialchat-episode-30/"/>
    <s v="madalynsklar.com"/>
    <x v="3"/>
    <m/>
    <s v="http://pbs.twimg.com/profile_images/1085998190040702977/Vn6WgJze_normal.jpg"/>
    <x v="5"/>
    <s v="https://twitter.com/#!/mattstoddart1/status/1094386362705473541"/>
    <m/>
    <m/>
    <s v="1094386362705473541"/>
    <m/>
    <b v="0"/>
    <n v="0"/>
    <s v=""/>
    <b v="0"/>
    <s v="en"/>
    <m/>
    <s v=""/>
    <b v="0"/>
    <n v="4"/>
    <s v="1094359088220327937"/>
    <s v="Twitter Web Client"/>
    <b v="0"/>
    <s v="1094359088220327937"/>
    <s v="Tweet"/>
    <n v="0"/>
    <n v="0"/>
    <m/>
    <m/>
    <m/>
    <m/>
    <m/>
    <m/>
    <m/>
    <m/>
    <n v="1"/>
    <s v="6"/>
    <s v="6"/>
    <n v="0"/>
    <n v="0"/>
    <n v="0"/>
    <n v="0"/>
    <n v="0"/>
    <n v="0"/>
    <n v="18"/>
    <n v="100"/>
    <n v="18"/>
  </r>
  <r>
    <s v="madalynsklar"/>
    <s v="madalynsklar"/>
    <m/>
    <m/>
    <m/>
    <m/>
    <m/>
    <m/>
    <m/>
    <m/>
    <s v="No"/>
    <n v="9"/>
    <m/>
    <m/>
    <x v="0"/>
    <d v="2019-02-09T22:15:13.000"/>
    <s v="&quot;A Twitter chat is being in a conversation at a cocktail party.&quot; -Alan K'necht https://t.co/OHDCJUXF8o #TwitterSmarter https://t.co/0M8zB9M9Q7"/>
    <s v="http://www.madalynsklar.com/2016/02/15/twittersmarter-podcast-cocktail-party-conversations-with-alan-knecht-and-michelle-stinson-ross-from-socialchat-episode-30/"/>
    <s v="madalynsklar.com"/>
    <x v="3"/>
    <s v="https://pbs.twimg.com/media/Dy_xynOWkAYVgYD.jpg"/>
    <s v="https://pbs.twimg.com/media/Dy_xynOWkAYVgYD.jpg"/>
    <x v="6"/>
    <s v="https://twitter.com/#!/madalynsklar/status/1094359088220327937"/>
    <m/>
    <m/>
    <s v="1094359088220327937"/>
    <m/>
    <b v="0"/>
    <n v="0"/>
    <s v=""/>
    <b v="0"/>
    <s v="en"/>
    <m/>
    <s v=""/>
    <b v="0"/>
    <n v="4"/>
    <s v=""/>
    <s v="The Social Jukebox"/>
    <b v="0"/>
    <s v="1094359088220327937"/>
    <s v="Tweet"/>
    <n v="0"/>
    <n v="0"/>
    <m/>
    <m/>
    <m/>
    <m/>
    <m/>
    <m/>
    <m/>
    <m/>
    <n v="1"/>
    <s v="6"/>
    <s v="6"/>
    <n v="0"/>
    <n v="0"/>
    <n v="0"/>
    <n v="0"/>
    <n v="0"/>
    <n v="0"/>
    <n v="15"/>
    <n v="100"/>
    <n v="15"/>
  </r>
  <r>
    <s v="smcgregorr"/>
    <s v="madalynsklar"/>
    <m/>
    <m/>
    <m/>
    <m/>
    <m/>
    <m/>
    <m/>
    <m/>
    <s v="No"/>
    <n v="10"/>
    <m/>
    <m/>
    <x v="2"/>
    <d v="2019-02-10T01:14:49.000"/>
    <s v="RT @MadalynSklar: &quot;A Twitter chat is being in a conversation at a cocktail party.&quot; -Alan K'necht https://t.co/OHDCJUXF8o #TwitterSmarter ht…"/>
    <s v="http://www.madalynsklar.com/2016/02/15/twittersmarter-podcast-cocktail-party-conversations-with-alan-knecht-and-michelle-stinson-ross-from-socialchat-episode-30/"/>
    <s v="madalynsklar.com"/>
    <x v="3"/>
    <m/>
    <s v="http://pbs.twimg.com/profile_images/1086836996553621504/_wpLp8dc_normal.jpg"/>
    <x v="7"/>
    <s v="https://twitter.com/#!/smcgregorr/status/1094404286564380672"/>
    <m/>
    <m/>
    <s v="1094404286564380672"/>
    <m/>
    <b v="0"/>
    <n v="0"/>
    <s v=""/>
    <b v="0"/>
    <s v="en"/>
    <m/>
    <s v=""/>
    <b v="0"/>
    <n v="4"/>
    <s v="1094359088220327937"/>
    <s v="Hootsuite Inc."/>
    <b v="0"/>
    <s v="1094359088220327937"/>
    <s v="Tweet"/>
    <n v="0"/>
    <n v="0"/>
    <m/>
    <m/>
    <m/>
    <m/>
    <m/>
    <m/>
    <m/>
    <m/>
    <n v="1"/>
    <s v="6"/>
    <s v="6"/>
    <n v="0"/>
    <n v="0"/>
    <n v="0"/>
    <n v="0"/>
    <n v="0"/>
    <n v="0"/>
    <n v="18"/>
    <n v="100"/>
    <n v="18"/>
  </r>
  <r>
    <s v="talktalk"/>
    <s v="delesnaturalhai"/>
    <m/>
    <m/>
    <m/>
    <m/>
    <m/>
    <m/>
    <m/>
    <m/>
    <s v="No"/>
    <n v="11"/>
    <m/>
    <m/>
    <x v="1"/>
    <d v="2019-02-02T10:25:45.000"/>
    <s v="@DelesNaturalHai Hi Dele, if you get in touch with our tech team here: https://t.co/G443ehYzFi they will be able to look into this for you. Thanks, Chris"/>
    <s v="https://community.talktalk.co.uk/t5/Chat/bd-p/socialchat"/>
    <s v="co.uk"/>
    <x v="1"/>
    <m/>
    <s v="http://pbs.twimg.com/profile_images/1035131842209505280/PEUiVXKE_normal.jpg"/>
    <x v="8"/>
    <s v="https://twitter.com/#!/talktalk/status/1091643831249002496"/>
    <m/>
    <m/>
    <s v="1091643831249002496"/>
    <s v="1091426023814688770"/>
    <b v="0"/>
    <n v="0"/>
    <s v="1525739556"/>
    <b v="0"/>
    <s v="en"/>
    <m/>
    <s v=""/>
    <b v="0"/>
    <n v="0"/>
    <s v=""/>
    <s v="Lithium Tech EU"/>
    <b v="0"/>
    <s v="1091426023814688770"/>
    <s v="Tweet"/>
    <n v="0"/>
    <n v="0"/>
    <m/>
    <m/>
    <m/>
    <m/>
    <m/>
    <m/>
    <m/>
    <m/>
    <n v="1"/>
    <s v="2"/>
    <s v="2"/>
    <n v="0"/>
    <n v="0"/>
    <n v="0"/>
    <n v="0"/>
    <n v="0"/>
    <n v="0"/>
    <n v="25"/>
    <n v="100"/>
    <n v="25"/>
  </r>
  <r>
    <s v="talktalk"/>
    <s v="rainesyboo"/>
    <m/>
    <m/>
    <m/>
    <m/>
    <m/>
    <m/>
    <m/>
    <m/>
    <s v="No"/>
    <n v="12"/>
    <m/>
    <m/>
    <x v="1"/>
    <d v="2019-02-02T10:52:51.000"/>
    <s v="@rainesyboo You can follow the link here: https://t.co/G443ehYzFi . Thanks, Chris."/>
    <s v="https://community.talktalk.co.uk/t5/Chat/bd-p/socialchat"/>
    <s v="co.uk"/>
    <x v="1"/>
    <m/>
    <s v="http://pbs.twimg.com/profile_images/1035131842209505280/PEUiVXKE_normal.jpg"/>
    <x v="9"/>
    <s v="https://twitter.com/#!/talktalk/status/1091650647978659840"/>
    <m/>
    <m/>
    <s v="1091650647978659840"/>
    <s v="1091650392767848449"/>
    <b v="0"/>
    <n v="0"/>
    <s v="128983313"/>
    <b v="0"/>
    <s v="en"/>
    <m/>
    <s v=""/>
    <b v="0"/>
    <n v="0"/>
    <s v=""/>
    <s v="Lithium Tech EU"/>
    <b v="0"/>
    <s v="1091650392767848449"/>
    <s v="Tweet"/>
    <n v="0"/>
    <n v="0"/>
    <m/>
    <m/>
    <m/>
    <m/>
    <m/>
    <m/>
    <m/>
    <m/>
    <n v="1"/>
    <s v="2"/>
    <s v="2"/>
    <n v="0"/>
    <n v="0"/>
    <n v="0"/>
    <n v="0"/>
    <n v="0"/>
    <n v="0"/>
    <n v="9"/>
    <n v="100"/>
    <n v="9"/>
  </r>
  <r>
    <s v="talktalk"/>
    <s v="alessismore64"/>
    <m/>
    <m/>
    <m/>
    <m/>
    <m/>
    <m/>
    <m/>
    <m/>
    <s v="No"/>
    <n v="13"/>
    <m/>
    <m/>
    <x v="1"/>
    <d v="2019-02-02T13:02:31.000"/>
    <s v="@alessismore64 Hi Joe, if you speak with them here: https://t.co/G443ehYzFi  they will be able to assist you. Thanks, Chris"/>
    <s v="https://community.talktalk.co.uk/t5/Chat/bd-p/socialchat"/>
    <s v="co.uk"/>
    <x v="1"/>
    <m/>
    <s v="http://pbs.twimg.com/profile_images/1035131842209505280/PEUiVXKE_normal.jpg"/>
    <x v="10"/>
    <s v="https://twitter.com/#!/talktalk/status/1091683281588883456"/>
    <m/>
    <m/>
    <s v="1091683281588883456"/>
    <s v="1091665284480540674"/>
    <b v="0"/>
    <n v="0"/>
    <s v="44852410"/>
    <b v="0"/>
    <s v="en"/>
    <m/>
    <s v=""/>
    <b v="0"/>
    <n v="0"/>
    <s v=""/>
    <s v="Lithium Tech EU"/>
    <b v="0"/>
    <s v="1091665284480540674"/>
    <s v="Tweet"/>
    <n v="0"/>
    <n v="0"/>
    <m/>
    <m/>
    <m/>
    <m/>
    <m/>
    <m/>
    <m/>
    <m/>
    <n v="1"/>
    <s v="2"/>
    <s v="2"/>
    <n v="0"/>
    <n v="0"/>
    <n v="0"/>
    <n v="0"/>
    <n v="0"/>
    <n v="0"/>
    <n v="18"/>
    <n v="100"/>
    <n v="18"/>
  </r>
  <r>
    <s v="talktalk"/>
    <s v="swansea1721"/>
    <m/>
    <m/>
    <m/>
    <m/>
    <m/>
    <m/>
    <m/>
    <m/>
    <s v="No"/>
    <n v="14"/>
    <m/>
    <m/>
    <x v="1"/>
    <d v="2019-02-02T13:13:25.000"/>
    <s v="@Swansea1721 Hi Raul, really sorry to hear that this is the case. If you have a chat with our tech team here: https://t.co/G443ehYzFi they will be able to assist you. Thanks, Chris"/>
    <s v="https://community.talktalk.co.uk/t5/Chat/bd-p/socialchat"/>
    <s v="co.uk"/>
    <x v="1"/>
    <m/>
    <s v="http://pbs.twimg.com/profile_images/1035131842209505280/PEUiVXKE_normal.jpg"/>
    <x v="11"/>
    <s v="https://twitter.com/#!/talktalk/status/1091686024781185025"/>
    <m/>
    <m/>
    <s v="1091686024781185025"/>
    <s v="1091649975203844096"/>
    <b v="0"/>
    <n v="0"/>
    <s v="257835449"/>
    <b v="0"/>
    <s v="en"/>
    <m/>
    <s v=""/>
    <b v="0"/>
    <n v="0"/>
    <s v=""/>
    <s v="Lithium Tech EU"/>
    <b v="0"/>
    <s v="1091649975203844096"/>
    <s v="Tweet"/>
    <n v="0"/>
    <n v="0"/>
    <m/>
    <m/>
    <m/>
    <m/>
    <m/>
    <m/>
    <m/>
    <m/>
    <n v="1"/>
    <s v="2"/>
    <s v="2"/>
    <n v="0"/>
    <n v="0"/>
    <n v="1"/>
    <n v="3.225806451612903"/>
    <n v="0"/>
    <n v="0"/>
    <n v="30"/>
    <n v="96.7741935483871"/>
    <n v="31"/>
  </r>
  <r>
    <s v="talktalk"/>
    <s v="mgaka"/>
    <m/>
    <m/>
    <m/>
    <m/>
    <m/>
    <m/>
    <m/>
    <m/>
    <s v="No"/>
    <n v="15"/>
    <m/>
    <m/>
    <x v="1"/>
    <d v="2019-02-02T13:30:21.000"/>
    <s v="@mgaka Hi there, we're really sorry to hear your call got cut off. I can assure you it wouldn't have been intentional. Why not try our live chat service here: https://t.co/G443ehYzFi. Thanks, Chris"/>
    <s v="https://community.talktalk.co.uk/t5/Chat/bd-p/socialchat"/>
    <s v="co.uk"/>
    <x v="1"/>
    <m/>
    <s v="http://pbs.twimg.com/profile_images/1035131842209505280/PEUiVXKE_normal.jpg"/>
    <x v="12"/>
    <s v="https://twitter.com/#!/talktalk/status/1091690288182165505"/>
    <m/>
    <m/>
    <s v="1091690288182165505"/>
    <s v="1091675236649627651"/>
    <b v="0"/>
    <n v="0"/>
    <s v="340042125"/>
    <b v="0"/>
    <s v="en"/>
    <m/>
    <s v=""/>
    <b v="0"/>
    <n v="0"/>
    <s v=""/>
    <s v="Lithium Tech EU"/>
    <b v="0"/>
    <s v="1091675236649627651"/>
    <s v="Tweet"/>
    <n v="0"/>
    <n v="0"/>
    <m/>
    <m/>
    <m/>
    <m/>
    <m/>
    <m/>
    <m/>
    <m/>
    <n v="1"/>
    <s v="2"/>
    <s v="2"/>
    <n v="1"/>
    <n v="3.125"/>
    <n v="1"/>
    <n v="3.125"/>
    <n v="0"/>
    <n v="0"/>
    <n v="30"/>
    <n v="93.75"/>
    <n v="32"/>
  </r>
  <r>
    <s v="talktalk"/>
    <s v="ellatasm"/>
    <m/>
    <m/>
    <m/>
    <m/>
    <m/>
    <m/>
    <m/>
    <m/>
    <s v="No"/>
    <n v="16"/>
    <m/>
    <m/>
    <x v="1"/>
    <d v="2019-02-02T13:51:14.000"/>
    <s v="@EllaTasm Hi Ella, if you get in touch with the tech team here: https://t.co/G443ehYzFi  they will be able to give you an update. Thanks, Chris"/>
    <s v="https://community.talktalk.co.uk/t5/Chat/bd-p/socialchat"/>
    <s v="co.uk"/>
    <x v="1"/>
    <m/>
    <s v="http://pbs.twimg.com/profile_images/1035131842209505280/PEUiVXKE_normal.jpg"/>
    <x v="13"/>
    <s v="https://twitter.com/#!/talktalk/status/1091695540432265216"/>
    <m/>
    <m/>
    <s v="1091695540432265216"/>
    <s v="1091686950350848001"/>
    <b v="0"/>
    <n v="0"/>
    <s v="63731246"/>
    <b v="0"/>
    <s v="en"/>
    <m/>
    <s v=""/>
    <b v="0"/>
    <n v="0"/>
    <s v=""/>
    <s v="Lithium Tech EU"/>
    <b v="0"/>
    <s v="1091686950350848001"/>
    <s v="Tweet"/>
    <n v="0"/>
    <n v="0"/>
    <m/>
    <m/>
    <m/>
    <m/>
    <m/>
    <m/>
    <m/>
    <m/>
    <n v="1"/>
    <s v="2"/>
    <s v="2"/>
    <n v="0"/>
    <n v="0"/>
    <n v="0"/>
    <n v="0"/>
    <n v="0"/>
    <n v="0"/>
    <n v="24"/>
    <n v="100"/>
    <n v="24"/>
  </r>
  <r>
    <s v="talktalk"/>
    <s v="williamharrops"/>
    <m/>
    <m/>
    <m/>
    <m/>
    <m/>
    <m/>
    <m/>
    <m/>
    <s v="No"/>
    <n v="17"/>
    <m/>
    <m/>
    <x v="1"/>
    <d v="2019-02-03T10:39:28.000"/>
    <s v="@WilliamHarropS Hi Sam, if you speak to our team here: https://t.co/G443ehYzFi, we'll look into this for you. Mike"/>
    <s v="https://community.talktalk.co.uk/t5/Chat/bd-p/socialchat"/>
    <s v="co.uk"/>
    <x v="1"/>
    <m/>
    <s v="http://pbs.twimg.com/profile_images/1035131842209505280/PEUiVXKE_normal.jpg"/>
    <x v="14"/>
    <s v="https://twitter.com/#!/talktalk/status/1092009671836291072"/>
    <m/>
    <m/>
    <s v="1092009671836291072"/>
    <s v="1091813578590617601"/>
    <b v="0"/>
    <n v="0"/>
    <s v="1085604556690653184"/>
    <b v="0"/>
    <s v="en"/>
    <m/>
    <s v=""/>
    <b v="0"/>
    <n v="0"/>
    <s v=""/>
    <s v="Lithium Tech EU"/>
    <b v="0"/>
    <s v="1091813578590617601"/>
    <s v="Tweet"/>
    <n v="0"/>
    <n v="0"/>
    <m/>
    <m/>
    <m/>
    <m/>
    <m/>
    <m/>
    <m/>
    <m/>
    <n v="1"/>
    <s v="2"/>
    <s v="2"/>
    <n v="0"/>
    <n v="0"/>
    <n v="0"/>
    <n v="0"/>
    <n v="0"/>
    <n v="0"/>
    <n v="17"/>
    <n v="100"/>
    <n v="17"/>
  </r>
  <r>
    <s v="talktalk"/>
    <s v="jermaine87654"/>
    <m/>
    <m/>
    <m/>
    <m/>
    <m/>
    <m/>
    <m/>
    <m/>
    <s v="No"/>
    <n v="18"/>
    <m/>
    <m/>
    <x v="1"/>
    <d v="2019-02-03T15:21:59.000"/>
    <s v="@Jermaine87654 Hi Jermaine, if you speak to our team here: https://t.co/G443ehYzFi, we'll look into this for you :) Mike"/>
    <s v="https://community.talktalk.co.uk/t5/Chat/bd-p/socialchat"/>
    <s v="co.uk"/>
    <x v="1"/>
    <m/>
    <s v="http://pbs.twimg.com/profile_images/1035131842209505280/PEUiVXKE_normal.jpg"/>
    <x v="15"/>
    <s v="https://twitter.com/#!/talktalk/status/1092080766266327045"/>
    <m/>
    <m/>
    <s v="1092080766266327045"/>
    <s v="1092067076573970432"/>
    <b v="0"/>
    <n v="0"/>
    <s v="1021859872944603136"/>
    <b v="0"/>
    <s v="en"/>
    <m/>
    <s v=""/>
    <b v="0"/>
    <n v="0"/>
    <s v=""/>
    <s v="Lithium Tech EU"/>
    <b v="0"/>
    <s v="1092067076573970432"/>
    <s v="Tweet"/>
    <n v="0"/>
    <n v="0"/>
    <m/>
    <m/>
    <m/>
    <m/>
    <m/>
    <m/>
    <m/>
    <m/>
    <n v="1"/>
    <s v="2"/>
    <s v="2"/>
    <n v="0"/>
    <n v="0"/>
    <n v="0"/>
    <n v="0"/>
    <n v="0"/>
    <n v="0"/>
    <n v="17"/>
    <n v="100"/>
    <n v="17"/>
  </r>
  <r>
    <s v="talktalk"/>
    <s v="whartoneileen"/>
    <m/>
    <m/>
    <m/>
    <m/>
    <m/>
    <m/>
    <m/>
    <m/>
    <s v="No"/>
    <n v="19"/>
    <m/>
    <m/>
    <x v="1"/>
    <d v="2019-02-04T08:40:53.000"/>
    <s v="@WhartonEileen If you'd prefer to get in touch with the Billing Team online, you can reach them here https://t.co/G443ehYzFi"/>
    <s v="https://community.talktalk.co.uk/t5/Chat/bd-p/socialchat"/>
    <s v="co.uk"/>
    <x v="1"/>
    <m/>
    <s v="http://pbs.twimg.com/profile_images/1035131842209505280/PEUiVXKE_normal.jpg"/>
    <x v="16"/>
    <s v="https://twitter.com/#!/talktalk/status/1092342215962251264"/>
    <m/>
    <m/>
    <s v="1092342215962251264"/>
    <s v="1092334656308023298"/>
    <b v="0"/>
    <n v="0"/>
    <s v="547987484"/>
    <b v="0"/>
    <s v="en"/>
    <m/>
    <s v=""/>
    <b v="0"/>
    <n v="0"/>
    <s v=""/>
    <s v="Lithium Tech EU"/>
    <b v="0"/>
    <s v="1092334656308023298"/>
    <s v="Tweet"/>
    <n v="0"/>
    <n v="0"/>
    <m/>
    <m/>
    <m/>
    <m/>
    <m/>
    <m/>
    <m/>
    <m/>
    <n v="1"/>
    <s v="2"/>
    <s v="2"/>
    <n v="1"/>
    <n v="5.555555555555555"/>
    <n v="0"/>
    <n v="0"/>
    <n v="0"/>
    <n v="0"/>
    <n v="17"/>
    <n v="94.44444444444444"/>
    <n v="18"/>
  </r>
  <r>
    <s v="talktalk"/>
    <s v="realmartinjhart"/>
    <m/>
    <m/>
    <m/>
    <m/>
    <m/>
    <m/>
    <m/>
    <m/>
    <s v="No"/>
    <n v="20"/>
    <m/>
    <m/>
    <x v="1"/>
    <d v="2019-02-04T09:18:04.000"/>
    <s v="@RealMartinJHart Good morning, you can reach them here: https://t.co/G443ehYzFi  Charlotte"/>
    <s v="https://community.talktalk.co.uk/t5/Chat/bd-p/socialchat"/>
    <s v="co.uk"/>
    <x v="1"/>
    <m/>
    <s v="http://pbs.twimg.com/profile_images/1035131842209505280/PEUiVXKE_normal.jpg"/>
    <x v="17"/>
    <s v="https://twitter.com/#!/talktalk/status/1092351572355571714"/>
    <m/>
    <m/>
    <s v="1092351572355571714"/>
    <s v="1092135657567408128"/>
    <b v="0"/>
    <n v="0"/>
    <s v="3369001989"/>
    <b v="0"/>
    <s v="en"/>
    <m/>
    <s v=""/>
    <b v="0"/>
    <n v="0"/>
    <s v=""/>
    <s v="Lithium Tech EU"/>
    <b v="0"/>
    <s v="1092135657567408128"/>
    <s v="Tweet"/>
    <n v="0"/>
    <n v="0"/>
    <m/>
    <m/>
    <m/>
    <m/>
    <m/>
    <m/>
    <m/>
    <m/>
    <n v="1"/>
    <s v="2"/>
    <s v="2"/>
    <n v="1"/>
    <n v="11.11111111111111"/>
    <n v="0"/>
    <n v="0"/>
    <n v="0"/>
    <n v="0"/>
    <n v="8"/>
    <n v="88.88888888888889"/>
    <n v="9"/>
  </r>
  <r>
    <s v="talktalk"/>
    <s v="simpsonws"/>
    <m/>
    <m/>
    <m/>
    <m/>
    <m/>
    <m/>
    <m/>
    <m/>
    <s v="No"/>
    <n v="21"/>
    <m/>
    <m/>
    <x v="1"/>
    <d v="2019-02-04T13:12:44.000"/>
    <s v="@SimpsonWs If you would like to dispute the charge; we would recommend having a chat with our Billing Team here https://t.co/G443ehYzFi, theyâ€™ll get that looked into for you - Thanks, Andy"/>
    <s v="https://community.talktalk.co.uk/t5/Chat/bd-p/socialchat"/>
    <s v="co.uk"/>
    <x v="1"/>
    <m/>
    <s v="http://pbs.twimg.com/profile_images/1035131842209505280/PEUiVXKE_normal.jpg"/>
    <x v="18"/>
    <s v="https://twitter.com/#!/talktalk/status/1092410626457194497"/>
    <m/>
    <m/>
    <s v="1092410626457194497"/>
    <s v="1092409064288632834"/>
    <b v="0"/>
    <n v="0"/>
    <s v="939606019"/>
    <b v="0"/>
    <s v="en"/>
    <m/>
    <s v=""/>
    <b v="0"/>
    <n v="0"/>
    <s v=""/>
    <s v="Lithium Tech EU"/>
    <b v="0"/>
    <s v="1092409064288632834"/>
    <s v="Tweet"/>
    <n v="0"/>
    <n v="0"/>
    <m/>
    <m/>
    <m/>
    <m/>
    <m/>
    <m/>
    <m/>
    <m/>
    <n v="1"/>
    <s v="2"/>
    <s v="2"/>
    <n v="2"/>
    <n v="6.666666666666667"/>
    <n v="1"/>
    <n v="3.3333333333333335"/>
    <n v="0"/>
    <n v="0"/>
    <n v="27"/>
    <n v="90"/>
    <n v="30"/>
  </r>
  <r>
    <s v="talktalk"/>
    <s v="arronharewood"/>
    <m/>
    <m/>
    <m/>
    <m/>
    <m/>
    <m/>
    <m/>
    <m/>
    <s v="No"/>
    <n v="22"/>
    <m/>
    <m/>
    <x v="1"/>
    <d v="2019-02-04T15:11:44.000"/>
    <s v="@ArronHarewood If you have a chat with our Loyalty Team here: https://t.co/G443ehYzFi  they'll take some details and advise you further :) Jo"/>
    <s v="https://community.talktalk.co.uk/t5/Chat/bd-p/socialchat"/>
    <s v="co.uk"/>
    <x v="1"/>
    <m/>
    <s v="http://pbs.twimg.com/profile_images/1035131842209505280/PEUiVXKE_normal.jpg"/>
    <x v="19"/>
    <s v="https://twitter.com/#!/talktalk/status/1092440577382252544"/>
    <m/>
    <m/>
    <s v="1092440577382252544"/>
    <s v="1092438169193205760"/>
    <b v="0"/>
    <n v="0"/>
    <s v="794892871"/>
    <b v="0"/>
    <s v="en"/>
    <m/>
    <s v=""/>
    <b v="0"/>
    <n v="0"/>
    <s v=""/>
    <s v="Lithium Tech EU"/>
    <b v="0"/>
    <s v="1092438169193205760"/>
    <s v="Tweet"/>
    <n v="0"/>
    <n v="0"/>
    <m/>
    <m/>
    <m/>
    <m/>
    <m/>
    <m/>
    <m/>
    <m/>
    <n v="1"/>
    <s v="2"/>
    <s v="2"/>
    <n v="1"/>
    <n v="5"/>
    <n v="0"/>
    <n v="0"/>
    <n v="0"/>
    <n v="0"/>
    <n v="19"/>
    <n v="95"/>
    <n v="20"/>
  </r>
  <r>
    <s v="talktalk"/>
    <s v="morzinesam"/>
    <m/>
    <m/>
    <m/>
    <m/>
    <m/>
    <m/>
    <m/>
    <m/>
    <s v="No"/>
    <n v="23"/>
    <m/>
    <m/>
    <x v="1"/>
    <d v="2019-02-04T15:29:40.000"/>
    <s v="@morzinesam Hi, Sam. We certainly do. You can call them on 0345 172 0088, and you can also speak to them via live chat here: https://t.co/G443ehYzFi_x000a__x000a_Let us know if there's anything that we can help you out with. Zach"/>
    <s v="https://community.talktalk.co.uk/t5/Chat/bd-p/socialchat"/>
    <s v="co.uk"/>
    <x v="1"/>
    <m/>
    <s v="http://pbs.twimg.com/profile_images/1035131842209505280/PEUiVXKE_normal.jpg"/>
    <x v="20"/>
    <s v="https://twitter.com/#!/talktalk/status/1092445088565862400"/>
    <m/>
    <m/>
    <s v="1092445088565862400"/>
    <s v="1092441266128932866"/>
    <b v="0"/>
    <n v="0"/>
    <s v="207288491"/>
    <b v="0"/>
    <s v="en"/>
    <m/>
    <s v=""/>
    <b v="0"/>
    <n v="0"/>
    <s v=""/>
    <s v="Lithium Tech EU"/>
    <b v="0"/>
    <s v="1092441266128932866"/>
    <s v="Tweet"/>
    <n v="0"/>
    <n v="0"/>
    <m/>
    <m/>
    <m/>
    <m/>
    <m/>
    <m/>
    <m/>
    <m/>
    <n v="1"/>
    <s v="2"/>
    <s v="2"/>
    <n v="0"/>
    <n v="0"/>
    <n v="0"/>
    <n v="0"/>
    <n v="0"/>
    <n v="0"/>
    <n v="39"/>
    <n v="100"/>
    <n v="39"/>
  </r>
  <r>
    <s v="talktalk"/>
    <s v="janannemorris"/>
    <m/>
    <m/>
    <m/>
    <m/>
    <m/>
    <m/>
    <m/>
    <m/>
    <s v="No"/>
    <n v="24"/>
    <m/>
    <m/>
    <x v="1"/>
    <d v="2019-02-04T15:40:34.000"/>
    <s v="@Janannemorris Hi Jan, if you contact our Billing Team here: https://t.co/G443ehYzFi  they'll take some details and look into this for you. Jo"/>
    <s v="https://community.talktalk.co.uk/t5/Chat/bd-p/socialchat"/>
    <s v="co.uk"/>
    <x v="1"/>
    <m/>
    <s v="http://pbs.twimg.com/profile_images/1035131842209505280/PEUiVXKE_normal.jpg"/>
    <x v="21"/>
    <s v="https://twitter.com/#!/talktalk/status/1092447831313530883"/>
    <m/>
    <m/>
    <s v="1092447831313530883"/>
    <s v="1092444927328440320"/>
    <b v="0"/>
    <n v="0"/>
    <s v="2386871277"/>
    <b v="0"/>
    <s v="en"/>
    <m/>
    <s v=""/>
    <b v="0"/>
    <n v="0"/>
    <s v=""/>
    <s v="Lithium Tech EU"/>
    <b v="0"/>
    <s v="1092444927328440320"/>
    <s v="Tweet"/>
    <n v="0"/>
    <n v="0"/>
    <m/>
    <m/>
    <m/>
    <m/>
    <m/>
    <m/>
    <m/>
    <m/>
    <n v="1"/>
    <s v="2"/>
    <s v="2"/>
    <n v="0"/>
    <n v="0"/>
    <n v="0"/>
    <n v="0"/>
    <n v="0"/>
    <n v="0"/>
    <n v="21"/>
    <n v="100"/>
    <n v="21"/>
  </r>
  <r>
    <s v="talktalk"/>
    <s v="itsmeleget"/>
    <m/>
    <m/>
    <m/>
    <m/>
    <m/>
    <m/>
    <m/>
    <m/>
    <s v="No"/>
    <n v="25"/>
    <m/>
    <m/>
    <x v="1"/>
    <d v="2019-02-04T16:49:51.000"/>
    <s v="@ItsMeLeget Hi George, this doesn't sound right, could you please drop our Billing Team a line so that they can look straight into this for you? You can reach them here: https://t.co/G443ehYzFi Becky"/>
    <s v="https://community.talktalk.co.uk/t5/Chat/bd-p/socialchat"/>
    <s v="co.uk"/>
    <x v="1"/>
    <m/>
    <s v="http://pbs.twimg.com/profile_images/1035131842209505280/PEUiVXKE_normal.jpg"/>
    <x v="22"/>
    <s v="https://twitter.com/#!/talktalk/status/1092465268167716864"/>
    <m/>
    <m/>
    <s v="1092465268167716864"/>
    <s v="1092457538518507521"/>
    <b v="0"/>
    <n v="0"/>
    <s v="956977437094694917"/>
    <b v="0"/>
    <s v="en"/>
    <m/>
    <s v=""/>
    <b v="0"/>
    <n v="0"/>
    <s v=""/>
    <s v="Lithium Tech EU"/>
    <b v="0"/>
    <s v="1092457538518507521"/>
    <s v="Tweet"/>
    <n v="0"/>
    <n v="0"/>
    <m/>
    <m/>
    <m/>
    <m/>
    <m/>
    <m/>
    <m/>
    <m/>
    <n v="1"/>
    <s v="2"/>
    <s v="2"/>
    <n v="1"/>
    <n v="3.125"/>
    <n v="0"/>
    <n v="0"/>
    <n v="0"/>
    <n v="0"/>
    <n v="31"/>
    <n v="96.875"/>
    <n v="32"/>
  </r>
  <r>
    <s v="talktalk"/>
    <s v="siembit"/>
    <m/>
    <m/>
    <m/>
    <m/>
    <m/>
    <m/>
    <m/>
    <m/>
    <s v="No"/>
    <n v="26"/>
    <m/>
    <m/>
    <x v="1"/>
    <d v="2019-02-04T19:18:02.000"/>
    <s v="@siembit Hi Barbara, this doesn't sound right, could you please drop our Billing Team a line so that they can take a look into what's happened? You can reach them here: https://t.co/G443ehYzFi  Becky"/>
    <s v="https://community.talktalk.co.uk/t5/Chat/bd-p/socialchat"/>
    <s v="co.uk"/>
    <x v="1"/>
    <m/>
    <s v="http://pbs.twimg.com/profile_images/1035131842209505280/PEUiVXKE_normal.jpg"/>
    <x v="23"/>
    <s v="https://twitter.com/#!/talktalk/status/1092502560206917634"/>
    <m/>
    <m/>
    <s v="1092502560206917634"/>
    <s v="1092492075780718592"/>
    <b v="0"/>
    <n v="0"/>
    <s v="57060523"/>
    <b v="0"/>
    <s v="en"/>
    <m/>
    <s v=""/>
    <b v="0"/>
    <n v="0"/>
    <s v=""/>
    <s v="Lithium Tech EU"/>
    <b v="0"/>
    <s v="1092492075780718592"/>
    <s v="Tweet"/>
    <n v="0"/>
    <n v="0"/>
    <m/>
    <m/>
    <m/>
    <m/>
    <m/>
    <m/>
    <m/>
    <m/>
    <n v="1"/>
    <s v="2"/>
    <s v="2"/>
    <n v="1"/>
    <n v="3.125"/>
    <n v="0"/>
    <n v="0"/>
    <n v="0"/>
    <n v="0"/>
    <n v="31"/>
    <n v="96.875"/>
    <n v="32"/>
  </r>
  <r>
    <s v="talktalk"/>
    <s v="clintjnield"/>
    <m/>
    <m/>
    <m/>
    <m/>
    <m/>
    <m/>
    <m/>
    <m/>
    <s v="No"/>
    <n v="27"/>
    <m/>
    <m/>
    <x v="1"/>
    <d v="2019-02-04T21:05:21.000"/>
    <s v="@ClintJNield Hi Clint, so sorry you're thinking of leaving. To discuss cancellation, you'd have to speak with our Loyalty Team. You can reach them here: https://t.co/G443ehYzFi  Becky"/>
    <s v="https://community.talktalk.co.uk/t5/Chat/bd-p/socialchat"/>
    <s v="co.uk"/>
    <x v="1"/>
    <m/>
    <s v="http://pbs.twimg.com/profile_images/1035131842209505280/PEUiVXKE_normal.jpg"/>
    <x v="24"/>
    <s v="https://twitter.com/#!/talktalk/status/1092529568462893056"/>
    <m/>
    <m/>
    <s v="1092529568462893056"/>
    <s v="1092516010710712324"/>
    <b v="0"/>
    <n v="0"/>
    <s v="3209151436"/>
    <b v="0"/>
    <s v="en"/>
    <m/>
    <s v=""/>
    <b v="0"/>
    <n v="0"/>
    <s v=""/>
    <s v="Lithium Tech EU"/>
    <b v="0"/>
    <s v="1092516010710712324"/>
    <s v="Tweet"/>
    <n v="0"/>
    <n v="0"/>
    <m/>
    <m/>
    <m/>
    <m/>
    <m/>
    <m/>
    <m/>
    <m/>
    <n v="1"/>
    <s v="2"/>
    <s v="2"/>
    <n v="1"/>
    <n v="3.8461538461538463"/>
    <n v="1"/>
    <n v="3.8461538461538463"/>
    <n v="0"/>
    <n v="0"/>
    <n v="24"/>
    <n v="92.3076923076923"/>
    <n v="26"/>
  </r>
  <r>
    <s v="talktalk"/>
    <s v="noonjonathan"/>
    <m/>
    <m/>
    <m/>
    <m/>
    <m/>
    <m/>
    <m/>
    <m/>
    <s v="No"/>
    <n v="28"/>
    <m/>
    <m/>
    <x v="1"/>
    <d v="2019-02-05T08:30:41.000"/>
    <s v="@NoonJonathan Hi Jonathan, if you have a chat with our Billing Team here: https://t.co/G443ehYzFi they'll take some details and look into this for you. Jo"/>
    <s v="https://community.talktalk.co.uk/t5/Chat/bd-p/socialchat"/>
    <s v="co.uk"/>
    <x v="1"/>
    <m/>
    <s v="http://pbs.twimg.com/profile_images/1035131842209505280/PEUiVXKE_normal.jpg"/>
    <x v="25"/>
    <s v="https://twitter.com/#!/talktalk/status/1092702035974205442"/>
    <m/>
    <m/>
    <s v="1092702035974205442"/>
    <s v="1092544483575676929"/>
    <b v="0"/>
    <n v="0"/>
    <s v="854655967883145216"/>
    <b v="0"/>
    <s v="en"/>
    <m/>
    <s v=""/>
    <b v="0"/>
    <n v="0"/>
    <s v=""/>
    <s v="Lithium Tech EU"/>
    <b v="0"/>
    <s v="1092544483575676929"/>
    <s v="Tweet"/>
    <n v="0"/>
    <n v="0"/>
    <m/>
    <m/>
    <m/>
    <m/>
    <m/>
    <m/>
    <m/>
    <m/>
    <n v="1"/>
    <s v="2"/>
    <s v="2"/>
    <n v="0"/>
    <n v="0"/>
    <n v="0"/>
    <n v="0"/>
    <n v="0"/>
    <n v="0"/>
    <n v="24"/>
    <n v="100"/>
    <n v="24"/>
  </r>
  <r>
    <s v="talktalk"/>
    <s v="spallyg94"/>
    <m/>
    <m/>
    <m/>
    <m/>
    <m/>
    <m/>
    <m/>
    <m/>
    <s v="No"/>
    <n v="29"/>
    <m/>
    <m/>
    <x v="1"/>
    <d v="2019-02-05T09:50:45.000"/>
    <s v="@SpallyG94 Hi Alan, if you wish to leave you'd need to speak to our team here: https://t.co/G443ehYzFi. Mike"/>
    <s v="https://community.talktalk.co.uk/t5/Chat/bd-p/socialchat"/>
    <s v="co.uk"/>
    <x v="1"/>
    <m/>
    <s v="http://pbs.twimg.com/profile_images/1035131842209505280/PEUiVXKE_normal.jpg"/>
    <x v="26"/>
    <s v="https://twitter.com/#!/talktalk/status/1092722186706739201"/>
    <m/>
    <m/>
    <s v="1092722186706739201"/>
    <s v="1092720996468097024"/>
    <b v="0"/>
    <n v="0"/>
    <s v="734703649872568320"/>
    <b v="0"/>
    <s v="en"/>
    <m/>
    <s v=""/>
    <b v="0"/>
    <n v="0"/>
    <s v=""/>
    <s v="Lithium Tech EU"/>
    <b v="0"/>
    <s v="1092720996468097024"/>
    <s v="Tweet"/>
    <n v="0"/>
    <n v="0"/>
    <m/>
    <m/>
    <m/>
    <m/>
    <m/>
    <m/>
    <m/>
    <m/>
    <n v="1"/>
    <s v="2"/>
    <s v="2"/>
    <n v="0"/>
    <n v="0"/>
    <n v="0"/>
    <n v="0"/>
    <n v="0"/>
    <n v="0"/>
    <n v="17"/>
    <n v="100"/>
    <n v="17"/>
  </r>
  <r>
    <s v="talktalk"/>
    <s v="brettstoneworld"/>
    <m/>
    <m/>
    <m/>
    <m/>
    <m/>
    <m/>
    <m/>
    <m/>
    <s v="No"/>
    <n v="30"/>
    <m/>
    <m/>
    <x v="1"/>
    <d v="2019-02-05T10:54:27.000"/>
    <s v="@BrettStoneWorld I'm so sorry about that Brett, if you get in touch with our Billing Team here https://t.co/G443ehYzFi  they can take your details and look into this for you."/>
    <s v="https://community.talktalk.co.uk/t5/Chat/bd-p/socialchat"/>
    <s v="co.uk"/>
    <x v="1"/>
    <m/>
    <s v="http://pbs.twimg.com/profile_images/1035131842209505280/PEUiVXKE_normal.jpg"/>
    <x v="27"/>
    <s v="https://twitter.com/#!/talktalk/status/1092738214195011590"/>
    <m/>
    <m/>
    <s v="1092738214195011590"/>
    <s v="1092736374678192128"/>
    <b v="0"/>
    <n v="0"/>
    <s v="139461960"/>
    <b v="0"/>
    <s v="en"/>
    <m/>
    <s v=""/>
    <b v="0"/>
    <n v="0"/>
    <s v=""/>
    <s v="Lithium Tech EU"/>
    <b v="0"/>
    <s v="1092736374678192128"/>
    <s v="Tweet"/>
    <n v="0"/>
    <n v="0"/>
    <m/>
    <m/>
    <m/>
    <m/>
    <m/>
    <m/>
    <m/>
    <m/>
    <n v="1"/>
    <s v="2"/>
    <s v="2"/>
    <n v="0"/>
    <n v="0"/>
    <n v="1"/>
    <n v="3.5714285714285716"/>
    <n v="0"/>
    <n v="0"/>
    <n v="27"/>
    <n v="96.42857142857143"/>
    <n v="28"/>
  </r>
  <r>
    <s v="talktalk"/>
    <s v="glaswegianka"/>
    <m/>
    <m/>
    <m/>
    <m/>
    <m/>
    <m/>
    <m/>
    <m/>
    <s v="No"/>
    <n v="31"/>
    <m/>
    <m/>
    <x v="1"/>
    <d v="2019-02-05T13:06:21.000"/>
    <s v="@glaswegianka Heya Anna, if you speak to our team here: https://t.co/G443ehYzFi, we'll get this sorted for you. Mike"/>
    <s v="https://community.talktalk.co.uk/t5/Chat/bd-p/socialchat"/>
    <s v="co.uk"/>
    <x v="1"/>
    <m/>
    <s v="http://pbs.twimg.com/profile_images/1035131842209505280/PEUiVXKE_normal.jpg"/>
    <x v="28"/>
    <s v="https://twitter.com/#!/talktalk/status/1092771409259122688"/>
    <m/>
    <m/>
    <s v="1092771409259122688"/>
    <s v="1092771108426784770"/>
    <b v="0"/>
    <n v="1"/>
    <s v="748263403072946176"/>
    <b v="0"/>
    <s v="en"/>
    <m/>
    <s v=""/>
    <b v="0"/>
    <n v="0"/>
    <s v=""/>
    <s v="Lithium Tech EU"/>
    <b v="0"/>
    <s v="1092771108426784770"/>
    <s v="Tweet"/>
    <n v="0"/>
    <n v="0"/>
    <m/>
    <m/>
    <m/>
    <m/>
    <m/>
    <m/>
    <m/>
    <m/>
    <n v="1"/>
    <s v="2"/>
    <s v="2"/>
    <n v="0"/>
    <n v="0"/>
    <n v="0"/>
    <n v="0"/>
    <n v="0"/>
    <n v="0"/>
    <n v="17"/>
    <n v="100"/>
    <n v="17"/>
  </r>
  <r>
    <s v="talktalk"/>
    <s v="mrdrummerman"/>
    <m/>
    <m/>
    <m/>
    <m/>
    <m/>
    <m/>
    <m/>
    <m/>
    <s v="No"/>
    <n v="32"/>
    <m/>
    <m/>
    <x v="1"/>
    <d v="2019-02-05T14:21:05.000"/>
    <s v="@mrdrummerman Heya, it will depend - if you speak to our team here: https://t.co/G443ehYzFi, we'll be able to give you a better idea :) Mike"/>
    <s v="https://community.talktalk.co.uk/t5/Chat/bd-p/socialchat"/>
    <s v="co.uk"/>
    <x v="1"/>
    <m/>
    <s v="http://pbs.twimg.com/profile_images/1035131842209505280/PEUiVXKE_normal.jpg"/>
    <x v="29"/>
    <s v="https://twitter.com/#!/talktalk/status/1092790217545797633"/>
    <m/>
    <m/>
    <s v="1092790217545797633"/>
    <s v="1092786928536223744"/>
    <b v="0"/>
    <n v="0"/>
    <s v="59119378"/>
    <b v="0"/>
    <s v="en"/>
    <m/>
    <s v=""/>
    <b v="0"/>
    <n v="0"/>
    <s v=""/>
    <s v="Lithium Tech EU"/>
    <b v="0"/>
    <s v="1092786928536223744"/>
    <s v="Tweet"/>
    <n v="0"/>
    <n v="0"/>
    <m/>
    <m/>
    <m/>
    <m/>
    <m/>
    <m/>
    <m/>
    <m/>
    <n v="1"/>
    <s v="2"/>
    <s v="2"/>
    <n v="1"/>
    <n v="4.545454545454546"/>
    <n v="0"/>
    <n v="0"/>
    <n v="0"/>
    <n v="0"/>
    <n v="21"/>
    <n v="95.45454545454545"/>
    <n v="22"/>
  </r>
  <r>
    <s v="talktalk"/>
    <s v="jfbacon1"/>
    <m/>
    <m/>
    <m/>
    <m/>
    <m/>
    <m/>
    <m/>
    <m/>
    <s v="No"/>
    <n v="33"/>
    <m/>
    <m/>
    <x v="1"/>
    <d v="2019-02-05T17:23:18.000"/>
    <s v="@jfbacon1 By &quot;talk to somebody&quot; do you mean over the phone?_x000a__x000a_If you're unhappy with discussing further via Twitter then you can find our other contact information here: https://t.co/G443ehYzFi Zach"/>
    <s v="https://community.talktalk.co.uk/t5/Chat/bd-p/socialchat"/>
    <s v="co.uk"/>
    <x v="1"/>
    <m/>
    <s v="http://pbs.twimg.com/profile_images/1035131842209505280/PEUiVXKE_normal.jpg"/>
    <x v="30"/>
    <s v="https://twitter.com/#!/talktalk/status/1092836073120677889"/>
    <m/>
    <m/>
    <s v="1092836073120677889"/>
    <s v="1092834754787983360"/>
    <b v="0"/>
    <n v="0"/>
    <s v="464117378"/>
    <b v="0"/>
    <s v="en"/>
    <m/>
    <s v=""/>
    <b v="0"/>
    <n v="0"/>
    <s v=""/>
    <s v="Lithium Tech EU"/>
    <b v="0"/>
    <s v="1092834754787983360"/>
    <s v="Tweet"/>
    <n v="0"/>
    <n v="0"/>
    <m/>
    <m/>
    <m/>
    <m/>
    <m/>
    <m/>
    <m/>
    <m/>
    <n v="1"/>
    <s v="2"/>
    <s v="2"/>
    <n v="0"/>
    <n v="0"/>
    <n v="1"/>
    <n v="3.4482758620689653"/>
    <n v="0"/>
    <n v="0"/>
    <n v="28"/>
    <n v="96.55172413793103"/>
    <n v="29"/>
  </r>
  <r>
    <s v="talktalk"/>
    <s v="timsims13"/>
    <m/>
    <m/>
    <m/>
    <m/>
    <m/>
    <m/>
    <m/>
    <m/>
    <s v="No"/>
    <n v="34"/>
    <m/>
    <m/>
    <x v="1"/>
    <d v="2019-02-05T20:35:59.000"/>
    <s v="@TimSims13 Hi Tim, my apologies! If you drop our Loyalty Team a line, they'll be able to take a look at the best options available for you, you can reach them here: https://t.co/G443ehYzFi  Becky"/>
    <s v="https://community.talktalk.co.uk/t5/Chat/bd-p/socialchat"/>
    <s v="co.uk"/>
    <x v="1"/>
    <m/>
    <s v="http://pbs.twimg.com/profile_images/1035131842209505280/PEUiVXKE_normal.jpg"/>
    <x v="31"/>
    <s v="https://twitter.com/#!/talktalk/status/1092884563934830592"/>
    <m/>
    <m/>
    <s v="1092884563934830592"/>
    <s v="1092872490144157701"/>
    <b v="0"/>
    <n v="0"/>
    <s v="2461409202"/>
    <b v="0"/>
    <s v="en"/>
    <m/>
    <s v=""/>
    <b v="0"/>
    <n v="0"/>
    <s v=""/>
    <s v="Lithium Tech EU"/>
    <b v="0"/>
    <s v="1092872490144157701"/>
    <s v="Tweet"/>
    <n v="0"/>
    <n v="0"/>
    <m/>
    <m/>
    <m/>
    <m/>
    <m/>
    <m/>
    <m/>
    <m/>
    <n v="1"/>
    <s v="2"/>
    <s v="2"/>
    <n v="3"/>
    <n v="9.090909090909092"/>
    <n v="0"/>
    <n v="0"/>
    <n v="0"/>
    <n v="0"/>
    <n v="30"/>
    <n v="90.9090909090909"/>
    <n v="33"/>
  </r>
  <r>
    <s v="talktalk"/>
    <s v="tim_mcarthur"/>
    <m/>
    <m/>
    <m/>
    <m/>
    <m/>
    <m/>
    <m/>
    <m/>
    <s v="No"/>
    <n v="35"/>
    <m/>
    <m/>
    <x v="1"/>
    <d v="2019-02-06T21:18:18.000"/>
    <s v="@Tim_McArthur Hi Tim, I completely understand your frustration, my apologies for this. You can find our contact details here: https://t.co/G443ehYzFi, but if you DM over your landline number, we can have a look at the line for you. Becky https://t.co/JU0u90XhZw"/>
    <s v="https://community.talktalk.co.uk/t5/Chat/bd-p/socialchat https://twitter.com/login?redirect_after_login=/messages/compose?recipient_id=258719649"/>
    <s v="co.uk twitter.com"/>
    <x v="1"/>
    <m/>
    <s v="http://pbs.twimg.com/profile_images/1035131842209505280/PEUiVXKE_normal.jpg"/>
    <x v="32"/>
    <s v="https://twitter.com/#!/talktalk/status/1093257600546865172"/>
    <m/>
    <m/>
    <s v="1093257600546865172"/>
    <s v="1093246921811087360"/>
    <b v="0"/>
    <n v="0"/>
    <s v="78452307"/>
    <b v="0"/>
    <s v="en"/>
    <m/>
    <s v=""/>
    <b v="0"/>
    <n v="0"/>
    <s v=""/>
    <s v="Lithium Tech EU"/>
    <b v="0"/>
    <s v="1093246921811087360"/>
    <s v="Tweet"/>
    <n v="0"/>
    <n v="0"/>
    <m/>
    <m/>
    <m/>
    <m/>
    <m/>
    <m/>
    <m/>
    <m/>
    <n v="1"/>
    <s v="2"/>
    <s v="2"/>
    <n v="0"/>
    <n v="0"/>
    <n v="1"/>
    <n v="2.6315789473684212"/>
    <n v="0"/>
    <n v="0"/>
    <n v="37"/>
    <n v="97.36842105263158"/>
    <n v="38"/>
  </r>
  <r>
    <s v="talktalk"/>
    <s v="nicolaw76"/>
    <m/>
    <m/>
    <m/>
    <m/>
    <m/>
    <m/>
    <m/>
    <m/>
    <s v="No"/>
    <n v="36"/>
    <m/>
    <m/>
    <x v="1"/>
    <d v="2019-02-07T08:25:09.000"/>
    <s v="@nicolaw76 Hi Nicola, I'm so sorry to hear that, if you get in touch with us here, https://t.co/G443ehYzFi we'd be happy to look into this for you. Charlotte"/>
    <s v="https://community.talktalk.co.uk/t5/Chat/bd-p/socialchat"/>
    <s v="co.uk"/>
    <x v="1"/>
    <m/>
    <s v="http://pbs.twimg.com/profile_images/1035131842209505280/PEUiVXKE_normal.jpg"/>
    <x v="33"/>
    <s v="https://twitter.com/#!/talktalk/status/1093425420169555968"/>
    <m/>
    <m/>
    <s v="1093425420169555968"/>
    <s v="1093259910907863040"/>
    <b v="0"/>
    <n v="0"/>
    <s v="393960273"/>
    <b v="0"/>
    <s v="en"/>
    <m/>
    <s v=""/>
    <b v="0"/>
    <n v="0"/>
    <s v=""/>
    <s v="Lithium Tech EU"/>
    <b v="0"/>
    <s v="1093259910907863040"/>
    <s v="Tweet"/>
    <n v="0"/>
    <n v="0"/>
    <m/>
    <m/>
    <m/>
    <m/>
    <m/>
    <m/>
    <m/>
    <m/>
    <n v="1"/>
    <s v="2"/>
    <s v="2"/>
    <n v="1"/>
    <n v="3.7037037037037037"/>
    <n v="1"/>
    <n v="3.7037037037037037"/>
    <n v="0"/>
    <n v="0"/>
    <n v="25"/>
    <n v="92.5925925925926"/>
    <n v="27"/>
  </r>
  <r>
    <s v="talktalk"/>
    <s v="daisyjxxx"/>
    <m/>
    <m/>
    <m/>
    <m/>
    <m/>
    <m/>
    <m/>
    <m/>
    <s v="No"/>
    <n v="37"/>
    <m/>
    <m/>
    <x v="1"/>
    <d v="2019-02-07T08:27:38.000"/>
    <s v="@daisyjxxx Sorry, Lisa where has the charge been made for &quot;personal roadwatch&quot;? Have you spoken to our customer loyalty team about his package?  https://t.co/G443ehYzFi - Em"/>
    <s v="https://community.talktalk.co.uk/t5/Chat/bd-p/socialchat"/>
    <s v="co.uk"/>
    <x v="1"/>
    <m/>
    <s v="http://pbs.twimg.com/profile_images/1035131842209505280/PEUiVXKE_normal.jpg"/>
    <x v="34"/>
    <s v="https://twitter.com/#!/talktalk/status/1093426044424675328"/>
    <m/>
    <m/>
    <s v="1093426044424675328"/>
    <s v="1093273079562817541"/>
    <b v="0"/>
    <n v="0"/>
    <s v="32982008"/>
    <b v="0"/>
    <s v="en"/>
    <m/>
    <s v=""/>
    <b v="0"/>
    <n v="0"/>
    <s v=""/>
    <s v="Lithium Tech EU"/>
    <b v="0"/>
    <s v="1093273079562817541"/>
    <s v="Tweet"/>
    <n v="0"/>
    <n v="0"/>
    <m/>
    <m/>
    <m/>
    <m/>
    <m/>
    <m/>
    <m/>
    <m/>
    <n v="1"/>
    <s v="2"/>
    <s v="2"/>
    <n v="1"/>
    <n v="4.166666666666667"/>
    <n v="1"/>
    <n v="4.166666666666667"/>
    <n v="0"/>
    <n v="0"/>
    <n v="22"/>
    <n v="91.66666666666667"/>
    <n v="24"/>
  </r>
  <r>
    <s v="talktalk"/>
    <s v="rzteszler"/>
    <m/>
    <m/>
    <m/>
    <m/>
    <m/>
    <m/>
    <m/>
    <m/>
    <s v="No"/>
    <n v="38"/>
    <m/>
    <m/>
    <x v="1"/>
    <d v="2019-02-07T08:27:47.000"/>
    <s v="@rzteszler Hi Ruta, I'm really sorry to hear about this. Have you spoken to our Billing Team? You can reach them here: https://t.co/G443ehYzFi Jo"/>
    <s v="https://community.talktalk.co.uk/t5/Chat/bd-p/socialchat"/>
    <s v="co.uk"/>
    <x v="1"/>
    <m/>
    <s v="http://pbs.twimg.com/profile_images/1035131842209505280/PEUiVXKE_normal.jpg"/>
    <x v="35"/>
    <s v="https://twitter.com/#!/talktalk/status/1093426081326075904"/>
    <m/>
    <m/>
    <s v="1093426081326075904"/>
    <s v="1093274215913086976"/>
    <b v="0"/>
    <n v="0"/>
    <s v="3039723388"/>
    <b v="0"/>
    <s v="en"/>
    <m/>
    <s v=""/>
    <b v="0"/>
    <n v="0"/>
    <s v=""/>
    <s v="Lithium Tech EU"/>
    <b v="0"/>
    <s v="1093274215913086976"/>
    <s v="Tweet"/>
    <n v="0"/>
    <n v="0"/>
    <m/>
    <m/>
    <m/>
    <m/>
    <m/>
    <m/>
    <m/>
    <m/>
    <n v="1"/>
    <s v="2"/>
    <s v="2"/>
    <n v="0"/>
    <n v="0"/>
    <n v="1"/>
    <n v="4.3478260869565215"/>
    <n v="0"/>
    <n v="0"/>
    <n v="22"/>
    <n v="95.65217391304348"/>
    <n v="23"/>
  </r>
  <r>
    <s v="talktalk"/>
    <s v="markleemellor"/>
    <m/>
    <m/>
    <m/>
    <m/>
    <m/>
    <m/>
    <m/>
    <m/>
    <s v="No"/>
    <n v="39"/>
    <m/>
    <m/>
    <x v="1"/>
    <d v="2019-02-07T08:40:51.000"/>
    <s v="@MarkleeMellor Hi Mark, we can take a look at your options for you. If you can have a chat with us using this link https://t.co/G443ehYzFi  we can take some details and get this looked into for you. Vicky"/>
    <s v="https://community.talktalk.co.uk/t5/Chat/bd-p/socialchat"/>
    <s v="co.uk"/>
    <x v="1"/>
    <m/>
    <s v="http://pbs.twimg.com/profile_images/1035131842209505280/PEUiVXKE_normal.jpg"/>
    <x v="36"/>
    <s v="https://twitter.com/#!/talktalk/status/1093429368788058112"/>
    <m/>
    <m/>
    <s v="1093429368788058112"/>
    <s v="1093425141344817157"/>
    <b v="0"/>
    <n v="0"/>
    <s v="2871095895"/>
    <b v="0"/>
    <s v="en"/>
    <m/>
    <s v=""/>
    <b v="0"/>
    <n v="0"/>
    <s v=""/>
    <s v="Lithium Tech EU"/>
    <b v="0"/>
    <s v="1093425141344817157"/>
    <s v="Tweet"/>
    <n v="0"/>
    <n v="0"/>
    <m/>
    <m/>
    <m/>
    <m/>
    <m/>
    <m/>
    <m/>
    <m/>
    <n v="1"/>
    <s v="2"/>
    <s v="2"/>
    <n v="0"/>
    <n v="0"/>
    <n v="0"/>
    <n v="0"/>
    <n v="0"/>
    <n v="0"/>
    <n v="37"/>
    <n v="100"/>
    <n v="37"/>
  </r>
  <r>
    <s v="talktalk"/>
    <s v="garyturnbull4"/>
    <m/>
    <m/>
    <m/>
    <m/>
    <m/>
    <m/>
    <m/>
    <m/>
    <s v="No"/>
    <n v="40"/>
    <m/>
    <m/>
    <x v="1"/>
    <d v="2019-02-07T13:33:09.000"/>
    <s v="@GaryTurnbull4 Hi Gary, sorry to hear about your experience there. If you would prefer to get in touch with our sales team online, you can speak with them here: https://t.co/G443ehYzFi . Thanks, Chris"/>
    <s v="https://community.talktalk.co.uk/t5/Chat/bd-p/socialchat"/>
    <s v="co.uk"/>
    <x v="1"/>
    <m/>
    <s v="http://pbs.twimg.com/profile_images/1035131842209505280/PEUiVXKE_normal.jpg"/>
    <x v="37"/>
    <s v="https://twitter.com/#!/talktalk/status/1093502928156004353"/>
    <m/>
    <m/>
    <s v="1093502928156004353"/>
    <s v="1093502027395723266"/>
    <b v="0"/>
    <n v="1"/>
    <s v="3300799125"/>
    <b v="0"/>
    <s v="en"/>
    <m/>
    <s v=""/>
    <b v="0"/>
    <n v="0"/>
    <s v=""/>
    <s v="Lithium Tech EU"/>
    <b v="0"/>
    <s v="1093502027395723266"/>
    <s v="Tweet"/>
    <n v="0"/>
    <n v="0"/>
    <m/>
    <m/>
    <m/>
    <m/>
    <m/>
    <m/>
    <m/>
    <m/>
    <n v="1"/>
    <s v="2"/>
    <s v="2"/>
    <n v="1"/>
    <n v="3.225806451612903"/>
    <n v="1"/>
    <n v="3.225806451612903"/>
    <n v="0"/>
    <n v="0"/>
    <n v="29"/>
    <n v="93.54838709677419"/>
    <n v="31"/>
  </r>
  <r>
    <s v="talktalk"/>
    <s v="stargirltt"/>
    <m/>
    <m/>
    <m/>
    <m/>
    <m/>
    <m/>
    <m/>
    <m/>
    <s v="No"/>
    <n v="41"/>
    <m/>
    <m/>
    <x v="1"/>
    <d v="2019-02-07T13:59:44.000"/>
    <s v="@StargirlTT You can cancel with our customer loyalty team here. https://t.co/G443ehYzFi - Em"/>
    <s v="https://community.talktalk.co.uk/t5/Chat/bd-p/socialchat"/>
    <s v="co.uk"/>
    <x v="1"/>
    <m/>
    <s v="http://pbs.twimg.com/profile_images/1035131842209505280/PEUiVXKE_normal.jpg"/>
    <x v="38"/>
    <s v="https://twitter.com/#!/talktalk/status/1093509621405372416"/>
    <m/>
    <m/>
    <s v="1093509621405372416"/>
    <s v="1093507500920500225"/>
    <b v="0"/>
    <n v="0"/>
    <s v="4806232401"/>
    <b v="0"/>
    <s v="en"/>
    <m/>
    <s v=""/>
    <b v="0"/>
    <n v="0"/>
    <s v=""/>
    <s v="Lithium Tech EU"/>
    <b v="0"/>
    <s v="1093507500920500225"/>
    <s v="Tweet"/>
    <n v="0"/>
    <n v="0"/>
    <m/>
    <m/>
    <m/>
    <m/>
    <m/>
    <m/>
    <m/>
    <m/>
    <n v="1"/>
    <s v="2"/>
    <s v="2"/>
    <n v="1"/>
    <n v="9.090909090909092"/>
    <n v="0"/>
    <n v="0"/>
    <n v="0"/>
    <n v="0"/>
    <n v="10"/>
    <n v="90.9090909090909"/>
    <n v="11"/>
  </r>
  <r>
    <s v="talktalk"/>
    <s v="thisiskatel"/>
    <m/>
    <m/>
    <m/>
    <m/>
    <m/>
    <m/>
    <m/>
    <m/>
    <s v="No"/>
    <n v="42"/>
    <m/>
    <m/>
    <x v="1"/>
    <d v="2019-02-07T18:58:04.000"/>
    <s v="@ThisIsKateL I understand, no worries, Kate :) if you drop our team a line here: https://t.co/G443ehYzFi, they'll be able to take a look into it and go through everything you'll need to get signed up! Becky"/>
    <s v="https://community.talktalk.co.uk/t5/Chat/bd-p/socialchat"/>
    <s v="co.uk"/>
    <x v="1"/>
    <m/>
    <s v="http://pbs.twimg.com/profile_images/1035131842209505280/PEUiVXKE_normal.jpg"/>
    <x v="39"/>
    <s v="https://twitter.com/#!/talktalk/status/1093584696724897792"/>
    <m/>
    <m/>
    <s v="1093584696724897792"/>
    <s v="1093573039613202435"/>
    <b v="0"/>
    <n v="0"/>
    <s v="960574484"/>
    <b v="0"/>
    <s v="en"/>
    <m/>
    <s v=""/>
    <b v="0"/>
    <n v="0"/>
    <s v=""/>
    <s v="Lithium Tech EU"/>
    <b v="0"/>
    <s v="1093573039613202435"/>
    <s v="Tweet"/>
    <n v="0"/>
    <n v="0"/>
    <m/>
    <m/>
    <m/>
    <m/>
    <m/>
    <m/>
    <m/>
    <m/>
    <n v="1"/>
    <s v="2"/>
    <s v="2"/>
    <n v="0"/>
    <n v="0"/>
    <n v="1"/>
    <n v="2.9411764705882355"/>
    <n v="0"/>
    <n v="0"/>
    <n v="33"/>
    <n v="97.05882352941177"/>
    <n v="34"/>
  </r>
  <r>
    <s v="talktalk"/>
    <s v="jhuntridge"/>
    <m/>
    <m/>
    <m/>
    <m/>
    <m/>
    <m/>
    <m/>
    <m/>
    <s v="No"/>
    <n v="43"/>
    <m/>
    <m/>
    <x v="1"/>
    <d v="2019-02-08T08:15:17.000"/>
    <s v="@jhuntridge Hi Jonny, sorry to hear about that. If you get in touch with our loyalty team here: https://t.co/G443ehYzFi they will be happy to assist you. Thanks, Chris"/>
    <s v="https://community.talktalk.co.uk/t5/Chat/bd-p/socialchat"/>
    <s v="co.uk"/>
    <x v="1"/>
    <m/>
    <s v="http://pbs.twimg.com/profile_images/1035131842209505280/PEUiVXKE_normal.jpg"/>
    <x v="40"/>
    <s v="https://twitter.com/#!/talktalk/status/1093785323061035008"/>
    <m/>
    <m/>
    <s v="1093785323061035008"/>
    <s v="1093631971824230402"/>
    <b v="0"/>
    <n v="0"/>
    <s v="65069158"/>
    <b v="0"/>
    <s v="en"/>
    <m/>
    <s v=""/>
    <b v="0"/>
    <n v="0"/>
    <s v=""/>
    <s v="Lithium Tech EU"/>
    <b v="0"/>
    <s v="1093631971824230402"/>
    <s v="Tweet"/>
    <n v="0"/>
    <n v="0"/>
    <m/>
    <m/>
    <m/>
    <m/>
    <m/>
    <m/>
    <m/>
    <m/>
    <n v="1"/>
    <s v="2"/>
    <s v="2"/>
    <n v="2"/>
    <n v="7.407407407407407"/>
    <n v="1"/>
    <n v="3.7037037037037037"/>
    <n v="0"/>
    <n v="0"/>
    <n v="24"/>
    <n v="88.88888888888889"/>
    <n v="27"/>
  </r>
  <r>
    <s v="talktalk"/>
    <s v="misstillyandme"/>
    <m/>
    <m/>
    <m/>
    <m/>
    <m/>
    <m/>
    <m/>
    <m/>
    <s v="No"/>
    <n v="44"/>
    <m/>
    <m/>
    <x v="1"/>
    <d v="2019-02-08T14:55:26.000"/>
    <s v="@MissTillyAndMe Hi there, I'm so sorry you're looking to cancel. To discuss cancellation, you'd have to speak with our Loyalty Team, you can reach them here: https://t.co/G443ehYzFi. Is there anything we can help with in regards to your services at all? Becky"/>
    <s v="https://community.talktalk.co.uk/t5/Chat/bd-p/socialchat"/>
    <s v="co.uk"/>
    <x v="1"/>
    <m/>
    <s v="http://pbs.twimg.com/profile_images/1035131842209505280/PEUiVXKE_normal.jpg"/>
    <x v="41"/>
    <s v="https://twitter.com/#!/talktalk/status/1093886024282005511"/>
    <m/>
    <m/>
    <s v="1093886024282005511"/>
    <s v="1093883493061406720"/>
    <b v="0"/>
    <n v="0"/>
    <s v="1296916932"/>
    <b v="0"/>
    <s v="en"/>
    <m/>
    <s v=""/>
    <b v="0"/>
    <n v="0"/>
    <s v=""/>
    <s v="Lithium Tech EU"/>
    <b v="0"/>
    <s v="1093883493061406720"/>
    <s v="Tweet"/>
    <n v="0"/>
    <n v="0"/>
    <m/>
    <m/>
    <m/>
    <m/>
    <m/>
    <m/>
    <m/>
    <m/>
    <n v="1"/>
    <s v="2"/>
    <s v="2"/>
    <n v="1"/>
    <n v="2.4390243902439024"/>
    <n v="1"/>
    <n v="2.4390243902439024"/>
    <n v="0"/>
    <n v="0"/>
    <n v="39"/>
    <n v="95.1219512195122"/>
    <n v="41"/>
  </r>
  <r>
    <s v="talktalk"/>
    <s v="boothmazdon"/>
    <m/>
    <m/>
    <m/>
    <m/>
    <m/>
    <m/>
    <m/>
    <m/>
    <s v="No"/>
    <n v="45"/>
    <m/>
    <m/>
    <x v="1"/>
    <d v="2019-02-08T21:02:29.000"/>
    <s v="@Boothmazdon Hi Marilyn, my apologies for this, if you drop our Loyalty Team a line, they'll be able to take a look at the best options available for you. You can reach them here: https://t.co/G443ehYzFi Becky"/>
    <s v="https://community.talktalk.co.uk/t5/Chat/bd-p/socialchat"/>
    <s v="co.uk"/>
    <x v="1"/>
    <m/>
    <s v="http://pbs.twimg.com/profile_images/1035131842209505280/PEUiVXKE_normal.jpg"/>
    <x v="42"/>
    <s v="https://twitter.com/#!/talktalk/status/1093978395023732738"/>
    <m/>
    <m/>
    <s v="1093978395023732738"/>
    <s v="1093960309864316928"/>
    <b v="0"/>
    <n v="0"/>
    <s v="484076510"/>
    <b v="0"/>
    <s v="en"/>
    <m/>
    <s v=""/>
    <b v="0"/>
    <n v="0"/>
    <s v=""/>
    <s v="Lithium Tech EU"/>
    <b v="0"/>
    <s v="1093960309864316928"/>
    <s v="Tweet"/>
    <n v="0"/>
    <n v="0"/>
    <m/>
    <m/>
    <m/>
    <m/>
    <m/>
    <m/>
    <m/>
    <m/>
    <n v="1"/>
    <s v="2"/>
    <s v="2"/>
    <n v="3"/>
    <n v="8.571428571428571"/>
    <n v="0"/>
    <n v="0"/>
    <n v="0"/>
    <n v="0"/>
    <n v="32"/>
    <n v="91.42857142857143"/>
    <n v="35"/>
  </r>
  <r>
    <s v="talktalk"/>
    <s v="adsdog1"/>
    <m/>
    <m/>
    <m/>
    <m/>
    <m/>
    <m/>
    <m/>
    <m/>
    <s v="No"/>
    <n v="46"/>
    <m/>
    <m/>
    <x v="1"/>
    <d v="2019-02-09T09:33:22.000"/>
    <s v="@adsdog1 If you have a chat with our Billing Team here https://t.co/G443ehYzFi, they’ll get that looked into for you - Thanks, Andy"/>
    <s v="https://community.talktalk.co.uk/t5/Chat/bd-p/socialchat"/>
    <s v="co.uk"/>
    <x v="1"/>
    <m/>
    <s v="http://pbs.twimg.com/profile_images/1035131842209505280/PEUiVXKE_normal.jpg"/>
    <x v="43"/>
    <s v="https://twitter.com/#!/talktalk/status/1094167361953906693"/>
    <m/>
    <m/>
    <s v="1094167361953906693"/>
    <s v="1093930395937185798"/>
    <b v="0"/>
    <n v="0"/>
    <s v="852649283581091843"/>
    <b v="0"/>
    <s v="en"/>
    <m/>
    <s v=""/>
    <b v="0"/>
    <n v="0"/>
    <s v=""/>
    <s v="Lithium Tech EU"/>
    <b v="0"/>
    <s v="1093930395937185798"/>
    <s v="Tweet"/>
    <n v="0"/>
    <n v="0"/>
    <m/>
    <m/>
    <m/>
    <m/>
    <m/>
    <m/>
    <m/>
    <m/>
    <n v="1"/>
    <s v="2"/>
    <s v="2"/>
    <n v="0"/>
    <n v="0"/>
    <n v="0"/>
    <n v="0"/>
    <n v="0"/>
    <n v="0"/>
    <n v="21"/>
    <n v="100"/>
    <n v="21"/>
  </r>
  <r>
    <s v="talktalk"/>
    <s v="jday0708"/>
    <m/>
    <m/>
    <m/>
    <m/>
    <m/>
    <m/>
    <m/>
    <m/>
    <s v="No"/>
    <n v="47"/>
    <m/>
    <m/>
    <x v="1"/>
    <d v="2019-02-09T10:05:56.000"/>
    <s v="@JDay0708 Hi Jason, I'm so sorry to hear that, have you been in touch with us here https://t.co/G443ehYzFi  to see if there's a better package we can put you on? Charlotte"/>
    <s v="https://community.talktalk.co.uk/t5/Chat/bd-p/socialchat"/>
    <s v="co.uk"/>
    <x v="1"/>
    <m/>
    <s v="http://pbs.twimg.com/profile_images/1035131842209505280/PEUiVXKE_normal.jpg"/>
    <x v="44"/>
    <s v="https://twitter.com/#!/talktalk/status/1094175556894146560"/>
    <m/>
    <m/>
    <s v="1094175556894146560"/>
    <s v="1093943186031104001"/>
    <b v="0"/>
    <n v="0"/>
    <s v="784626128"/>
    <b v="0"/>
    <s v="en"/>
    <m/>
    <s v=""/>
    <b v="0"/>
    <n v="0"/>
    <s v=""/>
    <s v="Lithium Tech EU"/>
    <b v="0"/>
    <s v="1093943186031104001"/>
    <s v="Tweet"/>
    <n v="0"/>
    <n v="0"/>
    <m/>
    <m/>
    <m/>
    <m/>
    <m/>
    <m/>
    <m/>
    <m/>
    <n v="1"/>
    <s v="2"/>
    <s v="2"/>
    <n v="1"/>
    <n v="3.3333333333333335"/>
    <n v="1"/>
    <n v="3.3333333333333335"/>
    <n v="0"/>
    <n v="0"/>
    <n v="28"/>
    <n v="93.33333333333333"/>
    <n v="30"/>
  </r>
  <r>
    <s v="talktalk"/>
    <s v="eagullcry"/>
    <m/>
    <m/>
    <m/>
    <m/>
    <m/>
    <m/>
    <m/>
    <m/>
    <s v="No"/>
    <n v="48"/>
    <m/>
    <m/>
    <x v="1"/>
    <d v="2019-02-09T14:58:57.000"/>
    <s v="@eagullcry Hi there, have you been in touch with our Tech Team here: https://t.co/G443ehYzFi  about this? Charlotte"/>
    <s v="https://community.talktalk.co.uk/t5/Chat/bd-p/socialchat"/>
    <s v="co.uk"/>
    <x v="1"/>
    <m/>
    <s v="http://pbs.twimg.com/profile_images/1035131842209505280/PEUiVXKE_normal.jpg"/>
    <x v="45"/>
    <s v="https://twitter.com/#!/talktalk/status/1094249298756358146"/>
    <m/>
    <m/>
    <s v="1094249298756358146"/>
    <s v="1094199692672548864"/>
    <b v="0"/>
    <n v="0"/>
    <s v="624086558"/>
    <b v="0"/>
    <s v="en"/>
    <m/>
    <s v=""/>
    <b v="0"/>
    <n v="0"/>
    <s v=""/>
    <s v="Lithium Tech EU"/>
    <b v="0"/>
    <s v="1094199692672548864"/>
    <s v="Tweet"/>
    <n v="0"/>
    <n v="0"/>
    <m/>
    <m/>
    <m/>
    <m/>
    <m/>
    <m/>
    <m/>
    <m/>
    <n v="1"/>
    <s v="2"/>
    <s v="2"/>
    <n v="0"/>
    <n v="0"/>
    <n v="0"/>
    <n v="0"/>
    <n v="0"/>
    <n v="0"/>
    <n v="16"/>
    <n v="100"/>
    <n v="16"/>
  </r>
  <r>
    <s v="talktalk"/>
    <s v="chlolouii"/>
    <m/>
    <m/>
    <m/>
    <m/>
    <m/>
    <m/>
    <m/>
    <m/>
    <s v="No"/>
    <n v="49"/>
    <m/>
    <m/>
    <x v="1"/>
    <d v="2019-02-09T15:45:02.000"/>
    <s v="@chlolouii Hi Chloe, I'm so sorry to hear you're having some issues, have you been in touch with our Tech Team here: https://t.co/G443ehYzFi  so they can look into this for you? Charlotte"/>
    <s v="https://community.talktalk.co.uk/t5/Chat/bd-p/socialchat"/>
    <s v="co.uk"/>
    <x v="1"/>
    <m/>
    <s v="http://pbs.twimg.com/profile_images/1035131842209505280/PEUiVXKE_normal.jpg"/>
    <x v="46"/>
    <s v="https://twitter.com/#!/talktalk/status/1094260896828977152"/>
    <m/>
    <m/>
    <s v="1094260896828977152"/>
    <s v="1094248186930171904"/>
    <b v="0"/>
    <n v="0"/>
    <s v="1089139448296685568"/>
    <b v="0"/>
    <s v="en"/>
    <m/>
    <s v=""/>
    <b v="0"/>
    <n v="0"/>
    <s v=""/>
    <s v="Lithium Tech EU"/>
    <b v="0"/>
    <s v="1094248186930171904"/>
    <s v="Tweet"/>
    <n v="0"/>
    <n v="0"/>
    <m/>
    <m/>
    <m/>
    <m/>
    <m/>
    <m/>
    <m/>
    <m/>
    <n v="1"/>
    <s v="2"/>
    <s v="2"/>
    <n v="0"/>
    <n v="0"/>
    <n v="2"/>
    <n v="6.451612903225806"/>
    <n v="0"/>
    <n v="0"/>
    <n v="29"/>
    <n v="93.54838709677419"/>
    <n v="31"/>
  </r>
  <r>
    <s v="talktalk"/>
    <s v="_pickering1"/>
    <m/>
    <m/>
    <m/>
    <m/>
    <m/>
    <m/>
    <m/>
    <m/>
    <s v="No"/>
    <n v="50"/>
    <m/>
    <m/>
    <x v="1"/>
    <d v="2019-02-09T15:46:29.000"/>
    <s v="@_pickering1 Hi George, have you been in touch with our Tech Team online here https://t.co/G443ehYzFi  about this? Charlotte"/>
    <s v="https://community.talktalk.co.uk/t5/Chat/bd-p/socialchat"/>
    <s v="co.uk"/>
    <x v="1"/>
    <m/>
    <s v="http://pbs.twimg.com/profile_images/1035131842209505280/PEUiVXKE_normal.jpg"/>
    <x v="47"/>
    <s v="https://twitter.com/#!/talktalk/status/1094261259577511936"/>
    <m/>
    <m/>
    <s v="1094261259577511936"/>
    <s v="1094248003496566784"/>
    <b v="0"/>
    <n v="0"/>
    <s v="2171176365"/>
    <b v="0"/>
    <s v="en"/>
    <m/>
    <s v=""/>
    <b v="0"/>
    <n v="0"/>
    <s v=""/>
    <s v="Lithium Tech EU"/>
    <b v="0"/>
    <s v="1094248003496566784"/>
    <s v="Tweet"/>
    <n v="0"/>
    <n v="0"/>
    <m/>
    <m/>
    <m/>
    <m/>
    <m/>
    <m/>
    <m/>
    <m/>
    <n v="1"/>
    <s v="2"/>
    <s v="2"/>
    <n v="0"/>
    <n v="0"/>
    <n v="0"/>
    <n v="0"/>
    <n v="0"/>
    <n v="0"/>
    <n v="17"/>
    <n v="100"/>
    <n v="17"/>
  </r>
  <r>
    <s v="talktalk"/>
    <s v="adambutters3"/>
    <m/>
    <m/>
    <m/>
    <m/>
    <m/>
    <m/>
    <m/>
    <m/>
    <s v="No"/>
    <n v="51"/>
    <m/>
    <m/>
    <x v="1"/>
    <d v="2019-02-09T15:46:54.000"/>
    <s v="@AdamButters3 Hi Adam, I'm really sorry to hear you're having some problems, have you been in touch with us here https://t.co/G443ehYzFi about this? Charlotte"/>
    <s v="https://community.talktalk.co.uk/t5/Chat/bd-p/socialchat"/>
    <s v="co.uk"/>
    <x v="1"/>
    <m/>
    <s v="http://pbs.twimg.com/profile_images/1035131842209505280/PEUiVXKE_normal.jpg"/>
    <x v="48"/>
    <s v="https://twitter.com/#!/talktalk/status/1094261364506406912"/>
    <m/>
    <m/>
    <s v="1094261364506406912"/>
    <s v="1094246223354175489"/>
    <b v="0"/>
    <n v="0"/>
    <s v="924029849735450624"/>
    <b v="0"/>
    <s v="en"/>
    <m/>
    <s v=""/>
    <b v="0"/>
    <n v="0"/>
    <s v=""/>
    <s v="Lithium Tech EU"/>
    <b v="0"/>
    <s v="1094246223354175489"/>
    <s v="Tweet"/>
    <n v="0"/>
    <n v="0"/>
    <m/>
    <m/>
    <m/>
    <m/>
    <m/>
    <m/>
    <m/>
    <m/>
    <n v="1"/>
    <s v="2"/>
    <s v="2"/>
    <n v="0"/>
    <n v="0"/>
    <n v="2"/>
    <n v="8.695652173913043"/>
    <n v="0"/>
    <n v="0"/>
    <n v="21"/>
    <n v="91.30434782608695"/>
    <n v="23"/>
  </r>
  <r>
    <s v="talktalk"/>
    <s v="dillon_erhardt"/>
    <m/>
    <m/>
    <m/>
    <m/>
    <m/>
    <m/>
    <m/>
    <m/>
    <s v="No"/>
    <n v="52"/>
    <m/>
    <m/>
    <x v="1"/>
    <d v="2019-02-09T17:24:46.000"/>
    <s v="@dillon_erhardt Hi Dillon, I'm so sorry that's been your experience :( have you been in touch with us online about this? If not you can reach us here: https://t.co/G443ehYzFi Charlotte"/>
    <s v="https://community.talktalk.co.uk/t5/Chat/bd-p/socialchat"/>
    <s v="co.uk"/>
    <x v="1"/>
    <m/>
    <s v="http://pbs.twimg.com/profile_images/1035131842209505280/PEUiVXKE_normal.jpg"/>
    <x v="49"/>
    <s v="https://twitter.com/#!/talktalk/status/1094285994537484288"/>
    <m/>
    <m/>
    <s v="1094285994537484288"/>
    <s v="1094269054892892163"/>
    <b v="0"/>
    <n v="0"/>
    <s v="894561154667859968"/>
    <b v="0"/>
    <s v="en"/>
    <m/>
    <s v=""/>
    <b v="0"/>
    <n v="0"/>
    <s v=""/>
    <s v="Lithium Tech EU"/>
    <b v="0"/>
    <s v="1094269054892892163"/>
    <s v="Tweet"/>
    <n v="0"/>
    <n v="0"/>
    <m/>
    <m/>
    <m/>
    <m/>
    <m/>
    <m/>
    <m/>
    <m/>
    <n v="1"/>
    <s v="2"/>
    <s v="2"/>
    <n v="0"/>
    <n v="0"/>
    <n v="1"/>
    <n v="3.5714285714285716"/>
    <n v="0"/>
    <n v="0"/>
    <n v="27"/>
    <n v="96.42857142857143"/>
    <n v="28"/>
  </r>
  <r>
    <s v="talktalk"/>
    <s v="properruggie"/>
    <m/>
    <m/>
    <m/>
    <m/>
    <m/>
    <m/>
    <m/>
    <m/>
    <s v="No"/>
    <n v="53"/>
    <m/>
    <m/>
    <x v="1"/>
    <d v="2019-02-10T10:48:18.000"/>
    <s v="@ProperRuggie We're sorry to hear that Matt. If you have a chat with our Tech Team here https://t.co/G443ehYzFi, they’ll get that looked into for you - Thanks, Andy"/>
    <s v="https://community.talktalk.co.uk/t5/Chat/bd-p/socialchat"/>
    <s v="co.uk"/>
    <x v="1"/>
    <m/>
    <s v="http://pbs.twimg.com/profile_images/1035131842209505280/PEUiVXKE_normal.jpg"/>
    <x v="50"/>
    <s v="https://twitter.com/#!/talktalk/status/1094548607448039424"/>
    <m/>
    <m/>
    <s v="1094548607448039424"/>
    <s v="1094537360887476224"/>
    <b v="0"/>
    <n v="0"/>
    <s v="753990657438543872"/>
    <b v="0"/>
    <s v="en"/>
    <m/>
    <s v=""/>
    <b v="0"/>
    <n v="0"/>
    <s v=""/>
    <s v="Lithium Tech EU"/>
    <b v="0"/>
    <s v="1094537360887476224"/>
    <s v="Tweet"/>
    <n v="0"/>
    <n v="0"/>
    <m/>
    <m/>
    <m/>
    <m/>
    <m/>
    <m/>
    <m/>
    <m/>
    <n v="1"/>
    <s v="2"/>
    <s v="2"/>
    <n v="0"/>
    <n v="0"/>
    <n v="1"/>
    <n v="3.7037037037037037"/>
    <n v="0"/>
    <n v="0"/>
    <n v="26"/>
    <n v="96.29629629629629"/>
    <n v="27"/>
  </r>
  <r>
    <s v="talktalk"/>
    <s v="nick_hoadley"/>
    <m/>
    <m/>
    <m/>
    <m/>
    <m/>
    <m/>
    <m/>
    <m/>
    <s v="No"/>
    <n v="54"/>
    <m/>
    <m/>
    <x v="1"/>
    <d v="2019-02-10T12:29:15.000"/>
    <s v="@Nick_Hoadley We're sorry to hear this Nick. If you have a chat with our team here https://t.co/G443ehYzFi, they’ll get that looked into for you - Thanks, Andy"/>
    <s v="https://community.talktalk.co.uk/t5/Chat/bd-p/socialchat"/>
    <s v="co.uk"/>
    <x v="1"/>
    <m/>
    <s v="http://pbs.twimg.com/profile_images/1035131842209505280/PEUiVXKE_normal.jpg"/>
    <x v="51"/>
    <s v="https://twitter.com/#!/talktalk/status/1094574014155145217"/>
    <m/>
    <m/>
    <s v="1094574014155145217"/>
    <s v="1094564742813892610"/>
    <b v="0"/>
    <n v="0"/>
    <s v="133346891"/>
    <b v="0"/>
    <s v="en"/>
    <m/>
    <s v=""/>
    <b v="0"/>
    <n v="0"/>
    <s v=""/>
    <s v="Lithium Tech EU"/>
    <b v="0"/>
    <s v="1094564742813892610"/>
    <s v="Tweet"/>
    <n v="0"/>
    <n v="0"/>
    <m/>
    <m/>
    <m/>
    <m/>
    <m/>
    <m/>
    <m/>
    <m/>
    <n v="1"/>
    <s v="2"/>
    <s v="2"/>
    <n v="0"/>
    <n v="0"/>
    <n v="1"/>
    <n v="3.8461538461538463"/>
    <n v="0"/>
    <n v="0"/>
    <n v="25"/>
    <n v="96.15384615384616"/>
    <n v="26"/>
  </r>
  <r>
    <s v="talktalk"/>
    <s v="andyhall2171"/>
    <m/>
    <m/>
    <m/>
    <m/>
    <m/>
    <m/>
    <m/>
    <m/>
    <s v="No"/>
    <n v="55"/>
    <m/>
    <m/>
    <x v="1"/>
    <d v="2019-02-10T12:35:14.000"/>
    <s v="@andyhall2171 If you have another chat with the team here https://t.co/G443ehYzFi, they’ll get that looked into for you - Thanks, Andy"/>
    <s v="https://community.talktalk.co.uk/t5/Chat/bd-p/socialchat"/>
    <s v="co.uk"/>
    <x v="1"/>
    <m/>
    <s v="http://pbs.twimg.com/profile_images/1035131842209505280/PEUiVXKE_normal.jpg"/>
    <x v="52"/>
    <s v="https://twitter.com/#!/talktalk/status/1094575520593907712"/>
    <m/>
    <m/>
    <s v="1094575520593907712"/>
    <s v="1094574096749395968"/>
    <b v="0"/>
    <n v="0"/>
    <s v="302842103"/>
    <b v="0"/>
    <s v="en"/>
    <m/>
    <s v=""/>
    <b v="0"/>
    <n v="0"/>
    <s v=""/>
    <s v="Lithium Tech EU"/>
    <b v="0"/>
    <s v="1094574096749395968"/>
    <s v="Tweet"/>
    <n v="0"/>
    <n v="0"/>
    <m/>
    <m/>
    <m/>
    <m/>
    <m/>
    <m/>
    <m/>
    <m/>
    <n v="1"/>
    <s v="2"/>
    <s v="2"/>
    <n v="0"/>
    <n v="0"/>
    <n v="0"/>
    <n v="0"/>
    <n v="0"/>
    <n v="0"/>
    <n v="20"/>
    <n v="100"/>
    <n v="20"/>
  </r>
  <r>
    <s v="talktalk"/>
    <s v="boneskw"/>
    <m/>
    <m/>
    <m/>
    <m/>
    <m/>
    <m/>
    <m/>
    <m/>
    <s v="No"/>
    <n v="56"/>
    <m/>
    <m/>
    <x v="1"/>
    <d v="2019-02-10T13:27:21.000"/>
    <s v="@BonesKW We're sorry about that Kyle. If you have a chat with our team here https://t.co/G443ehYzFi, they’ll get that looked into for you - Thanks, Andy"/>
    <s v="https://community.talktalk.co.uk/t5/Chat/bd-p/socialchat"/>
    <s v="co.uk"/>
    <x v="1"/>
    <m/>
    <s v="http://pbs.twimg.com/profile_images/1035131842209505280/PEUiVXKE_normal.jpg"/>
    <x v="53"/>
    <s v="https://twitter.com/#!/talktalk/status/1094588632629997568"/>
    <m/>
    <m/>
    <s v="1094588632629997568"/>
    <s v="1094579152018124800"/>
    <b v="0"/>
    <n v="0"/>
    <s v="811901104455843840"/>
    <b v="0"/>
    <s v="en"/>
    <m/>
    <s v=""/>
    <b v="0"/>
    <n v="0"/>
    <s v=""/>
    <s v="Lithium Tech EU"/>
    <b v="0"/>
    <s v="1094579152018124800"/>
    <s v="Tweet"/>
    <n v="0"/>
    <n v="0"/>
    <m/>
    <m/>
    <m/>
    <m/>
    <m/>
    <m/>
    <m/>
    <m/>
    <n v="1"/>
    <s v="2"/>
    <s v="2"/>
    <n v="0"/>
    <n v="0"/>
    <n v="1"/>
    <n v="4"/>
    <n v="0"/>
    <n v="0"/>
    <n v="24"/>
    <n v="96"/>
    <n v="25"/>
  </r>
  <r>
    <s v="twitliveevents"/>
    <s v="twitliveevents"/>
    <m/>
    <m/>
    <m/>
    <m/>
    <m/>
    <m/>
    <m/>
    <m/>
    <s v="No"/>
    <n v="57"/>
    <m/>
    <m/>
    <x v="0"/>
    <d v="2019-02-05T03:00:16.000"/>
    <s v="February 4, 2019 at 10:00PM Twitter Chat - #SocialChat #TwitterChat Visit https://t.co/7rW7B93fzz for more events."/>
    <s v="http://www.twitterliveevents.com/"/>
    <s v="twitterliveevents.com"/>
    <x v="4"/>
    <m/>
    <s v="http://pbs.twimg.com/profile_images/2389883639/lc4rqm6b1pxfkuajsdo1_normal.jpeg"/>
    <x v="54"/>
    <s v="https://twitter.com/#!/twitliveevents/status/1092618884941795328"/>
    <m/>
    <m/>
    <s v="1092618884941795328"/>
    <m/>
    <b v="0"/>
    <n v="0"/>
    <s v=""/>
    <b v="0"/>
    <s v="en"/>
    <m/>
    <s v=""/>
    <b v="0"/>
    <n v="0"/>
    <s v=""/>
    <s v="IFTTT"/>
    <b v="0"/>
    <s v="1092618884941795328"/>
    <s v="Tweet"/>
    <n v="0"/>
    <n v="0"/>
    <m/>
    <m/>
    <m/>
    <m/>
    <m/>
    <m/>
    <m/>
    <m/>
    <n v="2"/>
    <s v="4"/>
    <s v="4"/>
    <n v="0"/>
    <n v="0"/>
    <n v="0"/>
    <n v="0"/>
    <n v="0"/>
    <n v="0"/>
    <n v="14"/>
    <n v="100"/>
    <n v="14"/>
  </r>
  <r>
    <s v="twitliveevents"/>
    <s v="twitliveevents"/>
    <m/>
    <m/>
    <m/>
    <m/>
    <m/>
    <m/>
    <m/>
    <m/>
    <s v="No"/>
    <n v="58"/>
    <m/>
    <m/>
    <x v="0"/>
    <d v="2019-02-12T03:00:10.000"/>
    <s v="February 11, 2019 at 10:00PM Twitter Chat - #SocialChat #TwitterChat Visit https://t.co/7rW7B93fzz for more events."/>
    <s v="http://www.twitterliveevents.com/"/>
    <s v="twitterliveevents.com"/>
    <x v="4"/>
    <m/>
    <s v="http://pbs.twimg.com/profile_images/2389883639/lc4rqm6b1pxfkuajsdo1_normal.jpeg"/>
    <x v="55"/>
    <s v="https://twitter.com/#!/twitliveevents/status/1095155574524862464"/>
    <m/>
    <m/>
    <s v="1095155574524862464"/>
    <m/>
    <b v="0"/>
    <n v="0"/>
    <s v=""/>
    <b v="0"/>
    <s v="en"/>
    <m/>
    <s v=""/>
    <b v="0"/>
    <n v="0"/>
    <s v=""/>
    <s v="IFTTT"/>
    <b v="0"/>
    <s v="1095155574524862464"/>
    <s v="Tweet"/>
    <n v="0"/>
    <n v="0"/>
    <m/>
    <m/>
    <m/>
    <m/>
    <m/>
    <m/>
    <m/>
    <m/>
    <n v="2"/>
    <s v="4"/>
    <s v="4"/>
    <n v="0"/>
    <n v="0"/>
    <n v="0"/>
    <n v="0"/>
    <n v="0"/>
    <n v="0"/>
    <n v="14"/>
    <n v="100"/>
    <n v="14"/>
  </r>
  <r>
    <s v="juegostudio"/>
    <s v="juegostudio"/>
    <m/>
    <m/>
    <m/>
    <m/>
    <m/>
    <m/>
    <m/>
    <m/>
    <s v="No"/>
    <n v="59"/>
    <m/>
    <m/>
    <x v="0"/>
    <d v="2019-02-12T11:39:03.000"/>
    <s v="Make chat apps more interesting! We have developed a social chat app that has instant messaging with built-in games. Have a similar idea? Work with Us Now! https://t.co/y9vWmqqyc6 _x000a_#chatapp #socialchat #apps #games #gamedev #appdev https://t.co/xVNmr5QKAB"/>
    <s v="https://www.juegostudio.com/social-game-chat-apps-case-study"/>
    <s v="juegostudio.com"/>
    <x v="5"/>
    <s v="https://pbs.twimg.com/media/DzM88VdVsAADvZC.jpg"/>
    <s v="https://pbs.twimg.com/media/DzM88VdVsAADvZC.jpg"/>
    <x v="56"/>
    <s v="https://twitter.com/#!/juegostudio/status/1095286154344054784"/>
    <m/>
    <m/>
    <s v="1095286154344054784"/>
    <m/>
    <b v="0"/>
    <n v="0"/>
    <s v=""/>
    <b v="0"/>
    <s v="en"/>
    <m/>
    <s v=""/>
    <b v="0"/>
    <n v="0"/>
    <s v=""/>
    <s v="Twitter Web Client"/>
    <b v="0"/>
    <s v="1095286154344054784"/>
    <s v="Tweet"/>
    <n v="0"/>
    <n v="0"/>
    <m/>
    <m/>
    <m/>
    <m/>
    <m/>
    <m/>
    <m/>
    <m/>
    <n v="1"/>
    <s v="4"/>
    <s v="4"/>
    <n v="2"/>
    <n v="5.882352941176471"/>
    <n v="0"/>
    <n v="0"/>
    <n v="0"/>
    <n v="0"/>
    <n v="32"/>
    <n v="94.11764705882354"/>
    <n v="34"/>
  </r>
  <r>
    <s v="amithpanchal"/>
    <s v="amithpanchal"/>
    <m/>
    <m/>
    <m/>
    <m/>
    <m/>
    <m/>
    <m/>
    <m/>
    <s v="No"/>
    <n v="60"/>
    <m/>
    <m/>
    <x v="0"/>
    <d v="2018-04-29T16:14:50.000"/>
    <s v="List of 10 #TwitterChat for Digital Marketers:_x000a_1. #ContentChat_x000a_2. #Bufferchat_x000a_3. #SEMrushchat_x000a_4. #SEOTalk_x000a_5. #SEOChat_x000a_6. #BlogChat_x000a_7. #PPCChat_x000a_8. #HootChat_x000a_9. #BrandChat_x000a_10. #SocialChat"/>
    <m/>
    <m/>
    <x v="6"/>
    <m/>
    <s v="http://pbs.twimg.com/profile_images/1091966891181121536/eUhuYMsE_normal.jpg"/>
    <x v="57"/>
    <s v="https://twitter.com/#!/amithpanchal/status/990625463772045314"/>
    <m/>
    <m/>
    <s v="990625463772045314"/>
    <m/>
    <b v="0"/>
    <n v="142"/>
    <s v=""/>
    <b v="0"/>
    <s v="en"/>
    <m/>
    <s v=""/>
    <b v="0"/>
    <n v="74"/>
    <s v=""/>
    <s v="Twitter Web Client"/>
    <b v="0"/>
    <s v="990625463772045314"/>
    <s v="Retweet"/>
    <n v="0"/>
    <n v="0"/>
    <m/>
    <m/>
    <m/>
    <m/>
    <m/>
    <m/>
    <m/>
    <m/>
    <n v="1"/>
    <s v="7"/>
    <s v="7"/>
    <n v="0"/>
    <n v="0"/>
    <n v="0"/>
    <n v="0"/>
    <n v="0"/>
    <n v="0"/>
    <n v="27"/>
    <n v="100"/>
    <n v="27"/>
  </r>
  <r>
    <s v="ngocgiautran1"/>
    <s v="amithpanchal"/>
    <m/>
    <m/>
    <m/>
    <m/>
    <m/>
    <m/>
    <m/>
    <m/>
    <s v="No"/>
    <n v="61"/>
    <m/>
    <m/>
    <x v="2"/>
    <d v="2019-02-12T20:26:36.000"/>
    <s v="RT @AmitHPanchal: List of 10 #TwitterChat for Digital Marketers:_x000a_1. #ContentChat_x000a_2. #Bufferchat_x000a_3. #SEMrushchat_x000a_4. #SEOTalk_x000a_5. #SEOChat_x000a_6.…"/>
    <m/>
    <m/>
    <x v="7"/>
    <m/>
    <s v="http://pbs.twimg.com/profile_images/1085620087971893248/WP7VxjxV_normal.jpg"/>
    <x v="58"/>
    <s v="https://twitter.com/#!/ngocgiautran1/status/1095418917047189505"/>
    <m/>
    <m/>
    <s v="1095418917047189505"/>
    <m/>
    <b v="0"/>
    <n v="0"/>
    <s v=""/>
    <b v="0"/>
    <s v="en"/>
    <m/>
    <s v=""/>
    <b v="0"/>
    <n v="74"/>
    <s v="990625463772045314"/>
    <s v="Twitter Web Client"/>
    <b v="0"/>
    <s v="990625463772045314"/>
    <s v="Tweet"/>
    <n v="0"/>
    <n v="0"/>
    <m/>
    <m/>
    <m/>
    <m/>
    <m/>
    <m/>
    <m/>
    <m/>
    <n v="1"/>
    <s v="7"/>
    <s v="7"/>
    <n v="0"/>
    <n v="0"/>
    <n v="0"/>
    <n v="0"/>
    <n v="0"/>
    <n v="0"/>
    <n v="20"/>
    <n v="100"/>
    <n v="20"/>
  </r>
  <r>
    <s v="bracelet_barnes"/>
    <s v="bracelet_barnes"/>
    <m/>
    <m/>
    <m/>
    <m/>
    <m/>
    <m/>
    <m/>
    <m/>
    <s v="No"/>
    <n v="62"/>
    <m/>
    <m/>
    <x v="0"/>
    <d v="2019-02-13T07:54:12.000"/>
    <s v="https://t.co/JXFUmgfWKn #socialchat #chatting #chatrooms"/>
    <s v="https://www.chatinum.com"/>
    <s v="chatinum.com"/>
    <x v="8"/>
    <m/>
    <s v="http://pbs.twimg.com/profile_images/780784384865542145/F72g7Kvt_normal.jpg"/>
    <x v="59"/>
    <s v="https://twitter.com/#!/bracelet_barnes/status/1095591958670651392"/>
    <m/>
    <m/>
    <s v="1095591958670651392"/>
    <m/>
    <b v="0"/>
    <n v="0"/>
    <s v=""/>
    <b v="0"/>
    <s v="und"/>
    <m/>
    <s v=""/>
    <b v="0"/>
    <n v="0"/>
    <s v=""/>
    <s v="Twitter Web Client"/>
    <b v="0"/>
    <s v="1095591958670651392"/>
    <s v="Tweet"/>
    <n v="0"/>
    <n v="0"/>
    <m/>
    <m/>
    <m/>
    <m/>
    <m/>
    <m/>
    <m/>
    <m/>
    <n v="1"/>
    <s v="4"/>
    <s v="4"/>
    <n v="0"/>
    <n v="0"/>
    <n v="0"/>
    <n v="0"/>
    <n v="0"/>
    <n v="0"/>
    <n v="3"/>
    <n v="100"/>
    <n v="3"/>
  </r>
  <r>
    <s v="vegadoran"/>
    <s v="vegadoran"/>
    <m/>
    <m/>
    <m/>
    <m/>
    <m/>
    <m/>
    <m/>
    <m/>
    <s v="No"/>
    <n v="63"/>
    <m/>
    <m/>
    <x v="0"/>
    <d v="2019-02-13T07:54:57.000"/>
    <s v="https://t.co/9hQLcfV8aJ #socialchat #chat #chatting #chatrooms"/>
    <s v="https://www.chatinum.com"/>
    <s v="chatinum.com"/>
    <x v="9"/>
    <m/>
    <s v="http://pbs.twimg.com/profile_images/740754981523980288/9hxDTlP2_normal.jpg"/>
    <x v="60"/>
    <s v="https://twitter.com/#!/vegadoran/status/1095592146231537664"/>
    <m/>
    <m/>
    <s v="1095592146231537664"/>
    <m/>
    <b v="0"/>
    <n v="0"/>
    <s v=""/>
    <b v="0"/>
    <s v="und"/>
    <m/>
    <s v=""/>
    <b v="0"/>
    <n v="0"/>
    <s v=""/>
    <s v="Twitter Web Client"/>
    <b v="0"/>
    <s v="1095592146231537664"/>
    <s v="Tweet"/>
    <n v="0"/>
    <n v="0"/>
    <m/>
    <m/>
    <m/>
    <m/>
    <m/>
    <m/>
    <m/>
    <m/>
    <n v="1"/>
    <s v="4"/>
    <s v="4"/>
    <n v="0"/>
    <n v="0"/>
    <n v="0"/>
    <n v="0"/>
    <n v="0"/>
    <n v="0"/>
    <n v="4"/>
    <n v="100"/>
    <n v="4"/>
  </r>
  <r>
    <s v="yiprashad"/>
    <s v="yiprashad"/>
    <m/>
    <m/>
    <m/>
    <m/>
    <m/>
    <m/>
    <m/>
    <m/>
    <s v="No"/>
    <n v="64"/>
    <m/>
    <m/>
    <x v="0"/>
    <d v="2019-02-13T07:55:42.000"/>
    <s v="https://t.co/iD9ayybMmP #socialchat #chatting"/>
    <s v="https://www.chatinum.com"/>
    <s v="chatinum.com"/>
    <x v="10"/>
    <m/>
    <s v="http://pbs.twimg.com/profile_images/775299298741420032/tdl2ZYad_normal.jpg"/>
    <x v="61"/>
    <s v="https://twitter.com/#!/yiprashad/status/1095592333704392704"/>
    <m/>
    <m/>
    <s v="1095592333704392704"/>
    <m/>
    <b v="0"/>
    <n v="0"/>
    <s v=""/>
    <b v="0"/>
    <s v="und"/>
    <m/>
    <s v=""/>
    <b v="0"/>
    <n v="0"/>
    <s v=""/>
    <s v="Twitter Web Client"/>
    <b v="0"/>
    <s v="1095592333704392704"/>
    <s v="Tweet"/>
    <n v="0"/>
    <n v="0"/>
    <m/>
    <m/>
    <m/>
    <m/>
    <m/>
    <m/>
    <m/>
    <m/>
    <n v="1"/>
    <s v="4"/>
    <s v="4"/>
    <n v="0"/>
    <n v="0"/>
    <n v="0"/>
    <n v="0"/>
    <n v="0"/>
    <n v="0"/>
    <n v="2"/>
    <n v="100"/>
    <n v="2"/>
  </r>
  <r>
    <s v="1974christensen"/>
    <s v="1974christensen"/>
    <m/>
    <m/>
    <m/>
    <m/>
    <m/>
    <m/>
    <m/>
    <m/>
    <s v="No"/>
    <n v="65"/>
    <m/>
    <m/>
    <x v="0"/>
    <d v="2019-02-13T07:56:26.000"/>
    <s v="https://t.co/p7OmlCf4zF #chatting #socialchat #chat"/>
    <s v="https://www.chatinum.com"/>
    <s v="chatinum.com"/>
    <x v="11"/>
    <m/>
    <s v="http://pbs.twimg.com/profile_images/849514366563225600/F6rL1M2Q_normal.jpg"/>
    <x v="62"/>
    <s v="https://twitter.com/#!/1974christensen/status/1095592520510328832"/>
    <m/>
    <m/>
    <s v="1095592520510328832"/>
    <m/>
    <b v="0"/>
    <n v="0"/>
    <s v=""/>
    <b v="0"/>
    <s v="und"/>
    <m/>
    <s v=""/>
    <b v="0"/>
    <n v="0"/>
    <s v=""/>
    <s v="Twitter Web Client"/>
    <b v="0"/>
    <s v="1095592520510328832"/>
    <s v="Tweet"/>
    <n v="0"/>
    <n v="0"/>
    <m/>
    <m/>
    <m/>
    <m/>
    <m/>
    <m/>
    <m/>
    <m/>
    <n v="1"/>
    <s v="4"/>
    <s v="4"/>
    <n v="0"/>
    <n v="0"/>
    <n v="0"/>
    <n v="0"/>
    <n v="0"/>
    <n v="0"/>
    <n v="3"/>
    <n v="100"/>
    <n v="3"/>
  </r>
  <r>
    <s v="yaekollbordeaux"/>
    <s v="yaekollbordeaux"/>
    <m/>
    <m/>
    <m/>
    <m/>
    <m/>
    <m/>
    <m/>
    <m/>
    <s v="No"/>
    <n v="66"/>
    <m/>
    <m/>
    <x v="0"/>
    <d v="2019-02-13T08:00:17.000"/>
    <s v="https://t.co/8i3KoPNce5 #socialchat #chatrooms"/>
    <s v="https://www.chatinum.com"/>
    <s v="chatinum.com"/>
    <x v="12"/>
    <m/>
    <s v="http://abs.twimg.com/sticky/default_profile_images/default_profile_normal.png"/>
    <x v="63"/>
    <s v="https://twitter.com/#!/yaekollbordeaux/status/1095593490086535173"/>
    <m/>
    <m/>
    <s v="1095593490086535173"/>
    <m/>
    <b v="0"/>
    <n v="0"/>
    <s v=""/>
    <b v="0"/>
    <s v="und"/>
    <m/>
    <s v=""/>
    <b v="0"/>
    <n v="0"/>
    <s v=""/>
    <s v="Twitter Web Client"/>
    <b v="0"/>
    <s v="1095593490086535173"/>
    <s v="Tweet"/>
    <n v="0"/>
    <n v="0"/>
    <m/>
    <m/>
    <m/>
    <m/>
    <m/>
    <m/>
    <m/>
    <m/>
    <n v="1"/>
    <s v="4"/>
    <s v="4"/>
    <n v="0"/>
    <n v="0"/>
    <n v="0"/>
    <n v="0"/>
    <n v="0"/>
    <n v="0"/>
    <n v="2"/>
    <n v="100"/>
    <n v="2"/>
  </r>
  <r>
    <s v="jensensam1"/>
    <s v="jensensam1"/>
    <m/>
    <m/>
    <m/>
    <m/>
    <m/>
    <m/>
    <m/>
    <m/>
    <s v="No"/>
    <n v="67"/>
    <m/>
    <m/>
    <x v="0"/>
    <d v="2019-02-13T08:01:02.000"/>
    <s v="https://t.co/fEo1GqKPSA #chatrooms #chatting #socialchat #chat"/>
    <s v="https://www.chatinum.com"/>
    <s v="chatinum.com"/>
    <x v="13"/>
    <m/>
    <s v="http://pbs.twimg.com/profile_images/742816595949592577/z_Lotjxv_normal.jpg"/>
    <x v="64"/>
    <s v="https://twitter.com/#!/jensensam1/status/1095593676330463232"/>
    <m/>
    <m/>
    <s v="1095593676330463232"/>
    <m/>
    <b v="0"/>
    <n v="0"/>
    <s v=""/>
    <b v="0"/>
    <s v="und"/>
    <m/>
    <s v=""/>
    <b v="0"/>
    <n v="0"/>
    <s v=""/>
    <s v="Twitter Web Client"/>
    <b v="0"/>
    <s v="1095593676330463232"/>
    <s v="Tweet"/>
    <n v="0"/>
    <n v="0"/>
    <m/>
    <m/>
    <m/>
    <m/>
    <m/>
    <m/>
    <m/>
    <m/>
    <n v="1"/>
    <s v="4"/>
    <s v="4"/>
    <n v="0"/>
    <n v="0"/>
    <n v="0"/>
    <n v="0"/>
    <n v="0"/>
    <n v="0"/>
    <n v="4"/>
    <n v="100"/>
    <n v="4"/>
  </r>
  <r>
    <s v="erinffbillingsl"/>
    <s v="erinffbillingsl"/>
    <m/>
    <m/>
    <m/>
    <m/>
    <m/>
    <m/>
    <m/>
    <m/>
    <s v="No"/>
    <n v="68"/>
    <m/>
    <m/>
    <x v="0"/>
    <d v="2019-02-13T08:01:46.000"/>
    <s v="https://t.co/pyrD2GCaGm #socialchat #chatting"/>
    <s v="https://www.chatinum.com"/>
    <s v="chatinum.com"/>
    <x v="10"/>
    <m/>
    <s v="http://abs.twimg.com/sticky/default_profile_images/default_profile_normal.png"/>
    <x v="65"/>
    <s v="https://twitter.com/#!/erinffbillingsl/status/1095593863161483265"/>
    <m/>
    <m/>
    <s v="1095593863161483265"/>
    <m/>
    <b v="0"/>
    <n v="0"/>
    <s v=""/>
    <b v="0"/>
    <s v="und"/>
    <m/>
    <s v=""/>
    <b v="0"/>
    <n v="0"/>
    <s v=""/>
    <s v="Twitter Web Client"/>
    <b v="0"/>
    <s v="1095593863161483265"/>
    <s v="Tweet"/>
    <n v="0"/>
    <n v="0"/>
    <m/>
    <m/>
    <m/>
    <m/>
    <m/>
    <m/>
    <m/>
    <m/>
    <n v="1"/>
    <s v="4"/>
    <s v="4"/>
    <n v="0"/>
    <n v="0"/>
    <n v="0"/>
    <n v="0"/>
    <n v="0"/>
    <n v="0"/>
    <n v="2"/>
    <n v="100"/>
    <n v="2"/>
  </r>
  <r>
    <s v="keeshascearce"/>
    <s v="keeshascearce"/>
    <m/>
    <m/>
    <m/>
    <m/>
    <m/>
    <m/>
    <m/>
    <m/>
    <s v="No"/>
    <n v="69"/>
    <m/>
    <m/>
    <x v="0"/>
    <d v="2019-02-13T08:02:31.000"/>
    <s v="https://t.co/xmV1nvr4mw #chatting #chatrooms #socialchat #chat"/>
    <s v="https://www.chatinum.com"/>
    <s v="chatinum.com"/>
    <x v="14"/>
    <m/>
    <s v="http://pbs.twimg.com/profile_images/773081368523866112/C1czhkxS_normal.jpg"/>
    <x v="66"/>
    <s v="https://twitter.com/#!/keeshascearce/status/1095594051502510080"/>
    <m/>
    <m/>
    <s v="1095594051502510080"/>
    <m/>
    <b v="0"/>
    <n v="0"/>
    <s v=""/>
    <b v="0"/>
    <s v="und"/>
    <m/>
    <s v=""/>
    <b v="0"/>
    <n v="0"/>
    <s v=""/>
    <s v="Twitter Web Client"/>
    <b v="0"/>
    <s v="1095594051502510080"/>
    <s v="Tweet"/>
    <n v="0"/>
    <n v="0"/>
    <m/>
    <m/>
    <m/>
    <m/>
    <m/>
    <m/>
    <m/>
    <m/>
    <n v="1"/>
    <s v="4"/>
    <s v="4"/>
    <n v="0"/>
    <n v="0"/>
    <n v="0"/>
    <n v="0"/>
    <n v="0"/>
    <n v="0"/>
    <n v="4"/>
    <n v="100"/>
    <n v="4"/>
  </r>
  <r>
    <s v="keeshamoreland"/>
    <s v="keeshamoreland"/>
    <m/>
    <m/>
    <m/>
    <m/>
    <m/>
    <m/>
    <m/>
    <m/>
    <s v="No"/>
    <n v="70"/>
    <m/>
    <m/>
    <x v="0"/>
    <d v="2019-02-13T08:03:16.000"/>
    <s v="https://t.co/nQGJFb1rLF #chatting #chatrooms #socialchat #chat"/>
    <s v="https://www.chatinum.com"/>
    <s v="chatinum.com"/>
    <x v="14"/>
    <m/>
    <s v="http://pbs.twimg.com/profile_images/773127339391782916/UN_LiFb6_normal.jpg"/>
    <x v="67"/>
    <s v="https://twitter.com/#!/keeshamoreland/status/1095594239222837248"/>
    <m/>
    <m/>
    <s v="1095594239222837248"/>
    <m/>
    <b v="0"/>
    <n v="0"/>
    <s v=""/>
    <b v="0"/>
    <s v="und"/>
    <m/>
    <s v=""/>
    <b v="0"/>
    <n v="0"/>
    <s v=""/>
    <s v="Twitter Web Client"/>
    <b v="0"/>
    <s v="1095594239222837248"/>
    <s v="Tweet"/>
    <n v="0"/>
    <n v="0"/>
    <m/>
    <m/>
    <m/>
    <m/>
    <m/>
    <m/>
    <m/>
    <m/>
    <n v="1"/>
    <s v="4"/>
    <s v="4"/>
    <n v="0"/>
    <n v="0"/>
    <n v="0"/>
    <n v="0"/>
    <n v="0"/>
    <n v="0"/>
    <n v="4"/>
    <n v="100"/>
    <n v="4"/>
  </r>
  <r>
    <s v="mahrblackburn"/>
    <s v="mahrblackburn"/>
    <m/>
    <m/>
    <m/>
    <m/>
    <m/>
    <m/>
    <m/>
    <m/>
    <s v="No"/>
    <n v="71"/>
    <m/>
    <m/>
    <x v="0"/>
    <d v="2019-02-13T08:04:47.000"/>
    <s v="https://t.co/aD0ou34FmE #socialchat #chatting #chat"/>
    <s v="https://www.chatinum.com"/>
    <s v="chatinum.com"/>
    <x v="15"/>
    <m/>
    <s v="http://pbs.twimg.com/profile_images/778751433495580672/zeL7KmeF_normal.jpg"/>
    <x v="68"/>
    <s v="https://twitter.com/#!/mahrblackburn/status/1095594621554569216"/>
    <m/>
    <m/>
    <s v="1095594621554569216"/>
    <m/>
    <b v="0"/>
    <n v="0"/>
    <s v=""/>
    <b v="0"/>
    <s v="und"/>
    <m/>
    <s v=""/>
    <b v="0"/>
    <n v="0"/>
    <s v=""/>
    <s v="Twitter Web Client"/>
    <b v="0"/>
    <s v="1095594621554569216"/>
    <s v="Tweet"/>
    <n v="0"/>
    <n v="0"/>
    <m/>
    <m/>
    <m/>
    <m/>
    <m/>
    <m/>
    <m/>
    <m/>
    <n v="1"/>
    <s v="4"/>
    <s v="4"/>
    <n v="0"/>
    <n v="0"/>
    <n v="0"/>
    <n v="0"/>
    <n v="0"/>
    <n v="0"/>
    <n v="3"/>
    <n v="100"/>
    <n v="3"/>
  </r>
  <r>
    <s v="kristifak33"/>
    <s v="kristifak33"/>
    <m/>
    <m/>
    <m/>
    <m/>
    <m/>
    <m/>
    <m/>
    <m/>
    <s v="No"/>
    <n v="72"/>
    <m/>
    <m/>
    <x v="0"/>
    <d v="2019-02-13T08:06:18.000"/>
    <s v="https://t.co/rbWz0nABtn #chat #socialchat #chatrooms"/>
    <s v="https://www.chatinum.com"/>
    <s v="chatinum.com"/>
    <x v="16"/>
    <m/>
    <s v="http://pbs.twimg.com/profile_images/624589960780214273/26Lvr9C9_normal.jpg"/>
    <x v="69"/>
    <s v="https://twitter.com/#!/kristifak33/status/1095595002808463361"/>
    <m/>
    <m/>
    <s v="1095595002808463361"/>
    <m/>
    <b v="0"/>
    <n v="0"/>
    <s v=""/>
    <b v="0"/>
    <s v="und"/>
    <m/>
    <s v=""/>
    <b v="0"/>
    <n v="0"/>
    <s v=""/>
    <s v="Twitter Web Client"/>
    <b v="0"/>
    <s v="1095595002808463361"/>
    <s v="Tweet"/>
    <n v="0"/>
    <n v="0"/>
    <m/>
    <m/>
    <m/>
    <m/>
    <m/>
    <m/>
    <m/>
    <m/>
    <n v="1"/>
    <s v="4"/>
    <s v="4"/>
    <n v="0"/>
    <n v="0"/>
    <n v="0"/>
    <n v="0"/>
    <n v="0"/>
    <n v="0"/>
    <n v="3"/>
    <n v="100"/>
    <n v="3"/>
  </r>
  <r>
    <s v="oliviachanatryg"/>
    <s v="oliviachanatryg"/>
    <m/>
    <m/>
    <m/>
    <m/>
    <m/>
    <m/>
    <m/>
    <m/>
    <s v="No"/>
    <n v="73"/>
    <m/>
    <m/>
    <x v="0"/>
    <d v="2019-02-13T08:08:34.000"/>
    <s v="https://t.co/rJwMENYE4o #chatrooms #chat #socialchat"/>
    <s v="https://www.chatinum.com"/>
    <s v="chatinum.com"/>
    <x v="17"/>
    <m/>
    <s v="http://pbs.twimg.com/profile_images/722706631751032832/s9f5UVha_normal.jpg"/>
    <x v="70"/>
    <s v="https://twitter.com/#!/oliviachanatryg/status/1095595571950379008"/>
    <m/>
    <m/>
    <s v="1095595571950379008"/>
    <m/>
    <b v="0"/>
    <n v="0"/>
    <s v=""/>
    <b v="0"/>
    <s v="und"/>
    <m/>
    <s v=""/>
    <b v="0"/>
    <n v="0"/>
    <s v=""/>
    <s v="Twitter Web Client"/>
    <b v="0"/>
    <s v="1095595571950379008"/>
    <s v="Tweet"/>
    <n v="0"/>
    <n v="0"/>
    <m/>
    <m/>
    <m/>
    <m/>
    <m/>
    <m/>
    <m/>
    <m/>
    <n v="1"/>
    <s v="4"/>
    <s v="4"/>
    <n v="0"/>
    <n v="0"/>
    <n v="0"/>
    <n v="0"/>
    <n v="0"/>
    <n v="0"/>
    <n v="3"/>
    <n v="100"/>
    <n v="3"/>
  </r>
  <r>
    <s v="amexbusiness"/>
    <s v="chandpersaud"/>
    <m/>
    <m/>
    <m/>
    <m/>
    <m/>
    <m/>
    <m/>
    <m/>
    <s v="No"/>
    <n v="74"/>
    <m/>
    <m/>
    <x v="1"/>
    <d v="2019-02-06T15:03:30.000"/>
    <s v="@chandpersaud Hi Chand, Thanks for reaching out! I will be happy to look into this for you. This may be due to a new account or recently added payment option. Please go to https://t.co/FHYuawjuvw, log in,  and we will continue our conversation there. ^NS"/>
    <s v="https://www.americanexpress.com/socialchat"/>
    <s v="americanexpress.com"/>
    <x v="1"/>
    <m/>
    <s v="http://pbs.twimg.com/profile_images/982326801493094401/-rNReksM_normal.jpg"/>
    <x v="71"/>
    <s v="https://twitter.com/#!/amexbusiness/status/1093163278505836550"/>
    <m/>
    <m/>
    <s v="1093163278505836550"/>
    <s v="1093029524701368320"/>
    <b v="0"/>
    <n v="0"/>
    <s v="3784704442"/>
    <b v="0"/>
    <s v="en"/>
    <m/>
    <s v=""/>
    <b v="0"/>
    <n v="0"/>
    <s v=""/>
    <s v="Liveworld Twitter Integration"/>
    <b v="0"/>
    <s v="1093029524701368320"/>
    <s v="Tweet"/>
    <n v="0"/>
    <n v="0"/>
    <m/>
    <m/>
    <m/>
    <m/>
    <m/>
    <m/>
    <m/>
    <m/>
    <n v="1"/>
    <s v="5"/>
    <s v="5"/>
    <n v="1"/>
    <n v="2.3255813953488373"/>
    <n v="0"/>
    <n v="0"/>
    <n v="0"/>
    <n v="0"/>
    <n v="42"/>
    <n v="97.67441860465117"/>
    <n v="43"/>
  </r>
  <r>
    <s v="amexbusiness"/>
    <s v="marcwigan"/>
    <m/>
    <m/>
    <m/>
    <m/>
    <m/>
    <m/>
    <m/>
    <m/>
    <s v="No"/>
    <n v="75"/>
    <m/>
    <m/>
    <x v="1"/>
    <d v="2019-02-06T18:37:38.000"/>
    <s v="@MarcWigan Hi Marcus! We are sorry to read of the trouble with the payment &amp;amp; want to extend our deepest apologies. If you have time to chat online today, Please go to https://t.co/FHYuawjuvw, log in, &amp;amp; we will continue our conversation there. ^JD"/>
    <s v="https://www.americanexpress.com/socialchat"/>
    <s v="americanexpress.com"/>
    <x v="1"/>
    <m/>
    <s v="http://pbs.twimg.com/profile_images/982326801493094401/-rNReksM_normal.jpg"/>
    <x v="72"/>
    <s v="https://twitter.com/#!/amexbusiness/status/1093217166558674944"/>
    <m/>
    <m/>
    <s v="1093217166558674944"/>
    <s v="1092893944290013184"/>
    <b v="0"/>
    <n v="0"/>
    <s v="345170787"/>
    <b v="0"/>
    <s v="en"/>
    <m/>
    <s v=""/>
    <b v="0"/>
    <n v="0"/>
    <s v=""/>
    <s v="Liveworld Twitter Integration"/>
    <b v="0"/>
    <s v="1092893944290013184"/>
    <s v="Tweet"/>
    <n v="0"/>
    <n v="0"/>
    <m/>
    <m/>
    <m/>
    <m/>
    <m/>
    <m/>
    <m/>
    <m/>
    <n v="1"/>
    <s v="5"/>
    <s v="5"/>
    <n v="0"/>
    <n v="0"/>
    <n v="2"/>
    <n v="4.761904761904762"/>
    <n v="0"/>
    <n v="0"/>
    <n v="40"/>
    <n v="95.23809523809524"/>
    <n v="42"/>
  </r>
  <r>
    <s v="amexbusiness"/>
    <s v="saroff_nyc"/>
    <m/>
    <m/>
    <m/>
    <m/>
    <m/>
    <m/>
    <m/>
    <m/>
    <s v="No"/>
    <n v="76"/>
    <m/>
    <m/>
    <x v="1"/>
    <d v="2019-02-08T01:30:01.000"/>
    <s v="@saroff_nyc Hi John. We are sorry to read the SFO lounge was at capacity. Regrettably Airport traffic can fluctuate causing lounge capacity issues. Your feedback is important to us ,if you have a moment to chat online we can properly capture your experience here https://t.co/FHYuawjuvw.^JD"/>
    <s v="https://www.americanexpress.com/socialchat"/>
    <s v="americanexpress.com"/>
    <x v="1"/>
    <m/>
    <s v="http://pbs.twimg.com/profile_images/982326801493094401/-rNReksM_normal.jpg"/>
    <x v="73"/>
    <s v="https://twitter.com/#!/amexbusiness/status/1093683334943830016"/>
    <m/>
    <m/>
    <s v="1093683334943830016"/>
    <s v="1093677309058404352"/>
    <b v="0"/>
    <n v="0"/>
    <s v="25697700"/>
    <b v="0"/>
    <s v="en"/>
    <m/>
    <s v=""/>
    <b v="0"/>
    <n v="0"/>
    <s v=""/>
    <s v="Liveworld Twitter Integration"/>
    <b v="0"/>
    <s v="1093677309058404352"/>
    <s v="Tweet"/>
    <n v="0"/>
    <n v="0"/>
    <m/>
    <m/>
    <m/>
    <m/>
    <m/>
    <m/>
    <m/>
    <m/>
    <n v="1"/>
    <s v="5"/>
    <s v="5"/>
    <n v="2"/>
    <n v="4.545454545454546"/>
    <n v="3"/>
    <n v="6.818181818181818"/>
    <n v="0"/>
    <n v="0"/>
    <n v="39"/>
    <n v="88.63636363636364"/>
    <n v="44"/>
  </r>
  <r>
    <s v="amexbusiness"/>
    <s v="modelbartenders"/>
    <m/>
    <m/>
    <m/>
    <m/>
    <m/>
    <m/>
    <m/>
    <m/>
    <s v="No"/>
    <n v="77"/>
    <m/>
    <m/>
    <x v="1"/>
    <d v="2019-02-08T20:18:28.000"/>
    <s v="@ModelBartenders Hi! We are sorry to read of your recent online travel experience &amp;amp; we want to address this immediately. If you have time to chat online today, Please go to https://t.co/FHYuawjuvw, log in, and we will continue our conversation there. ^JD"/>
    <s v="https://www.americanexpress.com/socialchat"/>
    <s v="americanexpress.com"/>
    <x v="1"/>
    <m/>
    <s v="http://pbs.twimg.com/profile_images/982326801493094401/-rNReksM_normal.jpg"/>
    <x v="74"/>
    <s v="https://twitter.com/#!/amexbusiness/status/1093967321293615105"/>
    <m/>
    <m/>
    <s v="1093967321293615105"/>
    <s v="1093629192812535808"/>
    <b v="0"/>
    <n v="0"/>
    <s v="68039985"/>
    <b v="0"/>
    <s v="en"/>
    <m/>
    <s v=""/>
    <b v="0"/>
    <n v="0"/>
    <s v=""/>
    <s v="Liveworld Twitter Integration"/>
    <b v="0"/>
    <s v="1093629192812535808"/>
    <s v="Tweet"/>
    <n v="0"/>
    <n v="0"/>
    <m/>
    <m/>
    <m/>
    <m/>
    <m/>
    <m/>
    <m/>
    <m/>
    <n v="1"/>
    <s v="5"/>
    <s v="5"/>
    <n v="0"/>
    <n v="0"/>
    <n v="1"/>
    <n v="2.4390243902439024"/>
    <n v="0"/>
    <n v="0"/>
    <n v="40"/>
    <n v="97.5609756097561"/>
    <n v="41"/>
  </r>
  <r>
    <s v="amexbusiness"/>
    <s v="thestevenberger"/>
    <m/>
    <m/>
    <m/>
    <m/>
    <m/>
    <m/>
    <m/>
    <m/>
    <s v="No"/>
    <n v="78"/>
    <m/>
    <m/>
    <x v="1"/>
    <d v="2019-02-08T21:54:29.000"/>
    <s v="@TheStevenBerger Hi Steven &amp;amp; thank you for tweeting us. Please accept our apologies for the lapse in service. If you have time to chat online today, we would be happy to look further into this. Please go to https://t.co/FHYuawjuvw, log in, and we can continue our conversation there. ^JD"/>
    <s v="https://www.americanexpress.com/socialchat"/>
    <s v="americanexpress.com"/>
    <x v="1"/>
    <m/>
    <s v="http://pbs.twimg.com/profile_images/982326801493094401/-rNReksM_normal.jpg"/>
    <x v="75"/>
    <s v="https://twitter.com/#!/amexbusiness/status/1093991482544082950"/>
    <m/>
    <m/>
    <s v="1093991482544082950"/>
    <s v="1093979556610957312"/>
    <b v="0"/>
    <n v="0"/>
    <s v="22156648"/>
    <b v="0"/>
    <s v="en"/>
    <m/>
    <s v=""/>
    <b v="0"/>
    <n v="0"/>
    <s v=""/>
    <s v="Liveworld Twitter Integration"/>
    <b v="0"/>
    <s v="1093979556610957312"/>
    <s v="Tweet"/>
    <n v="0"/>
    <n v="0"/>
    <m/>
    <m/>
    <m/>
    <m/>
    <m/>
    <m/>
    <m/>
    <m/>
    <n v="1"/>
    <s v="5"/>
    <s v="5"/>
    <n v="2"/>
    <n v="4.166666666666667"/>
    <n v="1"/>
    <n v="2.0833333333333335"/>
    <n v="0"/>
    <n v="0"/>
    <n v="45"/>
    <n v="93.75"/>
    <n v="48"/>
  </r>
  <r>
    <s v="amexbusiness"/>
    <s v="littletigger74"/>
    <m/>
    <m/>
    <m/>
    <m/>
    <m/>
    <m/>
    <m/>
    <m/>
    <s v="No"/>
    <n v="79"/>
    <m/>
    <m/>
    <x v="1"/>
    <d v="2019-02-11T16:40:38.000"/>
    <s v="@littletigger74 We would like the opportunity to help and may be able to chat securely with you. Depending on your card type, please go to https://t.co/FHYuawjuvw, log in, select code: RK and we will continue our conversation there. @askamex ^RK"/>
    <s v="https://www.americanexpress.com/socialchat"/>
    <s v="americanexpress.com"/>
    <x v="1"/>
    <m/>
    <s v="http://pbs.twimg.com/profile_images/982326801493094401/-rNReksM_normal.jpg"/>
    <x v="76"/>
    <s v="https://twitter.com/#!/amexbusiness/status/1094999663718133761"/>
    <m/>
    <m/>
    <s v="1094999663718133761"/>
    <s v="1094746581058965505"/>
    <b v="0"/>
    <n v="0"/>
    <s v="312344371"/>
    <b v="0"/>
    <s v="en"/>
    <m/>
    <s v=""/>
    <b v="0"/>
    <n v="0"/>
    <s v=""/>
    <s v="Liveworld Twitter Integration"/>
    <b v="0"/>
    <s v="1094746581058965505"/>
    <s v="Tweet"/>
    <n v="0"/>
    <n v="0"/>
    <m/>
    <m/>
    <m/>
    <m/>
    <m/>
    <m/>
    <m/>
    <m/>
    <n v="1"/>
    <s v="5"/>
    <s v="5"/>
    <m/>
    <m/>
    <m/>
    <m/>
    <m/>
    <m/>
    <m/>
    <m/>
    <m/>
  </r>
  <r>
    <s v="amexbusiness"/>
    <s v="heatherreyhan"/>
    <m/>
    <m/>
    <m/>
    <m/>
    <m/>
    <m/>
    <m/>
    <m/>
    <s v="No"/>
    <n v="80"/>
    <m/>
    <m/>
    <x v="1"/>
    <d v="2019-02-13T15:53:47.000"/>
    <s v="@HeatherReyhan Hi Heather, thanks for tweeting. Please go to https://t.co/FHYuawjuvw, log in, select code: RM and we will continue our conversation there. ^RM"/>
    <s v="https://www.americanexpress.com/socialchat"/>
    <s v="americanexpress.com"/>
    <x v="1"/>
    <m/>
    <s v="http://pbs.twimg.com/profile_images/982326801493094401/-rNReksM_normal.jpg"/>
    <x v="77"/>
    <s v="https://twitter.com/#!/amexbusiness/status/1095712649051021313"/>
    <m/>
    <m/>
    <s v="1095712649051021313"/>
    <s v="1095695305167769600"/>
    <b v="0"/>
    <n v="0"/>
    <s v="399138645"/>
    <b v="0"/>
    <s v="en"/>
    <m/>
    <s v=""/>
    <b v="0"/>
    <n v="0"/>
    <s v=""/>
    <s v="Liveworld Twitter Integration"/>
    <b v="0"/>
    <s v="1095695305167769600"/>
    <s v="Tweet"/>
    <n v="0"/>
    <n v="0"/>
    <m/>
    <m/>
    <m/>
    <m/>
    <m/>
    <m/>
    <m/>
    <m/>
    <n v="1"/>
    <s v="5"/>
    <s v="5"/>
    <n v="0"/>
    <n v="0"/>
    <n v="0"/>
    <n v="0"/>
    <n v="0"/>
    <n v="0"/>
    <n v="22"/>
    <n v="100"/>
    <n v="22"/>
  </r>
  <r>
    <s v="f4n9sj0k3r"/>
    <s v="antosanbowo"/>
    <m/>
    <m/>
    <m/>
    <m/>
    <m/>
    <m/>
    <m/>
    <m/>
    <s v="No"/>
    <n v="81"/>
    <m/>
    <m/>
    <x v="1"/>
    <d v="2019-02-03T00:10:00.000"/>
    <s v="@antosanbowo Karna quota socialchat unlimit 1 blan makana gpernah ane matiin :v"/>
    <m/>
    <m/>
    <x v="1"/>
    <m/>
    <s v="http://pbs.twimg.com/profile_images/1076629460810526720/MlN6STt5_normal.jpg"/>
    <x v="78"/>
    <s v="https://twitter.com/#!/f4n9sj0k3r/status/1091851260905512960"/>
    <m/>
    <m/>
    <s v="1091851260905512960"/>
    <s v="1091847235065659392"/>
    <b v="0"/>
    <n v="0"/>
    <s v="4703605146"/>
    <b v="0"/>
    <s v="in"/>
    <m/>
    <s v=""/>
    <b v="0"/>
    <n v="0"/>
    <s v=""/>
    <s v="Twitter for Android"/>
    <b v="0"/>
    <s v="1091847235065659392"/>
    <s v="Tweet"/>
    <n v="0"/>
    <n v="0"/>
    <m/>
    <m/>
    <m/>
    <m/>
    <m/>
    <m/>
    <m/>
    <m/>
    <n v="1"/>
    <s v="3"/>
    <s v="3"/>
    <n v="0"/>
    <n v="0"/>
    <n v="0"/>
    <n v="0"/>
    <n v="0"/>
    <n v="0"/>
    <n v="12"/>
    <n v="100"/>
    <n v="12"/>
  </r>
  <r>
    <s v="f4n9sj0k3r"/>
    <s v="ghostblackcyber"/>
    <m/>
    <m/>
    <m/>
    <m/>
    <m/>
    <m/>
    <m/>
    <m/>
    <s v="No"/>
    <n v="82"/>
    <m/>
    <m/>
    <x v="1"/>
    <d v="2019-02-03T00:29:43.000"/>
    <s v="@GhostBlackCyber G k play vidionya pke quota socialchat soalnya :v"/>
    <m/>
    <m/>
    <x v="1"/>
    <m/>
    <s v="http://pbs.twimg.com/profile_images/1076629460810526720/MlN6STt5_normal.jpg"/>
    <x v="79"/>
    <s v="https://twitter.com/#!/f4n9sj0k3r/status/1091856222259576834"/>
    <m/>
    <m/>
    <s v="1091856222259576834"/>
    <s v="1091699979398180864"/>
    <b v="0"/>
    <n v="0"/>
    <s v="1057931620286529538"/>
    <b v="0"/>
    <s v="in"/>
    <m/>
    <s v=""/>
    <b v="0"/>
    <n v="0"/>
    <s v=""/>
    <s v="Twitter for Android"/>
    <b v="0"/>
    <s v="1091699979398180864"/>
    <s v="Tweet"/>
    <n v="0"/>
    <n v="0"/>
    <m/>
    <m/>
    <m/>
    <m/>
    <m/>
    <m/>
    <m/>
    <m/>
    <n v="1"/>
    <s v="3"/>
    <s v="3"/>
    <n v="0"/>
    <n v="0"/>
    <n v="0"/>
    <n v="0"/>
    <n v="0"/>
    <n v="0"/>
    <n v="10"/>
    <n v="100"/>
    <n v="10"/>
  </r>
  <r>
    <s v="f4n9sj0k3r"/>
    <s v="akuntofa"/>
    <m/>
    <m/>
    <m/>
    <m/>
    <m/>
    <m/>
    <m/>
    <m/>
    <s v="No"/>
    <n v="83"/>
    <m/>
    <m/>
    <x v="2"/>
    <d v="2019-02-11T12:34:41.000"/>
    <s v="@AdjahDrie @AkunTofa Masalah d quota socialchat mang :V😅😅"/>
    <m/>
    <m/>
    <x v="1"/>
    <m/>
    <s v="http://pbs.twimg.com/profile_images/1076629460810526720/MlN6STt5_normal.jpg"/>
    <x v="80"/>
    <s v="https://twitter.com/#!/f4n9sj0k3r/status/1094937768415748097"/>
    <m/>
    <m/>
    <s v="1094937768415748097"/>
    <s v="1094937617555120130"/>
    <b v="0"/>
    <n v="0"/>
    <s v="1082642818097569793"/>
    <b v="0"/>
    <s v="in"/>
    <m/>
    <s v=""/>
    <b v="0"/>
    <n v="0"/>
    <s v=""/>
    <s v="Twitter for Android"/>
    <b v="0"/>
    <s v="1094937617555120130"/>
    <s v="Tweet"/>
    <n v="0"/>
    <n v="0"/>
    <m/>
    <m/>
    <m/>
    <m/>
    <m/>
    <m/>
    <m/>
    <m/>
    <n v="1"/>
    <s v="3"/>
    <s v="3"/>
    <m/>
    <m/>
    <m/>
    <m/>
    <m/>
    <m/>
    <m/>
    <m/>
    <m/>
  </r>
  <r>
    <s v="f4n9sj0k3r"/>
    <s v="peyboy9"/>
    <m/>
    <m/>
    <m/>
    <m/>
    <m/>
    <m/>
    <m/>
    <m/>
    <s v="No"/>
    <n v="85"/>
    <m/>
    <m/>
    <x v="2"/>
    <d v="2019-02-14T12:59:18.000"/>
    <s v="@bengkeldodo @arlex_wu @dapitdong @anonchristi @RajaPurwa @Ndon08Back @JackVardan @rigenz123 @opposite6890 @kangsemproel @peyboy9 Gbsa bka yutub quota socialchat"/>
    <m/>
    <m/>
    <x v="1"/>
    <m/>
    <s v="http://pbs.twimg.com/profile_images/1076629460810526720/MlN6STt5_normal.jpg"/>
    <x v="81"/>
    <s v="https://twitter.com/#!/f4n9sj0k3r/status/1096031126412353536"/>
    <m/>
    <m/>
    <s v="1096031126412353536"/>
    <s v="1096021633242808321"/>
    <b v="0"/>
    <n v="2"/>
    <s v="576755999"/>
    <b v="0"/>
    <s v="in"/>
    <m/>
    <s v=""/>
    <b v="0"/>
    <n v="1"/>
    <s v=""/>
    <s v="Twitter for Android"/>
    <b v="0"/>
    <s v="1096021633242808321"/>
    <s v="Tweet"/>
    <n v="0"/>
    <n v="0"/>
    <m/>
    <m/>
    <m/>
    <m/>
    <m/>
    <m/>
    <m/>
    <m/>
    <n v="1"/>
    <s v="3"/>
    <s v="3"/>
    <m/>
    <m/>
    <m/>
    <m/>
    <m/>
    <m/>
    <m/>
    <m/>
    <m/>
  </r>
  <r>
    <s v="bengkeldodo"/>
    <s v="p"/>
    <m/>
    <m/>
    <m/>
    <m/>
    <m/>
    <m/>
    <m/>
    <m/>
    <s v="No"/>
    <n v="86"/>
    <m/>
    <m/>
    <x v="2"/>
    <d v="2019-02-15T01:10:20.000"/>
    <s v="RT @f4n9sj0k3r: @bengkeldodo @arlex_wu @dapitdong @anonchristi @RajaPurwa @Ndon08Back @JackVardan @rigenz123 @opposite6890 @kangsemproel @p…"/>
    <m/>
    <m/>
    <x v="1"/>
    <m/>
    <s v="http://pbs.twimg.com/profile_images/1064245952263778304/ViidE5vi_normal.jpg"/>
    <x v="82"/>
    <s v="https://twitter.com/#!/bengkeldodo/status/1096215098434105344"/>
    <m/>
    <m/>
    <s v="1096215098434105344"/>
    <m/>
    <b v="0"/>
    <n v="0"/>
    <s v=""/>
    <b v="0"/>
    <s v="in"/>
    <m/>
    <s v=""/>
    <b v="0"/>
    <n v="1"/>
    <s v="1096031126412353536"/>
    <s v="Twitter for Android"/>
    <b v="0"/>
    <s v="1096031126412353536"/>
    <s v="Tweet"/>
    <n v="0"/>
    <n v="0"/>
    <m/>
    <m/>
    <m/>
    <m/>
    <m/>
    <m/>
    <m/>
    <m/>
    <n v="1"/>
    <s v="3"/>
    <s v="3"/>
    <m/>
    <m/>
    <m/>
    <m/>
    <m/>
    <m/>
    <m/>
    <m/>
    <m/>
  </r>
  <r>
    <s v="f4n9sj0k3r"/>
    <s v="opposite6890"/>
    <m/>
    <m/>
    <m/>
    <m/>
    <m/>
    <m/>
    <m/>
    <m/>
    <s v="No"/>
    <n v="89"/>
    <m/>
    <m/>
    <x v="2"/>
    <d v="2019-02-14T12:58:59.000"/>
    <s v="@bengkeldodo @arlex_wu @dapitdong @anonchristi @RajaPurwa @Ndon08Back @JackVardan @rigenz123 @opposite6890 Quota socialchat gbsa bka yutub"/>
    <m/>
    <m/>
    <x v="1"/>
    <m/>
    <s v="http://pbs.twimg.com/profile_images/1076629460810526720/MlN6STt5_normal.jpg"/>
    <x v="83"/>
    <s v="https://twitter.com/#!/f4n9sj0k3r/status/1096031048629022720"/>
    <m/>
    <m/>
    <s v="1096031048629022720"/>
    <s v="1096020942872924161"/>
    <b v="0"/>
    <n v="2"/>
    <s v="576755999"/>
    <b v="0"/>
    <s v="in"/>
    <m/>
    <s v=""/>
    <b v="0"/>
    <n v="0"/>
    <s v=""/>
    <s v="Twitter for Android"/>
    <b v="0"/>
    <s v="1096020942872924161"/>
    <s v="Tweet"/>
    <n v="0"/>
    <n v="0"/>
    <m/>
    <m/>
    <m/>
    <m/>
    <m/>
    <m/>
    <m/>
    <m/>
    <n v="2"/>
    <s v="3"/>
    <s v="3"/>
    <m/>
    <m/>
    <m/>
    <m/>
    <m/>
    <m/>
    <m/>
    <m/>
    <m/>
  </r>
  <r>
    <s v="askamex"/>
    <s v="rodnewsfeed"/>
    <m/>
    <m/>
    <m/>
    <m/>
    <m/>
    <m/>
    <m/>
    <m/>
    <s v="No"/>
    <n v="116"/>
    <m/>
    <m/>
    <x v="1"/>
    <d v="2019-02-02T01:10:01.000"/>
    <s v="@RodNewsfeed Great. Please go to https://t.co/ijlV6ZCeLG, log in, select code:KC and we will continue our conversation there. ^K"/>
    <s v="https://www.americanexpress.com/socialchat"/>
    <s v="americanexpress.com"/>
    <x v="1"/>
    <m/>
    <s v="http://pbs.twimg.com/profile_images/983810906927792128/QToPQDeT_normal.jpg"/>
    <x v="84"/>
    <s v="https://twitter.com/#!/askamex/status/1091503973180293120"/>
    <m/>
    <m/>
    <s v="1091503973180293120"/>
    <s v="1091503332915441664"/>
    <b v="0"/>
    <n v="0"/>
    <s v="1358025787"/>
    <b v="0"/>
    <s v="en"/>
    <m/>
    <s v=""/>
    <b v="0"/>
    <n v="0"/>
    <s v=""/>
    <s v="Liveworld Twitter Integration"/>
    <b v="0"/>
    <s v="1091503332915441664"/>
    <s v="Tweet"/>
    <n v="0"/>
    <n v="0"/>
    <m/>
    <m/>
    <m/>
    <m/>
    <m/>
    <m/>
    <m/>
    <m/>
    <n v="1"/>
    <s v="1"/>
    <s v="1"/>
    <n v="1"/>
    <n v="5.555555555555555"/>
    <n v="0"/>
    <n v="0"/>
    <n v="0"/>
    <n v="0"/>
    <n v="17"/>
    <n v="94.44444444444444"/>
    <n v="18"/>
  </r>
  <r>
    <s v="askamex"/>
    <s v="demosthenespol"/>
    <m/>
    <m/>
    <m/>
    <m/>
    <m/>
    <m/>
    <m/>
    <m/>
    <s v="No"/>
    <n v="117"/>
    <m/>
    <m/>
    <x v="1"/>
    <d v="2019-02-03T20:31:37.000"/>
    <s v="@DemosthenesPol I will be happy to assist via a secure chat session on the https://t.co/VZmNPyaIUR website. Please go to https://t.co/ijlV6ZCeLG, log in, and we will continue our conversation there. ^NS"/>
    <s v="https://www.americanexpress.com/ https://www.americanexpress.com/socialchat"/>
    <s v="americanexpress.com americanexpress.com"/>
    <x v="1"/>
    <m/>
    <s v="http://pbs.twimg.com/profile_images/983810906927792128/QToPQDeT_normal.jpg"/>
    <x v="85"/>
    <s v="https://twitter.com/#!/askamex/status/1092158690701033472"/>
    <m/>
    <m/>
    <s v="1092158690701033472"/>
    <s v="1092154922810916864"/>
    <b v="0"/>
    <n v="0"/>
    <s v="1923580958"/>
    <b v="0"/>
    <s v="en"/>
    <m/>
    <s v=""/>
    <b v="0"/>
    <n v="0"/>
    <s v=""/>
    <s v="Liveworld Twitter Integration"/>
    <b v="0"/>
    <s v="1092154922810916864"/>
    <s v="Tweet"/>
    <n v="0"/>
    <n v="0"/>
    <m/>
    <m/>
    <m/>
    <m/>
    <m/>
    <m/>
    <m/>
    <m/>
    <n v="1"/>
    <s v="1"/>
    <s v="1"/>
    <n v="2"/>
    <n v="7.142857142857143"/>
    <n v="0"/>
    <n v="0"/>
    <n v="0"/>
    <n v="0"/>
    <n v="26"/>
    <n v="92.85714285714286"/>
    <n v="28"/>
  </r>
  <r>
    <s v="askamex"/>
    <s v="tristar20"/>
    <m/>
    <m/>
    <m/>
    <m/>
    <m/>
    <m/>
    <m/>
    <m/>
    <s v="No"/>
    <n v="118"/>
    <m/>
    <m/>
    <x v="1"/>
    <d v="2019-02-04T15:47:24.000"/>
    <s v="@tristar20 Great. Please go to https://t.co/ijlV6ZCeLG, log in, select code: RK and we will continue our conversation there. ^RK"/>
    <s v="https://www.americanexpress.com/socialchat"/>
    <s v="americanexpress.com"/>
    <x v="1"/>
    <m/>
    <s v="http://pbs.twimg.com/profile_images/983810906927792128/QToPQDeT_normal.jpg"/>
    <x v="86"/>
    <s v="https://twitter.com/#!/askamex/status/1092449551552786432"/>
    <m/>
    <m/>
    <s v="1092449551552786432"/>
    <s v="1092449228453019649"/>
    <b v="0"/>
    <n v="0"/>
    <s v="281684988"/>
    <b v="0"/>
    <s v="en"/>
    <m/>
    <s v=""/>
    <b v="0"/>
    <n v="0"/>
    <s v=""/>
    <s v="Liveworld Twitter Integration"/>
    <b v="0"/>
    <s v="1092449228453019649"/>
    <s v="Tweet"/>
    <n v="0"/>
    <n v="0"/>
    <m/>
    <m/>
    <m/>
    <m/>
    <m/>
    <m/>
    <m/>
    <m/>
    <n v="1"/>
    <s v="1"/>
    <s v="1"/>
    <n v="1"/>
    <n v="5.555555555555555"/>
    <n v="0"/>
    <n v="0"/>
    <n v="0"/>
    <n v="0"/>
    <n v="17"/>
    <n v="94.44444444444444"/>
    <n v="18"/>
  </r>
  <r>
    <s v="askamex"/>
    <s v="igarvey"/>
    <m/>
    <m/>
    <m/>
    <m/>
    <m/>
    <m/>
    <m/>
    <m/>
    <s v="No"/>
    <n v="119"/>
    <m/>
    <m/>
    <x v="1"/>
    <d v="2019-02-04T17:23:27.000"/>
    <s v="@igarvey Great. Please go to https://t.co/ijlV6ZCeLG, log in, select code RK and we will continue our conversation there. ^RK"/>
    <s v="https://www.americanexpress.com/socialchat"/>
    <s v="americanexpress.com"/>
    <x v="1"/>
    <m/>
    <s v="http://pbs.twimg.com/profile_images/983810906927792128/QToPQDeT_normal.jpg"/>
    <x v="87"/>
    <s v="https://twitter.com/#!/askamex/status/1092473722127220737"/>
    <m/>
    <m/>
    <s v="1092473722127220737"/>
    <s v="1092471422868439041"/>
    <b v="0"/>
    <n v="0"/>
    <s v="32583048"/>
    <b v="0"/>
    <s v="en"/>
    <m/>
    <s v=""/>
    <b v="0"/>
    <n v="0"/>
    <s v=""/>
    <s v="Liveworld Twitter Integration"/>
    <b v="0"/>
    <s v="1092471422868439041"/>
    <s v="Tweet"/>
    <n v="0"/>
    <n v="0"/>
    <m/>
    <m/>
    <m/>
    <m/>
    <m/>
    <m/>
    <m/>
    <m/>
    <n v="1"/>
    <s v="1"/>
    <s v="1"/>
    <n v="1"/>
    <n v="5.555555555555555"/>
    <n v="0"/>
    <n v="0"/>
    <n v="0"/>
    <n v="0"/>
    <n v="17"/>
    <n v="94.44444444444444"/>
    <n v="18"/>
  </r>
  <r>
    <s v="askamex"/>
    <s v="otherlschaefer"/>
    <m/>
    <m/>
    <m/>
    <m/>
    <m/>
    <m/>
    <m/>
    <m/>
    <s v="No"/>
    <n v="120"/>
    <m/>
    <m/>
    <x v="1"/>
    <d v="2019-02-04T20:08:56.000"/>
    <s v="@OtherlSchaefer Great. Please go to https://t.co/ijlV6ZCeLG, log in, select code: RK and we will continue our conversation there. ^RK"/>
    <s v="https://www.americanexpress.com/socialchat"/>
    <s v="americanexpress.com"/>
    <x v="1"/>
    <m/>
    <s v="http://pbs.twimg.com/profile_images/983810906927792128/QToPQDeT_normal.jpg"/>
    <x v="88"/>
    <s v="https://twitter.com/#!/askamex/status/1092515367581372416"/>
    <m/>
    <m/>
    <s v="1092515367581372416"/>
    <s v="1092513126828949504"/>
    <b v="0"/>
    <n v="0"/>
    <s v="3242701473"/>
    <b v="0"/>
    <s v="en"/>
    <m/>
    <s v=""/>
    <b v="0"/>
    <n v="0"/>
    <s v=""/>
    <s v="Liveworld Twitter Integration"/>
    <b v="0"/>
    <s v="1092513126828949504"/>
    <s v="Tweet"/>
    <n v="0"/>
    <n v="0"/>
    <m/>
    <m/>
    <m/>
    <m/>
    <m/>
    <m/>
    <m/>
    <m/>
    <n v="1"/>
    <s v="1"/>
    <s v="1"/>
    <n v="1"/>
    <n v="5.555555555555555"/>
    <n v="0"/>
    <n v="0"/>
    <n v="0"/>
    <n v="0"/>
    <n v="17"/>
    <n v="94.44444444444444"/>
    <n v="18"/>
  </r>
  <r>
    <s v="askamex"/>
    <s v="americanordem"/>
    <m/>
    <m/>
    <m/>
    <m/>
    <m/>
    <m/>
    <m/>
    <m/>
    <s v="No"/>
    <n v="121"/>
    <m/>
    <m/>
    <x v="1"/>
    <d v="2019-02-04T21:04:48.000"/>
    <s v="@americanORdem Great. Please go to https://t.co/ijlV6ZCeLG, log in, select code: BH and we will continue our conversation there. ^B"/>
    <s v="https://www.americanexpress.com/socialchat"/>
    <s v="americanexpress.com"/>
    <x v="1"/>
    <m/>
    <s v="http://pbs.twimg.com/profile_images/983810906927792128/QToPQDeT_normal.jpg"/>
    <x v="89"/>
    <s v="https://twitter.com/#!/askamex/status/1092529427475513351"/>
    <m/>
    <m/>
    <s v="1092529427475513351"/>
    <s v="1092528024359260160"/>
    <b v="0"/>
    <n v="0"/>
    <s v="718835046"/>
    <b v="0"/>
    <s v="en"/>
    <m/>
    <s v=""/>
    <b v="0"/>
    <n v="0"/>
    <s v=""/>
    <s v="Liveworld Twitter Integration"/>
    <b v="0"/>
    <s v="1092528024359260160"/>
    <s v="Tweet"/>
    <n v="0"/>
    <n v="0"/>
    <m/>
    <m/>
    <m/>
    <m/>
    <m/>
    <m/>
    <m/>
    <m/>
    <n v="1"/>
    <s v="1"/>
    <s v="1"/>
    <n v="1"/>
    <n v="5.555555555555555"/>
    <n v="0"/>
    <n v="0"/>
    <n v="0"/>
    <n v="0"/>
    <n v="17"/>
    <n v="94.44444444444444"/>
    <n v="18"/>
  </r>
  <r>
    <s v="amexbusiness"/>
    <s v="gsoulstar"/>
    <m/>
    <m/>
    <m/>
    <m/>
    <m/>
    <m/>
    <m/>
    <m/>
    <s v="No"/>
    <n v="122"/>
    <m/>
    <m/>
    <x v="1"/>
    <d v="2019-02-05T15:07:49.000"/>
    <s v="@gsoulstar Hi Sergio, Thanks for reaching out and sharing your concerns. I am very sorry to read of your experience and would like the opportunity to look into this for you. Please go to https://t.co/FHYuawjuvw, log in,  and we will continue our conversation there. ^NS"/>
    <s v="https://www.americanexpress.com/socialchat"/>
    <s v="americanexpress.com"/>
    <x v="1"/>
    <m/>
    <s v="http://pbs.twimg.com/profile_images/982326801493094401/-rNReksM_normal.jpg"/>
    <x v="90"/>
    <s v="https://twitter.com/#!/amexbusiness/status/1092801977753452549"/>
    <m/>
    <m/>
    <s v="1092801977753452549"/>
    <s v="1092735351125229568"/>
    <b v="0"/>
    <n v="0"/>
    <s v="24852975"/>
    <b v="0"/>
    <s v="en"/>
    <m/>
    <s v=""/>
    <b v="0"/>
    <n v="0"/>
    <s v=""/>
    <s v="Liveworld Twitter Integration"/>
    <b v="0"/>
    <s v="1092735351125229568"/>
    <s v="Tweet"/>
    <n v="0"/>
    <n v="0"/>
    <m/>
    <m/>
    <m/>
    <m/>
    <m/>
    <m/>
    <m/>
    <m/>
    <n v="1"/>
    <s v="5"/>
    <s v="5"/>
    <n v="1"/>
    <n v="2.272727272727273"/>
    <n v="2"/>
    <n v="4.545454545454546"/>
    <n v="0"/>
    <n v="0"/>
    <n v="41"/>
    <n v="93.18181818181819"/>
    <n v="44"/>
  </r>
  <r>
    <s v="askamex"/>
    <s v="amexbusiness"/>
    <m/>
    <m/>
    <m/>
    <m/>
    <m/>
    <m/>
    <m/>
    <m/>
    <s v="Yes"/>
    <n v="124"/>
    <m/>
    <m/>
    <x v="2"/>
    <d v="2019-02-05T14:36:43.000"/>
    <s v="@gsoulstar @AmexOffers @AmexBusiness Great. Please go to https://t.co/ijlV6ZCeLG, log in, select code: RM and we will continue our conversation there. ^RM"/>
    <s v="https://www.americanexpress.com/socialchat"/>
    <s v="americanexpress.com"/>
    <x v="1"/>
    <m/>
    <s v="http://pbs.twimg.com/profile_images/983810906927792128/QToPQDeT_normal.jpg"/>
    <x v="91"/>
    <s v="https://twitter.com/#!/askamex/status/1092794152927051779"/>
    <m/>
    <m/>
    <s v="1092794152927051779"/>
    <s v="1092735351125229568"/>
    <b v="0"/>
    <n v="0"/>
    <s v="24852975"/>
    <b v="0"/>
    <s v="en"/>
    <m/>
    <s v=""/>
    <b v="0"/>
    <n v="0"/>
    <s v=""/>
    <s v="Liveworld Twitter Integration"/>
    <b v="0"/>
    <s v="1092735351125229568"/>
    <s v="Tweet"/>
    <n v="0"/>
    <n v="0"/>
    <m/>
    <m/>
    <m/>
    <m/>
    <m/>
    <m/>
    <m/>
    <m/>
    <n v="1"/>
    <s v="1"/>
    <s v="5"/>
    <m/>
    <m/>
    <m/>
    <m/>
    <m/>
    <m/>
    <m/>
    <m/>
    <m/>
  </r>
  <r>
    <s v="askamex"/>
    <s v="jillheineck"/>
    <m/>
    <m/>
    <m/>
    <m/>
    <m/>
    <m/>
    <m/>
    <m/>
    <s v="No"/>
    <n v="127"/>
    <m/>
    <m/>
    <x v="1"/>
    <d v="2019-02-05T22:17:35.000"/>
    <s v="@JillHeineck Great. Please go to https://t.co/ijlV6ZCeLG, log in, and we will continue our conversation there. ^JD"/>
    <s v="https://www.americanexpress.com/socialchat"/>
    <s v="americanexpress.com"/>
    <x v="1"/>
    <m/>
    <s v="http://pbs.twimg.com/profile_images/983810906927792128/QToPQDeT_normal.jpg"/>
    <x v="92"/>
    <s v="https://twitter.com/#!/askamex/status/1092910131665346562"/>
    <m/>
    <m/>
    <s v="1092910131665346562"/>
    <s v="1092909775535394816"/>
    <b v="0"/>
    <n v="0"/>
    <s v="24436557"/>
    <b v="0"/>
    <s v="en"/>
    <m/>
    <s v=""/>
    <b v="0"/>
    <n v="0"/>
    <s v=""/>
    <s v="Liveworld Twitter Integration"/>
    <b v="0"/>
    <s v="1092909775535394816"/>
    <s v="Tweet"/>
    <n v="0"/>
    <n v="0"/>
    <m/>
    <m/>
    <m/>
    <m/>
    <m/>
    <m/>
    <m/>
    <m/>
    <n v="1"/>
    <s v="1"/>
    <s v="1"/>
    <n v="1"/>
    <n v="6.666666666666667"/>
    <n v="0"/>
    <n v="0"/>
    <n v="0"/>
    <n v="0"/>
    <n v="14"/>
    <n v="93.33333333333333"/>
    <n v="15"/>
  </r>
  <r>
    <s v="askamex"/>
    <s v="sy1188"/>
    <m/>
    <m/>
    <m/>
    <m/>
    <m/>
    <m/>
    <m/>
    <m/>
    <s v="No"/>
    <n v="128"/>
    <m/>
    <m/>
    <x v="1"/>
    <d v="2019-02-06T02:30:39.000"/>
    <s v="@sy1188 Great. Please go to https://t.co/ijlV6ZCeLG, log in, and we will continue our conversation there. ^JD"/>
    <s v="https://www.americanexpress.com/socialchat"/>
    <s v="americanexpress.com"/>
    <x v="1"/>
    <m/>
    <s v="http://pbs.twimg.com/profile_images/983810906927792128/QToPQDeT_normal.jpg"/>
    <x v="93"/>
    <s v="https://twitter.com/#!/askamex/status/1092973820267413505"/>
    <m/>
    <m/>
    <s v="1092973820267413505"/>
    <s v="1092972257591230464"/>
    <b v="0"/>
    <n v="0"/>
    <s v="238480627"/>
    <b v="0"/>
    <s v="en"/>
    <m/>
    <s v=""/>
    <b v="0"/>
    <n v="0"/>
    <s v=""/>
    <s v="Liveworld Twitter Integration"/>
    <b v="0"/>
    <s v="1092972257591230464"/>
    <s v="Tweet"/>
    <n v="0"/>
    <n v="0"/>
    <m/>
    <m/>
    <m/>
    <m/>
    <m/>
    <m/>
    <m/>
    <m/>
    <n v="1"/>
    <s v="1"/>
    <s v="1"/>
    <n v="1"/>
    <n v="6.666666666666667"/>
    <n v="0"/>
    <n v="0"/>
    <n v="0"/>
    <n v="0"/>
    <n v="14"/>
    <n v="93.33333333333333"/>
    <n v="15"/>
  </r>
  <r>
    <s v="askamex"/>
    <s v="dahlypardon"/>
    <m/>
    <m/>
    <m/>
    <m/>
    <m/>
    <m/>
    <m/>
    <m/>
    <s v="No"/>
    <n v="129"/>
    <m/>
    <m/>
    <x v="1"/>
    <d v="2019-02-06T16:34:57.000"/>
    <s v="@dahlypardon Great. Please go to https://t.co/ijlV6ZCeLG, log in, select code RK and we will continue our conversation there. ^RK"/>
    <s v="https://www.americanexpress.com/socialchat"/>
    <s v="americanexpress.com"/>
    <x v="1"/>
    <m/>
    <s v="http://pbs.twimg.com/profile_images/983810906927792128/QToPQDeT_normal.jpg"/>
    <x v="94"/>
    <s v="https://twitter.com/#!/askamex/status/1093186294048612353"/>
    <m/>
    <m/>
    <s v="1093186294048612353"/>
    <s v="1093184677580603393"/>
    <b v="0"/>
    <n v="0"/>
    <s v="414306646"/>
    <b v="0"/>
    <s v="en"/>
    <m/>
    <s v=""/>
    <b v="0"/>
    <n v="0"/>
    <s v=""/>
    <s v="Liveworld Twitter Integration"/>
    <b v="0"/>
    <s v="1093184677580603393"/>
    <s v="Tweet"/>
    <n v="0"/>
    <n v="0"/>
    <m/>
    <m/>
    <m/>
    <m/>
    <m/>
    <m/>
    <m/>
    <m/>
    <n v="1"/>
    <s v="1"/>
    <s v="1"/>
    <n v="1"/>
    <n v="5.555555555555555"/>
    <n v="0"/>
    <n v="0"/>
    <n v="0"/>
    <n v="0"/>
    <n v="17"/>
    <n v="94.44444444444444"/>
    <n v="18"/>
  </r>
  <r>
    <s v="askamex"/>
    <s v="lifeofagc"/>
    <m/>
    <m/>
    <m/>
    <m/>
    <m/>
    <m/>
    <m/>
    <m/>
    <s v="No"/>
    <n v="130"/>
    <m/>
    <m/>
    <x v="1"/>
    <d v="2019-02-06T18:25:32.000"/>
    <s v="@LifeOfAGC Great. Please go to https://t.co/ijlV6ZCeLG, log in,  and we will continue our conversation there. ^JD"/>
    <s v="https://www.americanexpress.com/socialchat"/>
    <s v="americanexpress.com"/>
    <x v="1"/>
    <m/>
    <s v="http://pbs.twimg.com/profile_images/983810906927792128/QToPQDeT_normal.jpg"/>
    <x v="95"/>
    <s v="https://twitter.com/#!/askamex/status/1093214124790689793"/>
    <m/>
    <m/>
    <s v="1093214124790689793"/>
    <s v="1093213622422122497"/>
    <b v="0"/>
    <n v="0"/>
    <s v="41560838"/>
    <b v="0"/>
    <s v="en"/>
    <m/>
    <s v=""/>
    <b v="0"/>
    <n v="0"/>
    <s v=""/>
    <s v="Liveworld Twitter Integration"/>
    <b v="0"/>
    <s v="1093213622422122497"/>
    <s v="Tweet"/>
    <n v="0"/>
    <n v="0"/>
    <m/>
    <m/>
    <m/>
    <m/>
    <m/>
    <m/>
    <m/>
    <m/>
    <n v="1"/>
    <s v="1"/>
    <s v="1"/>
    <n v="1"/>
    <n v="6.666666666666667"/>
    <n v="0"/>
    <n v="0"/>
    <n v="0"/>
    <n v="0"/>
    <n v="14"/>
    <n v="93.33333333333333"/>
    <n v="15"/>
  </r>
  <r>
    <s v="askamex"/>
    <s v="hotcakes_33"/>
    <m/>
    <m/>
    <m/>
    <m/>
    <m/>
    <m/>
    <m/>
    <m/>
    <s v="No"/>
    <n v="131"/>
    <m/>
    <m/>
    <x v="1"/>
    <d v="2019-02-06T20:23:53.000"/>
    <s v="@hotcakes_33 Great. Please go to https://t.co/ijlV6ZCeLG, log in, select code RK and we will continue our conversation there. ^RK"/>
    <s v="https://www.americanexpress.com/socialchat"/>
    <s v="americanexpress.com"/>
    <x v="1"/>
    <m/>
    <s v="http://pbs.twimg.com/profile_images/983810906927792128/QToPQDeT_normal.jpg"/>
    <x v="96"/>
    <s v="https://twitter.com/#!/askamex/status/1093243905905229827"/>
    <m/>
    <m/>
    <s v="1093243905905229827"/>
    <s v="1093243505051402240"/>
    <b v="0"/>
    <n v="1"/>
    <s v="331066452"/>
    <b v="0"/>
    <s v="en"/>
    <m/>
    <s v=""/>
    <b v="0"/>
    <n v="0"/>
    <s v=""/>
    <s v="Liveworld Twitter Integration"/>
    <b v="0"/>
    <s v="1093243505051402240"/>
    <s v="Tweet"/>
    <n v="0"/>
    <n v="0"/>
    <m/>
    <m/>
    <m/>
    <m/>
    <m/>
    <m/>
    <m/>
    <m/>
    <n v="1"/>
    <s v="1"/>
    <s v="1"/>
    <n v="1"/>
    <n v="5.555555555555555"/>
    <n v="0"/>
    <n v="0"/>
    <n v="0"/>
    <n v="0"/>
    <n v="17"/>
    <n v="94.44444444444444"/>
    <n v="18"/>
  </r>
  <r>
    <s v="askamex"/>
    <s v="lissy55"/>
    <m/>
    <m/>
    <m/>
    <m/>
    <m/>
    <m/>
    <m/>
    <m/>
    <s v="No"/>
    <n v="132"/>
    <m/>
    <m/>
    <x v="1"/>
    <d v="2019-02-06T21:33:36.000"/>
    <s v="@Lissy55 Please go to https://t.co/ijlV6ZCeLG, log in,  and we will continue our conversation there. ^NS"/>
    <s v="https://www.americanexpress.com/socialchat"/>
    <s v="americanexpress.com"/>
    <x v="1"/>
    <m/>
    <s v="http://pbs.twimg.com/profile_images/983810906927792128/QToPQDeT_normal.jpg"/>
    <x v="97"/>
    <s v="https://twitter.com/#!/askamex/status/1093261449777086479"/>
    <m/>
    <m/>
    <s v="1093261449777086479"/>
    <s v="1093184480846721024"/>
    <b v="0"/>
    <n v="0"/>
    <s v="23803184"/>
    <b v="0"/>
    <s v="en"/>
    <m/>
    <s v=""/>
    <b v="0"/>
    <n v="0"/>
    <s v=""/>
    <s v="Liveworld Twitter Integration"/>
    <b v="0"/>
    <s v="1093184480846721024"/>
    <s v="Tweet"/>
    <n v="0"/>
    <n v="0"/>
    <m/>
    <m/>
    <m/>
    <m/>
    <m/>
    <m/>
    <m/>
    <m/>
    <n v="1"/>
    <s v="1"/>
    <s v="1"/>
    <n v="0"/>
    <n v="0"/>
    <n v="0"/>
    <n v="0"/>
    <n v="0"/>
    <n v="0"/>
    <n v="14"/>
    <n v="100"/>
    <n v="14"/>
  </r>
  <r>
    <s v="askamex"/>
    <s v="antjxck"/>
    <m/>
    <m/>
    <m/>
    <m/>
    <m/>
    <m/>
    <m/>
    <m/>
    <s v="No"/>
    <n v="133"/>
    <m/>
    <m/>
    <x v="1"/>
    <d v="2019-02-06T22:15:01.000"/>
    <s v="@AntJxck Great. Please go to https://t.co/ijlV6ZCeLG, log in,  and we will continue our conversation there. ^JD"/>
    <s v="https://www.americanexpress.com/socialchat"/>
    <s v="americanexpress.com"/>
    <x v="1"/>
    <m/>
    <s v="http://pbs.twimg.com/profile_images/983810906927792128/QToPQDeT_normal.jpg"/>
    <x v="98"/>
    <s v="https://twitter.com/#!/askamex/status/1093271875747303425"/>
    <m/>
    <m/>
    <s v="1093271875747303425"/>
    <s v="1093271378617348096"/>
    <b v="0"/>
    <n v="0"/>
    <s v="190908695"/>
    <b v="0"/>
    <s v="en"/>
    <m/>
    <s v=""/>
    <b v="0"/>
    <n v="0"/>
    <s v=""/>
    <s v="Liveworld Twitter Integration"/>
    <b v="0"/>
    <s v="1093271378617348096"/>
    <s v="Tweet"/>
    <n v="0"/>
    <n v="0"/>
    <m/>
    <m/>
    <m/>
    <m/>
    <m/>
    <m/>
    <m/>
    <m/>
    <n v="1"/>
    <s v="1"/>
    <s v="1"/>
    <n v="1"/>
    <n v="6.666666666666667"/>
    <n v="0"/>
    <n v="0"/>
    <n v="0"/>
    <n v="0"/>
    <n v="14"/>
    <n v="93.33333333333333"/>
    <n v="15"/>
  </r>
  <r>
    <s v="askamex"/>
    <s v="roscarda"/>
    <m/>
    <m/>
    <m/>
    <m/>
    <m/>
    <m/>
    <m/>
    <m/>
    <s v="No"/>
    <n v="134"/>
    <m/>
    <m/>
    <x v="1"/>
    <d v="2019-02-07T02:06:11.000"/>
    <s v="@RoScarda Great. Please go to https://t.co/ijlV6ZCeLG, log in, and we will continue our conversation there. ^JD"/>
    <s v="https://www.americanexpress.com/socialchat"/>
    <s v="americanexpress.com"/>
    <x v="1"/>
    <m/>
    <s v="http://pbs.twimg.com/profile_images/983810906927792128/QToPQDeT_normal.jpg"/>
    <x v="99"/>
    <s v="https://twitter.com/#!/askamex/status/1093330049762250753"/>
    <m/>
    <m/>
    <s v="1093330049762250753"/>
    <s v="1093329699504308224"/>
    <b v="0"/>
    <n v="0"/>
    <s v="864114380"/>
    <b v="0"/>
    <s v="en"/>
    <m/>
    <s v=""/>
    <b v="0"/>
    <n v="0"/>
    <s v=""/>
    <s v="Liveworld Twitter Integration"/>
    <b v="0"/>
    <s v="1093329699504308224"/>
    <s v="Tweet"/>
    <n v="0"/>
    <n v="0"/>
    <m/>
    <m/>
    <m/>
    <m/>
    <m/>
    <m/>
    <m/>
    <m/>
    <n v="1"/>
    <s v="1"/>
    <s v="1"/>
    <n v="1"/>
    <n v="6.666666666666667"/>
    <n v="0"/>
    <n v="0"/>
    <n v="0"/>
    <n v="0"/>
    <n v="14"/>
    <n v="93.33333333333333"/>
    <n v="15"/>
  </r>
  <r>
    <s v="askamex"/>
    <s v="littles1126"/>
    <m/>
    <m/>
    <m/>
    <m/>
    <m/>
    <m/>
    <m/>
    <m/>
    <s v="No"/>
    <n v="135"/>
    <m/>
    <m/>
    <x v="1"/>
    <d v="2019-02-07T15:45:32.000"/>
    <s v="@Littles1126 Great. Please go to https://t.co/ijlV6ZCeLG, log in, select code: RK and we will continue our conversation there. ^RK"/>
    <s v="https://www.americanexpress.com/socialchat"/>
    <s v="americanexpress.com"/>
    <x v="1"/>
    <m/>
    <s v="http://pbs.twimg.com/profile_images/983810906927792128/QToPQDeT_normal.jpg"/>
    <x v="100"/>
    <s v="https://twitter.com/#!/askamex/status/1093536244854853632"/>
    <m/>
    <m/>
    <s v="1093536244854853632"/>
    <s v="1093532053403025408"/>
    <b v="0"/>
    <n v="0"/>
    <s v="21985837"/>
    <b v="0"/>
    <s v="en"/>
    <m/>
    <s v=""/>
    <b v="0"/>
    <n v="0"/>
    <s v=""/>
    <s v="Liveworld Twitter Integration"/>
    <b v="0"/>
    <s v="1093532053403025408"/>
    <s v="Tweet"/>
    <n v="0"/>
    <n v="0"/>
    <m/>
    <m/>
    <m/>
    <m/>
    <m/>
    <m/>
    <m/>
    <m/>
    <n v="1"/>
    <s v="1"/>
    <s v="1"/>
    <n v="1"/>
    <n v="5.555555555555555"/>
    <n v="0"/>
    <n v="0"/>
    <n v="0"/>
    <n v="0"/>
    <n v="17"/>
    <n v="94.44444444444444"/>
    <n v="18"/>
  </r>
  <r>
    <s v="askamex"/>
    <s v="tiagoscharfy"/>
    <m/>
    <m/>
    <m/>
    <m/>
    <m/>
    <m/>
    <m/>
    <m/>
    <s v="No"/>
    <n v="136"/>
    <m/>
    <m/>
    <x v="1"/>
    <d v="2019-02-07T21:24:30.000"/>
    <s v="@tiagoscharfy You have reached the social media team, where we can not access your account via Twitter. Please go to https://t.co/ijlV6ZCeLG, log in, select code: RK and we will continue our conversation there. ^RK"/>
    <s v="https://www.americanexpress.com/socialchat"/>
    <s v="americanexpress.com"/>
    <x v="1"/>
    <m/>
    <s v="http://pbs.twimg.com/profile_images/983810906927792128/QToPQDeT_normal.jpg"/>
    <x v="101"/>
    <s v="https://twitter.com/#!/askamex/status/1093621548785811457"/>
    <m/>
    <m/>
    <s v="1093621548785811457"/>
    <s v="1093621261853323264"/>
    <b v="0"/>
    <n v="0"/>
    <s v="3312303280"/>
    <b v="0"/>
    <s v="en"/>
    <m/>
    <s v=""/>
    <b v="0"/>
    <n v="0"/>
    <s v=""/>
    <s v="Liveworld Twitter Integration"/>
    <b v="0"/>
    <s v="1093621261853323264"/>
    <s v="Tweet"/>
    <n v="0"/>
    <n v="0"/>
    <m/>
    <m/>
    <m/>
    <m/>
    <m/>
    <m/>
    <m/>
    <m/>
    <n v="1"/>
    <s v="1"/>
    <s v="1"/>
    <n v="0"/>
    <n v="0"/>
    <n v="0"/>
    <n v="0"/>
    <n v="0"/>
    <n v="0"/>
    <n v="33"/>
    <n v="100"/>
    <n v="33"/>
  </r>
  <r>
    <s v="askamex"/>
    <s v="nowijkrap"/>
    <m/>
    <m/>
    <m/>
    <m/>
    <m/>
    <m/>
    <m/>
    <m/>
    <s v="No"/>
    <n v="137"/>
    <m/>
    <m/>
    <x v="1"/>
    <d v="2019-02-07T21:39:31.000"/>
    <s v="@nowijkrap Great. Please go to https://t.co/ijlV6ZCeLG, log in, select code: WM and we will continue our conversation there. ^Wil"/>
    <s v="https://www.americanexpress.com/socialchat"/>
    <s v="americanexpress.com"/>
    <x v="1"/>
    <m/>
    <s v="http://pbs.twimg.com/profile_images/983810906927792128/QToPQDeT_normal.jpg"/>
    <x v="102"/>
    <s v="https://twitter.com/#!/askamex/status/1093625328831000578"/>
    <m/>
    <m/>
    <s v="1093625328831000578"/>
    <s v="1093624543191728131"/>
    <b v="0"/>
    <n v="0"/>
    <s v="97675731"/>
    <b v="0"/>
    <s v="en"/>
    <m/>
    <s v=""/>
    <b v="0"/>
    <n v="0"/>
    <s v=""/>
    <s v="Liveworld Twitter Integration"/>
    <b v="0"/>
    <s v="1093624543191728131"/>
    <s v="Tweet"/>
    <n v="0"/>
    <n v="0"/>
    <m/>
    <m/>
    <m/>
    <m/>
    <m/>
    <m/>
    <m/>
    <m/>
    <n v="1"/>
    <s v="1"/>
    <s v="1"/>
    <n v="1"/>
    <n v="5.555555555555555"/>
    <n v="0"/>
    <n v="0"/>
    <n v="0"/>
    <n v="0"/>
    <n v="17"/>
    <n v="94.44444444444444"/>
    <n v="18"/>
  </r>
  <r>
    <s v="askamex"/>
    <s v="matthewichoi"/>
    <m/>
    <m/>
    <m/>
    <m/>
    <m/>
    <m/>
    <m/>
    <m/>
    <s v="No"/>
    <n v="138"/>
    <m/>
    <m/>
    <x v="1"/>
    <d v="2019-02-07T23:53:30.000"/>
    <s v="@MatthewIChoi Great. Please go to https://t.co/ijlV6ZCeLG, log in, and we will continue our conversation there. ^JD"/>
    <s v="https://www.americanexpress.com/socialchat"/>
    <s v="americanexpress.com"/>
    <x v="1"/>
    <m/>
    <s v="http://pbs.twimg.com/profile_images/983810906927792128/QToPQDeT_normal.jpg"/>
    <x v="103"/>
    <s v="https://twitter.com/#!/askamex/status/1093659044554911744"/>
    <m/>
    <m/>
    <s v="1093659044554911744"/>
    <s v="1093656200468664320"/>
    <b v="0"/>
    <n v="0"/>
    <s v="4705246879"/>
    <b v="0"/>
    <s v="en"/>
    <m/>
    <s v=""/>
    <b v="0"/>
    <n v="0"/>
    <s v=""/>
    <s v="Liveworld Twitter Integration"/>
    <b v="0"/>
    <s v="1093656200468664320"/>
    <s v="Tweet"/>
    <n v="0"/>
    <n v="0"/>
    <m/>
    <m/>
    <m/>
    <m/>
    <m/>
    <m/>
    <m/>
    <m/>
    <n v="1"/>
    <s v="1"/>
    <s v="1"/>
    <n v="1"/>
    <n v="6.666666666666667"/>
    <n v="0"/>
    <n v="0"/>
    <n v="0"/>
    <n v="0"/>
    <n v="14"/>
    <n v="93.33333333333333"/>
    <n v="15"/>
  </r>
  <r>
    <s v="askamex"/>
    <s v="valbth812"/>
    <m/>
    <m/>
    <m/>
    <m/>
    <m/>
    <m/>
    <m/>
    <m/>
    <s v="No"/>
    <n v="139"/>
    <m/>
    <m/>
    <x v="1"/>
    <d v="2019-02-08T01:40:59.000"/>
    <s v="@valbth812 Great. Please go to https://t.co/ijlV6ZCeLG, log in, and we will continue our conversation there. ^JD"/>
    <s v="https://www.americanexpress.com/socialchat"/>
    <s v="americanexpress.com"/>
    <x v="1"/>
    <m/>
    <s v="http://pbs.twimg.com/profile_images/983810906927792128/QToPQDeT_normal.jpg"/>
    <x v="104"/>
    <s v="https://twitter.com/#!/askamex/status/1093686096054099968"/>
    <m/>
    <m/>
    <s v="1093686096054099968"/>
    <s v="1093684458941755392"/>
    <b v="0"/>
    <n v="0"/>
    <s v="34128968"/>
    <b v="0"/>
    <s v="en"/>
    <m/>
    <s v=""/>
    <b v="0"/>
    <n v="0"/>
    <s v=""/>
    <s v="Liveworld Twitter Integration"/>
    <b v="0"/>
    <s v="1093684458941755392"/>
    <s v="Tweet"/>
    <n v="0"/>
    <n v="0"/>
    <m/>
    <m/>
    <m/>
    <m/>
    <m/>
    <m/>
    <m/>
    <m/>
    <n v="1"/>
    <s v="1"/>
    <s v="1"/>
    <n v="1"/>
    <n v="6.666666666666667"/>
    <n v="0"/>
    <n v="0"/>
    <n v="0"/>
    <n v="0"/>
    <n v="14"/>
    <n v="93.33333333333333"/>
    <n v="15"/>
  </r>
  <r>
    <s v="askamex"/>
    <s v="itsalexmas"/>
    <m/>
    <m/>
    <m/>
    <m/>
    <m/>
    <m/>
    <m/>
    <m/>
    <s v="No"/>
    <n v="140"/>
    <m/>
    <m/>
    <x v="1"/>
    <d v="2019-02-08T02:01:35.000"/>
    <s v="@itsAlexMas Great. Please go to https://t.co/ijlV6ZCeLG, log in, and we will continue our conversation there. ^JD"/>
    <s v="https://www.americanexpress.com/socialchat"/>
    <s v="americanexpress.com"/>
    <x v="1"/>
    <m/>
    <s v="http://pbs.twimg.com/profile_images/983810906927792128/QToPQDeT_normal.jpg"/>
    <x v="105"/>
    <s v="https://twitter.com/#!/askamex/status/1093691279450558471"/>
    <m/>
    <m/>
    <s v="1093691279450558471"/>
    <s v="1093689012152426497"/>
    <b v="0"/>
    <n v="0"/>
    <s v="111940321"/>
    <b v="0"/>
    <s v="en"/>
    <m/>
    <s v=""/>
    <b v="0"/>
    <n v="0"/>
    <s v=""/>
    <s v="Liveworld Twitter Integration"/>
    <b v="0"/>
    <s v="1093689012152426497"/>
    <s v="Tweet"/>
    <n v="0"/>
    <n v="0"/>
    <m/>
    <m/>
    <m/>
    <m/>
    <m/>
    <m/>
    <m/>
    <m/>
    <n v="1"/>
    <s v="1"/>
    <s v="1"/>
    <n v="1"/>
    <n v="6.666666666666667"/>
    <n v="0"/>
    <n v="0"/>
    <n v="0"/>
    <n v="0"/>
    <n v="14"/>
    <n v="93.33333333333333"/>
    <n v="15"/>
  </r>
  <r>
    <s v="askamex"/>
    <s v="mjkazin"/>
    <m/>
    <m/>
    <m/>
    <m/>
    <m/>
    <m/>
    <m/>
    <m/>
    <s v="No"/>
    <n v="141"/>
    <m/>
    <m/>
    <x v="1"/>
    <d v="2019-02-08T02:13:34.000"/>
    <s v="@mjkazin Yes we are! However to properly assist, Please go to https://t.co/ijlV6ZCeLG, log in, and we will continue our conversation there. ^JD"/>
    <s v="https://www.americanexpress.com/socialchat"/>
    <s v="americanexpress.com"/>
    <x v="1"/>
    <m/>
    <s v="http://pbs.twimg.com/profile_images/983810906927792128/QToPQDeT_normal.jpg"/>
    <x v="106"/>
    <s v="https://twitter.com/#!/askamex/status/1093694295922692096"/>
    <m/>
    <m/>
    <s v="1093694295922692096"/>
    <s v="1093691731961438218"/>
    <b v="0"/>
    <n v="0"/>
    <s v="24276665"/>
    <b v="0"/>
    <s v="en"/>
    <m/>
    <s v=""/>
    <b v="0"/>
    <n v="0"/>
    <s v=""/>
    <s v="Liveworld Twitter Integration"/>
    <b v="0"/>
    <s v="1093691731961438218"/>
    <s v="Tweet"/>
    <n v="0"/>
    <n v="0"/>
    <m/>
    <m/>
    <m/>
    <m/>
    <m/>
    <m/>
    <m/>
    <m/>
    <n v="1"/>
    <s v="1"/>
    <s v="1"/>
    <n v="1"/>
    <n v="4.761904761904762"/>
    <n v="0"/>
    <n v="0"/>
    <n v="0"/>
    <n v="0"/>
    <n v="20"/>
    <n v="95.23809523809524"/>
    <n v="21"/>
  </r>
  <r>
    <s v="askamex"/>
    <s v="anurag1goel"/>
    <m/>
    <m/>
    <m/>
    <m/>
    <m/>
    <m/>
    <m/>
    <m/>
    <s v="No"/>
    <n v="142"/>
    <m/>
    <m/>
    <x v="1"/>
    <d v="2019-02-08T22:51:03.000"/>
    <s v="@anurag1goel Great. Please go to https://t.co/ijlV6ZCeLG, log in, select code: BH and we will continue our conversation there. ^B"/>
    <s v="https://www.americanexpress.com/socialchat"/>
    <s v="americanexpress.com"/>
    <x v="1"/>
    <m/>
    <s v="http://pbs.twimg.com/profile_images/983810906927792128/QToPQDeT_normal.jpg"/>
    <x v="107"/>
    <s v="https://twitter.com/#!/askamex/status/1094005716967403527"/>
    <m/>
    <m/>
    <s v="1094005716967403527"/>
    <s v="1094002038789222400"/>
    <b v="0"/>
    <n v="0"/>
    <s v="1247541158"/>
    <b v="0"/>
    <s v="en"/>
    <m/>
    <s v=""/>
    <b v="0"/>
    <n v="0"/>
    <s v=""/>
    <s v="Liveworld Twitter Integration"/>
    <b v="0"/>
    <s v="1094002038789222400"/>
    <s v="Tweet"/>
    <n v="0"/>
    <n v="0"/>
    <m/>
    <m/>
    <m/>
    <m/>
    <m/>
    <m/>
    <m/>
    <m/>
    <n v="1"/>
    <s v="1"/>
    <s v="1"/>
    <n v="1"/>
    <n v="5.555555555555555"/>
    <n v="0"/>
    <n v="0"/>
    <n v="0"/>
    <n v="0"/>
    <n v="17"/>
    <n v="94.44444444444444"/>
    <n v="18"/>
  </r>
  <r>
    <s v="askamex"/>
    <s v="cardigancorg"/>
    <m/>
    <m/>
    <m/>
    <m/>
    <m/>
    <m/>
    <m/>
    <m/>
    <s v="No"/>
    <n v="143"/>
    <m/>
    <m/>
    <x v="1"/>
    <d v="2019-02-08T23:19:39.000"/>
    <s v="@CardiganCorg Great. Please go to https://t.co/ijlV6ZCeLG, log in, and we will continue our conversation there. ^JD"/>
    <s v="https://www.americanexpress.com/socialchat"/>
    <s v="americanexpress.com"/>
    <x v="1"/>
    <m/>
    <s v="http://pbs.twimg.com/profile_images/983810906927792128/QToPQDeT_normal.jpg"/>
    <x v="108"/>
    <s v="https://twitter.com/#!/askamex/status/1094012916465090569"/>
    <m/>
    <m/>
    <s v="1094012916465090569"/>
    <s v="1094012696519954432"/>
    <b v="0"/>
    <n v="1"/>
    <s v="252708604"/>
    <b v="0"/>
    <s v="en"/>
    <m/>
    <s v=""/>
    <b v="0"/>
    <n v="0"/>
    <s v=""/>
    <s v="Liveworld Twitter Integration"/>
    <b v="0"/>
    <s v="1094012696519954432"/>
    <s v="Tweet"/>
    <n v="0"/>
    <n v="0"/>
    <m/>
    <m/>
    <m/>
    <m/>
    <m/>
    <m/>
    <m/>
    <m/>
    <n v="1"/>
    <s v="1"/>
    <s v="1"/>
    <n v="1"/>
    <n v="6.666666666666667"/>
    <n v="0"/>
    <n v="0"/>
    <n v="0"/>
    <n v="0"/>
    <n v="14"/>
    <n v="93.33333333333333"/>
    <n v="15"/>
  </r>
  <r>
    <s v="askamex"/>
    <s v="smooth_chillin"/>
    <m/>
    <m/>
    <m/>
    <m/>
    <m/>
    <m/>
    <m/>
    <m/>
    <s v="No"/>
    <n v="144"/>
    <m/>
    <m/>
    <x v="1"/>
    <d v="2019-02-09T00:14:12.000"/>
    <s v="@smooth_chillin Great. Please go to https://t.co/ijlV6ZCeLG, log in,  and we will continue our conversation there. ^JD"/>
    <s v="https://www.americanexpress.com/socialchat"/>
    <s v="americanexpress.com"/>
    <x v="1"/>
    <m/>
    <s v="http://pbs.twimg.com/profile_images/983810906927792128/QToPQDeT_normal.jpg"/>
    <x v="109"/>
    <s v="https://twitter.com/#!/askamex/status/1094026642287140866"/>
    <m/>
    <m/>
    <s v="1094026642287140866"/>
    <s v="1094025755204431872"/>
    <b v="0"/>
    <n v="0"/>
    <s v="760688040"/>
    <b v="0"/>
    <s v="en"/>
    <m/>
    <s v=""/>
    <b v="0"/>
    <n v="0"/>
    <s v=""/>
    <s v="Liveworld Twitter Integration"/>
    <b v="0"/>
    <s v="1094025755204431872"/>
    <s v="Tweet"/>
    <n v="0"/>
    <n v="0"/>
    <m/>
    <m/>
    <m/>
    <m/>
    <m/>
    <m/>
    <m/>
    <m/>
    <n v="1"/>
    <s v="1"/>
    <s v="1"/>
    <n v="1"/>
    <n v="6.666666666666667"/>
    <n v="0"/>
    <n v="0"/>
    <n v="0"/>
    <n v="0"/>
    <n v="14"/>
    <n v="93.33333333333333"/>
    <n v="15"/>
  </r>
  <r>
    <s v="askamex"/>
    <s v="jenoside_"/>
    <m/>
    <m/>
    <m/>
    <m/>
    <m/>
    <m/>
    <m/>
    <m/>
    <s v="No"/>
    <n v="145"/>
    <m/>
    <m/>
    <x v="1"/>
    <d v="2019-02-09T01:19:19.000"/>
    <s v="@Jenoside_ Great. If you have time to chat off Twitter, Please go to https://t.co/ijlV6ZCeLG, log in, and we will continue our conversation there. ^JD"/>
    <s v="https://www.americanexpress.com/socialchat"/>
    <s v="americanexpress.com"/>
    <x v="1"/>
    <m/>
    <s v="http://pbs.twimg.com/profile_images/983810906927792128/QToPQDeT_normal.jpg"/>
    <x v="110"/>
    <s v="https://twitter.com/#!/askamex/status/1094043030095564800"/>
    <m/>
    <m/>
    <s v="1094043030095564800"/>
    <s v="1094040486577348608"/>
    <b v="0"/>
    <n v="0"/>
    <s v="499172861"/>
    <b v="0"/>
    <s v="en"/>
    <m/>
    <s v=""/>
    <b v="0"/>
    <n v="0"/>
    <s v=""/>
    <s v="Liveworld Twitter Integration"/>
    <b v="0"/>
    <s v="1094040486577348608"/>
    <s v="Tweet"/>
    <n v="0"/>
    <n v="0"/>
    <m/>
    <m/>
    <m/>
    <m/>
    <m/>
    <m/>
    <m/>
    <m/>
    <n v="1"/>
    <s v="1"/>
    <s v="1"/>
    <n v="1"/>
    <n v="4.3478260869565215"/>
    <n v="0"/>
    <n v="0"/>
    <n v="0"/>
    <n v="0"/>
    <n v="22"/>
    <n v="95.65217391304348"/>
    <n v="23"/>
  </r>
  <r>
    <s v="askamex"/>
    <s v="drip2hard21"/>
    <m/>
    <m/>
    <m/>
    <m/>
    <m/>
    <m/>
    <m/>
    <m/>
    <s v="No"/>
    <n v="146"/>
    <m/>
    <m/>
    <x v="1"/>
    <d v="2019-02-09T01:30:51.000"/>
    <s v="@drip2hard21 Great. Please go to https://t.co/ijlV6ZCeLG, log in, select code: BH and we will continue our conversation there. ^B"/>
    <s v="https://www.americanexpress.com/socialchat"/>
    <s v="americanexpress.com"/>
    <x v="1"/>
    <m/>
    <s v="http://pbs.twimg.com/profile_images/983810906927792128/QToPQDeT_normal.jpg"/>
    <x v="111"/>
    <s v="https://twitter.com/#!/askamex/status/1094045933782925312"/>
    <m/>
    <m/>
    <s v="1094045933782925312"/>
    <s v="1094045047249489920"/>
    <b v="0"/>
    <n v="0"/>
    <s v="442408560"/>
    <b v="0"/>
    <s v="en"/>
    <m/>
    <s v=""/>
    <b v="0"/>
    <n v="0"/>
    <s v=""/>
    <s v="Liveworld Twitter Integration"/>
    <b v="0"/>
    <s v="1094045047249489920"/>
    <s v="Tweet"/>
    <n v="0"/>
    <n v="0"/>
    <m/>
    <m/>
    <m/>
    <m/>
    <m/>
    <m/>
    <m/>
    <m/>
    <n v="1"/>
    <s v="1"/>
    <s v="1"/>
    <n v="1"/>
    <n v="5.555555555555555"/>
    <n v="0"/>
    <n v="0"/>
    <n v="0"/>
    <n v="0"/>
    <n v="17"/>
    <n v="94.44444444444444"/>
    <n v="18"/>
  </r>
  <r>
    <s v="askamex"/>
    <s v="jeffreylesser"/>
    <m/>
    <m/>
    <m/>
    <m/>
    <m/>
    <m/>
    <m/>
    <m/>
    <s v="No"/>
    <n v="147"/>
    <m/>
    <m/>
    <x v="1"/>
    <d v="2019-02-09T22:27:44.000"/>
    <s v="@JeffreyLesser Great. Please go to https://t.co/ijlV6ZCeLG, log in, select code: BH and we will continue our conversation there. ^B"/>
    <s v="https://www.americanexpress.com/socialchat"/>
    <s v="americanexpress.com"/>
    <x v="1"/>
    <m/>
    <s v="http://pbs.twimg.com/profile_images/983810906927792128/QToPQDeT_normal.jpg"/>
    <x v="112"/>
    <s v="https://twitter.com/#!/askamex/status/1094362236343205888"/>
    <m/>
    <m/>
    <s v="1094362236343205888"/>
    <s v="1094359762614001665"/>
    <b v="0"/>
    <n v="0"/>
    <s v="400570493"/>
    <b v="0"/>
    <s v="en"/>
    <m/>
    <s v=""/>
    <b v="0"/>
    <n v="0"/>
    <s v=""/>
    <s v="Liveworld Twitter Integration"/>
    <b v="0"/>
    <s v="1094359762614001665"/>
    <s v="Tweet"/>
    <n v="0"/>
    <n v="0"/>
    <m/>
    <m/>
    <m/>
    <m/>
    <m/>
    <m/>
    <m/>
    <m/>
    <n v="1"/>
    <s v="1"/>
    <s v="1"/>
    <n v="1"/>
    <n v="5.555555555555555"/>
    <n v="0"/>
    <n v="0"/>
    <n v="0"/>
    <n v="0"/>
    <n v="17"/>
    <n v="94.44444444444444"/>
    <n v="18"/>
  </r>
  <r>
    <s v="askamex"/>
    <s v="iain_davison4"/>
    <m/>
    <m/>
    <m/>
    <m/>
    <m/>
    <m/>
    <m/>
    <m/>
    <s v="No"/>
    <n v="148"/>
    <m/>
    <m/>
    <x v="1"/>
    <d v="2019-02-10T14:46:05.000"/>
    <s v="@iain_davison4 Great. Please go to https://t.co/ijlV6ZCeLG, log in,  and we will continue our conversation there. ^NS"/>
    <s v="https://www.americanexpress.com/socialchat"/>
    <s v="americanexpress.com"/>
    <x v="1"/>
    <m/>
    <s v="http://pbs.twimg.com/profile_images/983810906927792128/QToPQDeT_normal.jpg"/>
    <x v="113"/>
    <s v="https://twitter.com/#!/askamex/status/1094608448791166976"/>
    <m/>
    <m/>
    <s v="1094608448791166976"/>
    <s v="1094606251051208704"/>
    <b v="0"/>
    <n v="0"/>
    <s v="4019362055"/>
    <b v="0"/>
    <s v="en"/>
    <m/>
    <s v=""/>
    <b v="0"/>
    <n v="0"/>
    <s v=""/>
    <s v="Liveworld Twitter Integration"/>
    <b v="0"/>
    <s v="1094606251051208704"/>
    <s v="Tweet"/>
    <n v="0"/>
    <n v="0"/>
    <m/>
    <m/>
    <m/>
    <m/>
    <m/>
    <m/>
    <m/>
    <m/>
    <n v="1"/>
    <s v="1"/>
    <s v="1"/>
    <n v="1"/>
    <n v="6.666666666666667"/>
    <n v="0"/>
    <n v="0"/>
    <n v="0"/>
    <n v="0"/>
    <n v="14"/>
    <n v="93.33333333333333"/>
    <n v="15"/>
  </r>
  <r>
    <s v="askamex"/>
    <s v="pbuckle13"/>
    <m/>
    <m/>
    <m/>
    <m/>
    <m/>
    <m/>
    <m/>
    <m/>
    <s v="No"/>
    <n v="149"/>
    <m/>
    <m/>
    <x v="1"/>
    <d v="2019-02-10T15:26:36.000"/>
    <s v="@pbuckle13 Great. Please go to https://t.co/ijlV6ZCeLG, log in,  and we will continue our conversation there. ^JD"/>
    <s v="https://www.americanexpress.com/socialchat"/>
    <s v="americanexpress.com"/>
    <x v="1"/>
    <m/>
    <s v="http://pbs.twimg.com/profile_images/983810906927792128/QToPQDeT_normal.jpg"/>
    <x v="114"/>
    <s v="https://twitter.com/#!/askamex/status/1094618643583901704"/>
    <m/>
    <m/>
    <s v="1094618643583901704"/>
    <s v="1094617665119928320"/>
    <b v="0"/>
    <n v="0"/>
    <s v="800649553"/>
    <b v="0"/>
    <s v="en"/>
    <m/>
    <s v=""/>
    <b v="0"/>
    <n v="0"/>
    <s v=""/>
    <s v="Liveworld Twitter Integration"/>
    <b v="0"/>
    <s v="1094617665119928320"/>
    <s v="Tweet"/>
    <n v="0"/>
    <n v="0"/>
    <m/>
    <m/>
    <m/>
    <m/>
    <m/>
    <m/>
    <m/>
    <m/>
    <n v="1"/>
    <s v="1"/>
    <s v="1"/>
    <n v="1"/>
    <n v="6.666666666666667"/>
    <n v="0"/>
    <n v="0"/>
    <n v="0"/>
    <n v="0"/>
    <n v="14"/>
    <n v="93.33333333333333"/>
    <n v="15"/>
  </r>
  <r>
    <s v="askamex"/>
    <s v="laurajanefraser"/>
    <m/>
    <m/>
    <m/>
    <m/>
    <m/>
    <m/>
    <m/>
    <m/>
    <s v="No"/>
    <n v="150"/>
    <m/>
    <m/>
    <x v="1"/>
    <d v="2019-02-10T17:00:52.000"/>
    <s v="@laurajanefraser If this is regarding a U.S issued card, Please go to https://t.co/ijlV6ZCeLG, log in, and we will continue our conversation there. ^NS"/>
    <s v="https://www.americanexpress.com/socialchat"/>
    <s v="americanexpress.com"/>
    <x v="1"/>
    <m/>
    <s v="http://pbs.twimg.com/profile_images/983810906927792128/QToPQDeT_normal.jpg"/>
    <x v="115"/>
    <s v="https://twitter.com/#!/askamex/status/1094642367142027266"/>
    <m/>
    <m/>
    <s v="1094642367142027266"/>
    <s v="1094636842467672064"/>
    <b v="0"/>
    <n v="0"/>
    <s v="65095051"/>
    <b v="0"/>
    <s v="en"/>
    <m/>
    <s v=""/>
    <b v="0"/>
    <n v="0"/>
    <s v=""/>
    <s v="Liveworld Twitter Integration"/>
    <b v="0"/>
    <s v="1094636842467672064"/>
    <s v="Tweet"/>
    <n v="0"/>
    <n v="0"/>
    <m/>
    <m/>
    <m/>
    <m/>
    <m/>
    <m/>
    <m/>
    <m/>
    <n v="1"/>
    <s v="1"/>
    <s v="1"/>
    <n v="0"/>
    <n v="0"/>
    <n v="0"/>
    <n v="0"/>
    <n v="0"/>
    <n v="0"/>
    <n v="23"/>
    <n v="100"/>
    <n v="23"/>
  </r>
  <r>
    <s v="askamex"/>
    <s v="sangunchoi1"/>
    <m/>
    <m/>
    <m/>
    <m/>
    <m/>
    <m/>
    <m/>
    <m/>
    <s v="No"/>
    <n v="151"/>
    <m/>
    <m/>
    <x v="1"/>
    <d v="2019-02-11T15:10:53.000"/>
    <s v="@SangUnChoi1 Great. Please go to https://t.co/ijlV6ZCeLG, log in, select code:RK and we will continue our conversation there. ^RK"/>
    <s v="https://www.americanexpress.com/socialchat"/>
    <s v="americanexpress.com"/>
    <x v="1"/>
    <m/>
    <s v="http://pbs.twimg.com/profile_images/983810906927792128/QToPQDeT_normal.jpg"/>
    <x v="116"/>
    <s v="https://twitter.com/#!/askamex/status/1094977076384485376"/>
    <m/>
    <m/>
    <s v="1094977076384485376"/>
    <s v="1094804606108889088"/>
    <b v="0"/>
    <n v="0"/>
    <s v="1094445119795716097"/>
    <b v="0"/>
    <s v="en"/>
    <m/>
    <s v=""/>
    <b v="0"/>
    <n v="0"/>
    <s v=""/>
    <s v="Liveworld Twitter Integration"/>
    <b v="0"/>
    <s v="1094804606108889088"/>
    <s v="Tweet"/>
    <n v="0"/>
    <n v="0"/>
    <m/>
    <m/>
    <m/>
    <m/>
    <m/>
    <m/>
    <m/>
    <m/>
    <n v="1"/>
    <s v="1"/>
    <s v="1"/>
    <n v="1"/>
    <n v="5.555555555555555"/>
    <n v="0"/>
    <n v="0"/>
    <n v="0"/>
    <n v="0"/>
    <n v="17"/>
    <n v="94.44444444444444"/>
    <n v="18"/>
  </r>
  <r>
    <s v="askamex"/>
    <s v="puckslap"/>
    <m/>
    <m/>
    <m/>
    <m/>
    <m/>
    <m/>
    <m/>
    <m/>
    <s v="No"/>
    <n v="152"/>
    <m/>
    <m/>
    <x v="1"/>
    <d v="2019-02-11T20:51:59.000"/>
    <s v="@Puckslap Great. Please go to https://t.co/ijlV6ZCeLG, log in, select code: CL and we will continue our conversation there. ^CL"/>
    <s v="https://www.americanexpress.com/socialchat"/>
    <s v="americanexpress.com"/>
    <x v="1"/>
    <m/>
    <s v="http://pbs.twimg.com/profile_images/983810906927792128/QToPQDeT_normal.jpg"/>
    <x v="117"/>
    <s v="https://twitter.com/#!/askamex/status/1095062918348066817"/>
    <m/>
    <m/>
    <s v="1095062918348066817"/>
    <s v="1095061870329749504"/>
    <b v="0"/>
    <n v="0"/>
    <s v="1559604998"/>
    <b v="0"/>
    <s v="en"/>
    <m/>
    <s v=""/>
    <b v="0"/>
    <n v="0"/>
    <s v=""/>
    <s v="Liveworld Twitter Integration"/>
    <b v="0"/>
    <s v="1095061870329749504"/>
    <s v="Tweet"/>
    <n v="0"/>
    <n v="0"/>
    <m/>
    <m/>
    <m/>
    <m/>
    <m/>
    <m/>
    <m/>
    <m/>
    <n v="1"/>
    <s v="1"/>
    <s v="1"/>
    <n v="1"/>
    <n v="5.555555555555555"/>
    <n v="0"/>
    <n v="0"/>
    <n v="0"/>
    <n v="0"/>
    <n v="17"/>
    <n v="94.44444444444444"/>
    <n v="18"/>
  </r>
  <r>
    <s v="askamex"/>
    <s v="dccannon"/>
    <m/>
    <m/>
    <m/>
    <m/>
    <m/>
    <m/>
    <m/>
    <m/>
    <s v="No"/>
    <n v="153"/>
    <m/>
    <m/>
    <x v="1"/>
    <d v="2019-02-11T23:54:26.000"/>
    <s v="@dccannon Great. Please go to https://t.co/ijlV6ZCeLG, log in, select code: KC and we will continue our conversation there. ^K"/>
    <s v="https://www.americanexpress.com/socialchat"/>
    <s v="americanexpress.com"/>
    <x v="1"/>
    <m/>
    <s v="http://pbs.twimg.com/profile_images/983810906927792128/QToPQDeT_normal.jpg"/>
    <x v="118"/>
    <s v="https://twitter.com/#!/askamex/status/1095108832185978880"/>
    <m/>
    <m/>
    <s v="1095108832185978880"/>
    <s v="1095108357487095808"/>
    <b v="0"/>
    <n v="0"/>
    <s v="48910877"/>
    <b v="0"/>
    <s v="en"/>
    <m/>
    <s v=""/>
    <b v="0"/>
    <n v="0"/>
    <s v=""/>
    <s v="Liveworld Twitter Integration"/>
    <b v="0"/>
    <s v="1095108357487095808"/>
    <s v="Tweet"/>
    <n v="0"/>
    <n v="0"/>
    <m/>
    <m/>
    <m/>
    <m/>
    <m/>
    <m/>
    <m/>
    <m/>
    <n v="1"/>
    <s v="1"/>
    <s v="1"/>
    <n v="1"/>
    <n v="5.555555555555555"/>
    <n v="0"/>
    <n v="0"/>
    <n v="0"/>
    <n v="0"/>
    <n v="17"/>
    <n v="94.44444444444444"/>
    <n v="18"/>
  </r>
  <r>
    <s v="askamex"/>
    <s v="hongzoop"/>
    <m/>
    <m/>
    <m/>
    <m/>
    <m/>
    <m/>
    <m/>
    <m/>
    <s v="No"/>
    <n v="154"/>
    <m/>
    <m/>
    <x v="1"/>
    <d v="2019-02-12T00:31:19.000"/>
    <s v="@HongzooP Great. Please go to https://t.co/ijlV6ZCeLG, log in, select code: KC and we will continue our conversation there. ^K"/>
    <s v="https://www.americanexpress.com/socialchat"/>
    <s v="americanexpress.com"/>
    <x v="1"/>
    <m/>
    <s v="http://pbs.twimg.com/profile_images/983810906927792128/QToPQDeT_normal.jpg"/>
    <x v="119"/>
    <s v="https://twitter.com/#!/askamex/status/1095118114843447301"/>
    <m/>
    <m/>
    <s v="1095118114843447301"/>
    <s v="1095115302646530048"/>
    <b v="0"/>
    <n v="0"/>
    <s v="1056162857237336064"/>
    <b v="0"/>
    <s v="en"/>
    <m/>
    <s v=""/>
    <b v="0"/>
    <n v="0"/>
    <s v=""/>
    <s v="Liveworld Twitter Integration"/>
    <b v="0"/>
    <s v="1095115302646530048"/>
    <s v="Tweet"/>
    <n v="0"/>
    <n v="0"/>
    <m/>
    <m/>
    <m/>
    <m/>
    <m/>
    <m/>
    <m/>
    <m/>
    <n v="1"/>
    <s v="1"/>
    <s v="1"/>
    <n v="1"/>
    <n v="5.555555555555555"/>
    <n v="0"/>
    <n v="0"/>
    <n v="0"/>
    <n v="0"/>
    <n v="17"/>
    <n v="94.44444444444444"/>
    <n v="18"/>
  </r>
  <r>
    <s v="askamex"/>
    <s v="mayweingarden"/>
    <m/>
    <m/>
    <m/>
    <m/>
    <m/>
    <m/>
    <m/>
    <m/>
    <s v="No"/>
    <n v="155"/>
    <m/>
    <m/>
    <x v="1"/>
    <d v="2019-02-12T13:54:58.000"/>
    <s v="@mayweingarden Great. Please go to https://t.co/ijlV6ZCeLG, log in, select code: RK and we will continue our conversation there. ^RK"/>
    <s v="https://www.americanexpress.com/socialchat"/>
    <s v="americanexpress.com"/>
    <x v="1"/>
    <m/>
    <s v="http://pbs.twimg.com/profile_images/983810906927792128/QToPQDeT_normal.jpg"/>
    <x v="120"/>
    <s v="https://twitter.com/#!/askamex/status/1095320361665736704"/>
    <m/>
    <m/>
    <s v="1095320361665736704"/>
    <s v="1095318961649041408"/>
    <b v="0"/>
    <n v="0"/>
    <s v="1917186230"/>
    <b v="0"/>
    <s v="en"/>
    <m/>
    <s v=""/>
    <b v="0"/>
    <n v="0"/>
    <s v=""/>
    <s v="Liveworld Twitter Integration"/>
    <b v="0"/>
    <s v="1095318961649041408"/>
    <s v="Tweet"/>
    <n v="0"/>
    <n v="0"/>
    <m/>
    <m/>
    <m/>
    <m/>
    <m/>
    <m/>
    <m/>
    <m/>
    <n v="1"/>
    <s v="1"/>
    <s v="1"/>
    <n v="1"/>
    <n v="5.555555555555555"/>
    <n v="0"/>
    <n v="0"/>
    <n v="0"/>
    <n v="0"/>
    <n v="17"/>
    <n v="94.44444444444444"/>
    <n v="18"/>
  </r>
  <r>
    <s v="askamex"/>
    <s v="hamaas"/>
    <m/>
    <m/>
    <m/>
    <m/>
    <m/>
    <m/>
    <m/>
    <m/>
    <s v="No"/>
    <n v="156"/>
    <m/>
    <m/>
    <x v="1"/>
    <d v="2019-02-12T14:35:12.000"/>
    <s v="@Hamaas Great. Please go to https://t.co/ijlV6ZCeLG, log in, select code:  RK and we will continue our conversation there. ^RK"/>
    <s v="https://www.americanexpress.com/socialchat"/>
    <s v="americanexpress.com"/>
    <x v="1"/>
    <m/>
    <s v="http://pbs.twimg.com/profile_images/983810906927792128/QToPQDeT_normal.jpg"/>
    <x v="121"/>
    <s v="https://twitter.com/#!/askamex/status/1095330484878536704"/>
    <m/>
    <m/>
    <s v="1095330484878536704"/>
    <s v="1095328310761046016"/>
    <b v="0"/>
    <n v="0"/>
    <s v="33812869"/>
    <b v="0"/>
    <s v="en"/>
    <m/>
    <s v=""/>
    <b v="0"/>
    <n v="0"/>
    <s v=""/>
    <s v="Liveworld Twitter Integration"/>
    <b v="0"/>
    <s v="1095328310761046016"/>
    <s v="Tweet"/>
    <n v="0"/>
    <n v="0"/>
    <m/>
    <m/>
    <m/>
    <m/>
    <m/>
    <m/>
    <m/>
    <m/>
    <n v="1"/>
    <s v="1"/>
    <s v="1"/>
    <n v="1"/>
    <n v="5.555555555555555"/>
    <n v="0"/>
    <n v="0"/>
    <n v="0"/>
    <n v="0"/>
    <n v="17"/>
    <n v="94.44444444444444"/>
    <n v="18"/>
  </r>
  <r>
    <s v="askamex"/>
    <s v="kenfisher"/>
    <m/>
    <m/>
    <m/>
    <m/>
    <m/>
    <m/>
    <m/>
    <m/>
    <s v="No"/>
    <n v="157"/>
    <m/>
    <m/>
    <x v="1"/>
    <d v="2019-02-12T17:06:15.000"/>
    <s v="@kenfisher Great. Please go to https://t.co/ijlV6ZCeLG, log in, select code RK and we will continue our conversation there. ^RK"/>
    <s v="https://www.americanexpress.com/socialchat"/>
    <s v="americanexpress.com"/>
    <x v="1"/>
    <m/>
    <s v="http://pbs.twimg.com/profile_images/983810906927792128/QToPQDeT_normal.jpg"/>
    <x v="122"/>
    <s v="https://twitter.com/#!/askamex/status/1095368497138466816"/>
    <m/>
    <m/>
    <s v="1095368497138466816"/>
    <s v="1095368235422281731"/>
    <b v="0"/>
    <n v="0"/>
    <s v="10496902"/>
    <b v="0"/>
    <s v="en"/>
    <m/>
    <s v=""/>
    <b v="0"/>
    <n v="0"/>
    <s v=""/>
    <s v="Liveworld Twitter Integration"/>
    <b v="0"/>
    <s v="1095368235422281731"/>
    <s v="Tweet"/>
    <n v="0"/>
    <n v="0"/>
    <m/>
    <m/>
    <m/>
    <m/>
    <m/>
    <m/>
    <m/>
    <m/>
    <n v="1"/>
    <s v="1"/>
    <s v="1"/>
    <n v="1"/>
    <n v="5.555555555555555"/>
    <n v="0"/>
    <n v="0"/>
    <n v="0"/>
    <n v="0"/>
    <n v="17"/>
    <n v="94.44444444444444"/>
    <n v="18"/>
  </r>
  <r>
    <s v="askamex"/>
    <s v="jediskwaat"/>
    <m/>
    <m/>
    <m/>
    <m/>
    <m/>
    <m/>
    <m/>
    <m/>
    <s v="No"/>
    <n v="158"/>
    <m/>
    <m/>
    <x v="1"/>
    <d v="2019-02-06T23:23:13.000"/>
    <s v="@JediSkwaat Great. Please go to https://t.co/ijlV6ZCeLG, log in, and we will continue our conversation there. ^JD"/>
    <s v="https://www.americanexpress.com/socialchat"/>
    <s v="americanexpress.com"/>
    <x v="1"/>
    <m/>
    <s v="http://pbs.twimg.com/profile_images/983810906927792128/QToPQDeT_normal.jpg"/>
    <x v="123"/>
    <s v="https://twitter.com/#!/askamex/status/1093289038369435649"/>
    <m/>
    <m/>
    <s v="1093289038369435649"/>
    <s v="1093288323144069120"/>
    <b v="0"/>
    <n v="0"/>
    <s v="21556050"/>
    <b v="0"/>
    <s v="en"/>
    <m/>
    <s v=""/>
    <b v="0"/>
    <n v="0"/>
    <s v=""/>
    <s v="Liveworld Twitter Integration"/>
    <b v="0"/>
    <s v="1093288323144069120"/>
    <s v="Tweet"/>
    <n v="0"/>
    <n v="0"/>
    <m/>
    <m/>
    <m/>
    <m/>
    <m/>
    <m/>
    <m/>
    <m/>
    <n v="2"/>
    <s v="1"/>
    <s v="1"/>
    <n v="1"/>
    <n v="6.666666666666667"/>
    <n v="0"/>
    <n v="0"/>
    <n v="0"/>
    <n v="0"/>
    <n v="14"/>
    <n v="93.33333333333333"/>
    <n v="15"/>
  </r>
  <r>
    <s v="askamex"/>
    <s v="jediskwaat"/>
    <m/>
    <m/>
    <m/>
    <m/>
    <m/>
    <m/>
    <m/>
    <m/>
    <s v="No"/>
    <n v="159"/>
    <m/>
    <m/>
    <x v="1"/>
    <d v="2019-02-12T21:19:48.000"/>
    <s v="@JediSkwaat I will be available tomorrow from 8am-4pm EST. Please go to https://t.co/ijlV6ZCeLG, log in, select code: RK and we will continue our conversation there. ^RK"/>
    <s v="https://www.americanexpress.com/socialchat"/>
    <s v="americanexpress.com"/>
    <x v="1"/>
    <m/>
    <s v="http://pbs.twimg.com/profile_images/983810906927792128/QToPQDeT_normal.jpg"/>
    <x v="124"/>
    <s v="https://twitter.com/#!/askamex/status/1095432307119394816"/>
    <m/>
    <m/>
    <s v="1095432307119394816"/>
    <s v="1095431037415391233"/>
    <b v="0"/>
    <n v="0"/>
    <s v="21556050"/>
    <b v="0"/>
    <s v="en"/>
    <m/>
    <s v=""/>
    <b v="0"/>
    <n v="0"/>
    <s v=""/>
    <s v="Liveworld Twitter Integration"/>
    <b v="0"/>
    <s v="1095431037415391233"/>
    <s v="Tweet"/>
    <n v="0"/>
    <n v="0"/>
    <m/>
    <m/>
    <m/>
    <m/>
    <m/>
    <m/>
    <m/>
    <m/>
    <n v="2"/>
    <s v="1"/>
    <s v="1"/>
    <n v="1"/>
    <n v="3.8461538461538463"/>
    <n v="0"/>
    <n v="0"/>
    <n v="0"/>
    <n v="0"/>
    <n v="25"/>
    <n v="96.15384615384616"/>
    <n v="26"/>
  </r>
  <r>
    <s v="askamex"/>
    <s v="anthonyhankins"/>
    <m/>
    <m/>
    <m/>
    <m/>
    <m/>
    <m/>
    <m/>
    <m/>
    <s v="No"/>
    <n v="160"/>
    <m/>
    <m/>
    <x v="1"/>
    <d v="2019-02-13T02:04:53.000"/>
    <s v="@AnthonyHankins Great. Please go to https://t.co/ijlV6ZCeLG, log in, select code: KC and we will continue our conversation there. ^K"/>
    <s v="https://www.americanexpress.com/socialchat"/>
    <s v="americanexpress.com"/>
    <x v="1"/>
    <m/>
    <s v="http://pbs.twimg.com/profile_images/983810906927792128/QToPQDeT_normal.jpg"/>
    <x v="125"/>
    <s v="https://twitter.com/#!/askamex/status/1095504051029061634"/>
    <m/>
    <m/>
    <s v="1095504051029061634"/>
    <s v="1095500943465070592"/>
    <b v="0"/>
    <n v="0"/>
    <s v="123357340"/>
    <b v="0"/>
    <s v="en"/>
    <m/>
    <s v=""/>
    <b v="0"/>
    <n v="0"/>
    <s v=""/>
    <s v="Liveworld Twitter Integration"/>
    <b v="0"/>
    <s v="1095500943465070592"/>
    <s v="Tweet"/>
    <n v="0"/>
    <n v="0"/>
    <m/>
    <m/>
    <m/>
    <m/>
    <m/>
    <m/>
    <m/>
    <m/>
    <n v="1"/>
    <s v="1"/>
    <s v="1"/>
    <n v="1"/>
    <n v="5.555555555555555"/>
    <n v="0"/>
    <n v="0"/>
    <n v="0"/>
    <n v="0"/>
    <n v="17"/>
    <n v="94.44444444444444"/>
    <n v="18"/>
  </r>
  <r>
    <s v="askamex"/>
    <s v="christine_lien"/>
    <m/>
    <m/>
    <m/>
    <m/>
    <m/>
    <m/>
    <m/>
    <m/>
    <s v="No"/>
    <n v="161"/>
    <m/>
    <m/>
    <x v="1"/>
    <d v="2019-02-13T15:07:46.000"/>
    <s v="@Christine_Lien Great. Please go to https://t.co/ijlV6ZCeLG, log in, select code: RK  and we will continue our conversation there. ^RK"/>
    <s v="https://www.americanexpress.com/socialchat"/>
    <s v="americanexpress.com"/>
    <x v="1"/>
    <m/>
    <s v="http://pbs.twimg.com/profile_images/983810906927792128/QToPQDeT_normal.jpg"/>
    <x v="126"/>
    <s v="https://twitter.com/#!/askamex/status/1095701067357147142"/>
    <m/>
    <m/>
    <s v="1095701067357147142"/>
    <s v="1095698987091484677"/>
    <b v="0"/>
    <n v="0"/>
    <s v="242572403"/>
    <b v="0"/>
    <s v="en"/>
    <m/>
    <s v=""/>
    <b v="0"/>
    <n v="0"/>
    <s v=""/>
    <s v="Liveworld Twitter Integration"/>
    <b v="0"/>
    <s v="1095698987091484677"/>
    <s v="Tweet"/>
    <n v="0"/>
    <n v="0"/>
    <m/>
    <m/>
    <m/>
    <m/>
    <m/>
    <m/>
    <m/>
    <m/>
    <n v="1"/>
    <s v="1"/>
    <s v="1"/>
    <n v="1"/>
    <n v="5.555555555555555"/>
    <n v="0"/>
    <n v="0"/>
    <n v="0"/>
    <n v="0"/>
    <n v="17"/>
    <n v="94.44444444444444"/>
    <n v="18"/>
  </r>
  <r>
    <s v="askamex"/>
    <s v="juliemeryl09"/>
    <m/>
    <m/>
    <m/>
    <m/>
    <m/>
    <m/>
    <m/>
    <m/>
    <s v="No"/>
    <n v="162"/>
    <m/>
    <m/>
    <x v="1"/>
    <d v="2019-02-13T17:11:49.000"/>
    <s v="@JulieMeryl09 I will try my best. Please go to https://t.co/ijlV6ZCeLG, log in, select code RK and we will continue our conversation there. ^RK"/>
    <s v="https://www.americanexpress.com/socialchat"/>
    <s v="americanexpress.com"/>
    <x v="1"/>
    <m/>
    <s v="http://pbs.twimg.com/profile_images/983810906927792128/QToPQDeT_normal.jpg"/>
    <x v="127"/>
    <s v="https://twitter.com/#!/askamex/status/1095732287520555008"/>
    <m/>
    <m/>
    <s v="1095732287520555008"/>
    <s v="1095730862791016448"/>
    <b v="0"/>
    <n v="0"/>
    <s v="512033985"/>
    <b v="0"/>
    <s v="en"/>
    <m/>
    <s v=""/>
    <b v="0"/>
    <n v="0"/>
    <s v=""/>
    <s v="Liveworld Twitter Integration"/>
    <b v="0"/>
    <s v="1095730862791016448"/>
    <s v="Tweet"/>
    <n v="0"/>
    <n v="0"/>
    <m/>
    <m/>
    <m/>
    <m/>
    <m/>
    <m/>
    <m/>
    <m/>
    <n v="1"/>
    <s v="1"/>
    <s v="1"/>
    <n v="1"/>
    <n v="4.545454545454546"/>
    <n v="0"/>
    <n v="0"/>
    <n v="0"/>
    <n v="0"/>
    <n v="21"/>
    <n v="95.45454545454545"/>
    <n v="22"/>
  </r>
  <r>
    <s v="askamex"/>
    <s v="_paranoidkid"/>
    <m/>
    <m/>
    <m/>
    <m/>
    <m/>
    <m/>
    <m/>
    <m/>
    <s v="No"/>
    <n v="163"/>
    <m/>
    <m/>
    <x v="1"/>
    <d v="2019-02-14T00:31:37.000"/>
    <s v="@_paranoidkid Great. Please go to https://t.co/ijlV6ZCeLG, log in, select code: KC  and we will continue our conversation there. ^K"/>
    <s v="https://www.americanexpress.com/socialchat"/>
    <s v="americanexpress.com"/>
    <x v="1"/>
    <m/>
    <s v="http://pbs.twimg.com/profile_images/983810906927792128/QToPQDeT_normal.jpg"/>
    <x v="128"/>
    <s v="https://twitter.com/#!/askamex/status/1095842967611494401"/>
    <m/>
    <m/>
    <s v="1095842967611494401"/>
    <s v="1095841720439373824"/>
    <b v="0"/>
    <n v="1"/>
    <s v="833906628982427650"/>
    <b v="0"/>
    <s v="en"/>
    <m/>
    <s v=""/>
    <b v="0"/>
    <n v="0"/>
    <s v=""/>
    <s v="Liveworld Twitter Integration"/>
    <b v="0"/>
    <s v="1095841720439373824"/>
    <s v="Tweet"/>
    <n v="0"/>
    <n v="0"/>
    <m/>
    <m/>
    <m/>
    <m/>
    <m/>
    <m/>
    <m/>
    <m/>
    <n v="1"/>
    <s v="1"/>
    <s v="1"/>
    <n v="1"/>
    <n v="5.555555555555555"/>
    <n v="0"/>
    <n v="0"/>
    <n v="0"/>
    <n v="0"/>
    <n v="17"/>
    <n v="94.44444444444444"/>
    <n v="18"/>
  </r>
  <r>
    <s v="askamex"/>
    <s v="justsoyoung81"/>
    <m/>
    <m/>
    <m/>
    <m/>
    <m/>
    <m/>
    <m/>
    <m/>
    <s v="No"/>
    <n v="164"/>
    <m/>
    <m/>
    <x v="1"/>
    <d v="2019-02-14T02:59:11.000"/>
    <s v="@justsoyoung81 Great. Please go to https://t.co/ijlV6ZCeLG, log in, and we will continue our conversation there. ^JD"/>
    <s v="https://www.americanexpress.com/socialchat"/>
    <s v="americanexpress.com"/>
    <x v="1"/>
    <m/>
    <s v="http://pbs.twimg.com/profile_images/983810906927792128/QToPQDeT_normal.jpg"/>
    <x v="129"/>
    <s v="https://twitter.com/#!/askamex/status/1095880102792126465"/>
    <m/>
    <m/>
    <s v="1095880102792126465"/>
    <s v="1095879687212015617"/>
    <b v="0"/>
    <n v="0"/>
    <s v="523439864"/>
    <b v="0"/>
    <s v="en"/>
    <m/>
    <s v=""/>
    <b v="0"/>
    <n v="0"/>
    <s v=""/>
    <s v="Liveworld Twitter Integration"/>
    <b v="0"/>
    <s v="1095879687212015617"/>
    <s v="Tweet"/>
    <n v="0"/>
    <n v="0"/>
    <m/>
    <m/>
    <m/>
    <m/>
    <m/>
    <m/>
    <m/>
    <m/>
    <n v="1"/>
    <s v="1"/>
    <s v="1"/>
    <n v="1"/>
    <n v="6.666666666666667"/>
    <n v="0"/>
    <n v="0"/>
    <n v="0"/>
    <n v="0"/>
    <n v="14"/>
    <n v="93.33333333333333"/>
    <n v="15"/>
  </r>
  <r>
    <s v="askamex"/>
    <s v="supercilex"/>
    <m/>
    <m/>
    <m/>
    <m/>
    <m/>
    <m/>
    <m/>
    <m/>
    <s v="No"/>
    <n v="165"/>
    <m/>
    <m/>
    <x v="1"/>
    <d v="2019-02-14T15:49:01.000"/>
    <s v="@SUPERCILEX Great. Please go to https://t.co/ijlV6ZCeLG, log in, select code: RK and we will continue our conversation there. ^RK"/>
    <s v="https://www.americanexpress.com/socialchat"/>
    <s v="americanexpress.com"/>
    <x v="1"/>
    <m/>
    <s v="http://pbs.twimg.com/profile_images/983810906927792128/QToPQDeT_normal.jpg"/>
    <x v="130"/>
    <s v="https://twitter.com/#!/askamex/status/1096073838402682881"/>
    <m/>
    <m/>
    <s v="1096073838402682881"/>
    <s v="1096072241966592000"/>
    <b v="0"/>
    <n v="0"/>
    <s v="2857429447"/>
    <b v="0"/>
    <s v="en"/>
    <m/>
    <s v=""/>
    <b v="0"/>
    <n v="0"/>
    <s v=""/>
    <s v="Liveworld Twitter Integration"/>
    <b v="0"/>
    <s v="1096072241966592000"/>
    <s v="Tweet"/>
    <n v="0"/>
    <n v="0"/>
    <m/>
    <m/>
    <m/>
    <m/>
    <m/>
    <m/>
    <m/>
    <m/>
    <n v="1"/>
    <s v="1"/>
    <s v="1"/>
    <n v="1"/>
    <n v="5.555555555555555"/>
    <n v="0"/>
    <n v="0"/>
    <n v="0"/>
    <n v="0"/>
    <n v="17"/>
    <n v="94.44444444444444"/>
    <n v="18"/>
  </r>
  <r>
    <s v="askamex"/>
    <s v="bobbygzus"/>
    <m/>
    <m/>
    <m/>
    <m/>
    <m/>
    <m/>
    <m/>
    <m/>
    <s v="No"/>
    <n v="166"/>
    <m/>
    <m/>
    <x v="1"/>
    <d v="2019-02-14T22:07:15.000"/>
    <s v="@bobbygzus Great. Please go to https://t.co/ijlV6ZCeLG, log in and we will continue our conversation there. Regrettably, If you are unable to join a secure chat session we will need to speak with you directly and ask that you dial the customer support number on the back of your card. ^NS"/>
    <s v="https://www.americanexpress.com/socialchat"/>
    <s v="americanexpress.com"/>
    <x v="1"/>
    <m/>
    <s v="http://pbs.twimg.com/profile_images/983810906927792128/QToPQDeT_normal.jpg"/>
    <x v="131"/>
    <s v="https://twitter.com/#!/askamex/status/1096169022176067585"/>
    <m/>
    <m/>
    <s v="1096169022176067585"/>
    <s v="1096167812622700546"/>
    <b v="0"/>
    <n v="0"/>
    <s v="17511265"/>
    <b v="0"/>
    <s v="en"/>
    <m/>
    <s v=""/>
    <b v="0"/>
    <n v="0"/>
    <s v=""/>
    <s v="Liveworld Twitter Integration"/>
    <b v="0"/>
    <s v="1096167812622700546"/>
    <s v="Tweet"/>
    <n v="0"/>
    <n v="0"/>
    <m/>
    <m/>
    <m/>
    <m/>
    <m/>
    <m/>
    <m/>
    <m/>
    <n v="1"/>
    <s v="1"/>
    <s v="1"/>
    <n v="3"/>
    <n v="6.122448979591836"/>
    <n v="2"/>
    <n v="4.081632653061225"/>
    <n v="0"/>
    <n v="0"/>
    <n v="44"/>
    <n v="89.79591836734694"/>
    <n v="49"/>
  </r>
  <r>
    <s v="askamex"/>
    <s v="sirtyface"/>
    <m/>
    <m/>
    <m/>
    <m/>
    <m/>
    <m/>
    <m/>
    <m/>
    <s v="No"/>
    <n v="167"/>
    <m/>
    <m/>
    <x v="1"/>
    <d v="2019-02-15T20:21:24.000"/>
    <s v="@sirtyface If enrolled online. Please go to https://t.co/ijlV6ZCeLG, log in, select code: RK and we will continue our conversation there. ^RK"/>
    <s v="https://www.americanexpress.com/socialchat"/>
    <s v="americanexpress.com"/>
    <x v="1"/>
    <m/>
    <s v="http://pbs.twimg.com/profile_images/983810906927792128/QToPQDeT_normal.jpg"/>
    <x v="132"/>
    <s v="https://twitter.com/#!/askamex/status/1096504771316465666"/>
    <m/>
    <m/>
    <s v="1096504771316465666"/>
    <s v="1096504164530745344"/>
    <b v="0"/>
    <n v="0"/>
    <s v="185233857"/>
    <b v="0"/>
    <s v="en"/>
    <m/>
    <s v=""/>
    <b v="0"/>
    <n v="0"/>
    <s v=""/>
    <s v="Liveworld Twitter Integration"/>
    <b v="0"/>
    <s v="1096504164530745344"/>
    <s v="Tweet"/>
    <n v="0"/>
    <n v="0"/>
    <m/>
    <m/>
    <m/>
    <m/>
    <m/>
    <m/>
    <m/>
    <m/>
    <n v="1"/>
    <s v="1"/>
    <s v="1"/>
    <n v="0"/>
    <n v="0"/>
    <n v="0"/>
    <n v="0"/>
    <n v="0"/>
    <n v="0"/>
    <n v="20"/>
    <n v="10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8"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113">
    <i>
      <x v="1"/>
    </i>
    <i r="1">
      <x v="4"/>
    </i>
    <i r="2">
      <x v="120"/>
    </i>
    <i r="3">
      <x v="17"/>
    </i>
    <i>
      <x v="2"/>
    </i>
    <i r="1">
      <x v="2"/>
    </i>
    <i r="2">
      <x v="33"/>
    </i>
    <i r="3">
      <x v="2"/>
    </i>
    <i r="3">
      <x v="11"/>
    </i>
    <i r="3">
      <x v="14"/>
    </i>
    <i r="2">
      <x v="34"/>
    </i>
    <i r="3">
      <x v="1"/>
    </i>
    <i r="3">
      <x v="11"/>
    </i>
    <i r="3">
      <x v="16"/>
    </i>
    <i r="3">
      <x v="20"/>
    </i>
    <i r="3">
      <x v="21"/>
    </i>
    <i r="2">
      <x v="35"/>
    </i>
    <i r="3">
      <x v="9"/>
    </i>
    <i r="3">
      <x v="10"/>
    </i>
    <i r="3">
      <x v="14"/>
    </i>
    <i r="3">
      <x v="16"/>
    </i>
    <i r="3">
      <x v="17"/>
    </i>
    <i r="3">
      <x v="18"/>
    </i>
    <i r="3">
      <x v="20"/>
    </i>
    <i r="3">
      <x v="21"/>
    </i>
    <i r="3">
      <x v="22"/>
    </i>
    <i r="2">
      <x v="36"/>
    </i>
    <i r="3">
      <x v="4"/>
    </i>
    <i r="3">
      <x v="9"/>
    </i>
    <i r="3">
      <x v="10"/>
    </i>
    <i r="3">
      <x v="11"/>
    </i>
    <i r="3">
      <x v="14"/>
    </i>
    <i r="3">
      <x v="15"/>
    </i>
    <i r="3">
      <x v="16"/>
    </i>
    <i r="3">
      <x v="18"/>
    </i>
    <i r="3">
      <x v="21"/>
    </i>
    <i r="3">
      <x v="23"/>
    </i>
    <i r="2">
      <x v="37"/>
    </i>
    <i r="3">
      <x v="3"/>
    </i>
    <i r="3">
      <x v="16"/>
    </i>
    <i r="3">
      <x v="17"/>
    </i>
    <i r="3">
      <x v="19"/>
    </i>
    <i r="3">
      <x v="21"/>
    </i>
    <i r="3">
      <x v="22"/>
    </i>
    <i r="3">
      <x v="23"/>
    </i>
    <i r="3">
      <x v="24"/>
    </i>
    <i r="2">
      <x v="38"/>
    </i>
    <i r="3">
      <x v="3"/>
    </i>
    <i r="3">
      <x v="9"/>
    </i>
    <i r="3">
      <x v="14"/>
    </i>
    <i r="3">
      <x v="16"/>
    </i>
    <i r="3">
      <x v="19"/>
    </i>
    <i r="3">
      <x v="22"/>
    </i>
    <i r="3">
      <x v="24"/>
    </i>
    <i r="2">
      <x v="39"/>
    </i>
    <i r="3">
      <x v="2"/>
    </i>
    <i r="3">
      <x v="3"/>
    </i>
    <i r="3">
      <x v="9"/>
    </i>
    <i r="3">
      <x v="15"/>
    </i>
    <i r="3">
      <x v="21"/>
    </i>
    <i r="3">
      <x v="22"/>
    </i>
    <i r="3">
      <x v="23"/>
    </i>
    <i r="3">
      <x v="24"/>
    </i>
    <i r="2">
      <x v="40"/>
    </i>
    <i r="3">
      <x v="1"/>
    </i>
    <i r="3">
      <x v="2"/>
    </i>
    <i r="3">
      <x v="9"/>
    </i>
    <i r="3">
      <x v="10"/>
    </i>
    <i r="3">
      <x v="11"/>
    </i>
    <i r="3">
      <x v="15"/>
    </i>
    <i r="3">
      <x v="16"/>
    </i>
    <i r="3">
      <x v="18"/>
    </i>
    <i r="3">
      <x v="23"/>
    </i>
    <i r="2">
      <x v="41"/>
    </i>
    <i r="3">
      <x v="1"/>
    </i>
    <i r="3">
      <x v="2"/>
    </i>
    <i r="3">
      <x v="11"/>
    </i>
    <i r="3">
      <x v="13"/>
    </i>
    <i r="3">
      <x v="14"/>
    </i>
    <i r="3">
      <x v="15"/>
    </i>
    <i r="3">
      <x v="16"/>
    </i>
    <i r="3">
      <x v="18"/>
    </i>
    <i r="2">
      <x v="42"/>
    </i>
    <i r="3">
      <x v="13"/>
    </i>
    <i r="3">
      <x v="16"/>
    </i>
    <i r="3">
      <x v="17"/>
    </i>
    <i r="3">
      <x v="21"/>
    </i>
    <i r="3">
      <x v="24"/>
    </i>
    <i r="2">
      <x v="43"/>
    </i>
    <i r="3">
      <x v="1"/>
    </i>
    <i r="3">
      <x v="4"/>
    </i>
    <i r="3">
      <x v="12"/>
    </i>
    <i r="3">
      <x v="14"/>
    </i>
    <i r="3">
      <x v="15"/>
    </i>
    <i r="3">
      <x v="18"/>
    </i>
    <i r="3">
      <x v="21"/>
    </i>
    <i r="3">
      <x v="22"/>
    </i>
    <i r="2">
      <x v="44"/>
    </i>
    <i r="3">
      <x v="3"/>
    </i>
    <i r="3">
      <x v="8"/>
    </i>
    <i r="3">
      <x v="9"/>
    </i>
    <i r="3">
      <x v="16"/>
    </i>
    <i r="3">
      <x v="18"/>
    </i>
    <i r="2">
      <x v="45"/>
    </i>
    <i r="3">
      <x v="1"/>
    </i>
    <i r="3">
      <x v="3"/>
    </i>
    <i r="3">
      <x v="13"/>
    </i>
    <i r="3">
      <x v="16"/>
    </i>
    <i r="3">
      <x v="23"/>
    </i>
    <i r="2">
      <x v="46"/>
    </i>
    <i r="3">
      <x v="2"/>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8">
        <i x="16" s="1"/>
        <i x="5" s="1"/>
        <i x="17" s="1"/>
        <i x="13" s="1"/>
        <i x="14" s="1"/>
        <i x="11" s="1"/>
        <i x="0" s="1"/>
        <i x="9" s="1"/>
        <i x="12" s="1"/>
        <i x="10" s="1"/>
        <i x="15" s="1"/>
        <i x="8" s="1"/>
        <i x="4" s="1"/>
        <i x="2" s="1"/>
        <i x="7" s="1"/>
        <i x="6"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67" totalsRowShown="0" headerRowDxfId="460" dataDxfId="459">
  <autoFilter ref="A2:BL167"/>
  <tableColumns count="64">
    <tableColumn id="1" name="Vertex 1" dataDxfId="458"/>
    <tableColumn id="2" name="Vertex 2" dataDxfId="457"/>
    <tableColumn id="3" name="Color" dataDxfId="456"/>
    <tableColumn id="4" name="Width" dataDxfId="455"/>
    <tableColumn id="11" name="Style" dataDxfId="454"/>
    <tableColumn id="5" name="Opacity" dataDxfId="453"/>
    <tableColumn id="6" name="Visibility" dataDxfId="452"/>
    <tableColumn id="10" name="Label" dataDxfId="451"/>
    <tableColumn id="12" name="Label Text Color" dataDxfId="450"/>
    <tableColumn id="13" name="Label Font Size" dataDxfId="449"/>
    <tableColumn id="14" name="Reciprocated?" dataDxfId="94"/>
    <tableColumn id="7" name="ID" dataDxfId="448"/>
    <tableColumn id="9" name="Dynamic Filter" dataDxfId="447"/>
    <tableColumn id="8" name="Add Your Own Columns Here" dataDxfId="446"/>
    <tableColumn id="15" name="Relationship" dataDxfId="445"/>
    <tableColumn id="16" name="Relationship Date (UTC)" dataDxfId="444"/>
    <tableColumn id="17" name="Tweet" dataDxfId="443"/>
    <tableColumn id="18" name="URLs in Tweet" dataDxfId="442"/>
    <tableColumn id="19" name="Domains in Tweet" dataDxfId="441"/>
    <tableColumn id="20" name="Hashtags in Tweet" dataDxfId="440"/>
    <tableColumn id="21" name="Media in Tweet" dataDxfId="439"/>
    <tableColumn id="22" name="Tweet Image File" dataDxfId="438"/>
    <tableColumn id="23" name="Tweet Date (UTC)" dataDxfId="437"/>
    <tableColumn id="24" name="Twitter Page for Tweet" dataDxfId="436"/>
    <tableColumn id="25" name="Latitude" dataDxfId="435"/>
    <tableColumn id="26" name="Longitude" dataDxfId="434"/>
    <tableColumn id="27" name="Imported ID" dataDxfId="433"/>
    <tableColumn id="28" name="In-Reply-To Tweet ID" dataDxfId="432"/>
    <tableColumn id="29" name="Favorited" dataDxfId="431"/>
    <tableColumn id="30" name="Favorite Count" dataDxfId="430"/>
    <tableColumn id="31" name="In-Reply-To User ID" dataDxfId="429"/>
    <tableColumn id="32" name="Is Quote Status" dataDxfId="428"/>
    <tableColumn id="33" name="Language" dataDxfId="427"/>
    <tableColumn id="34" name="Possibly Sensitive" dataDxfId="426"/>
    <tableColumn id="35" name="Quoted Status ID" dataDxfId="425"/>
    <tableColumn id="36" name="Retweeted" dataDxfId="424"/>
    <tableColumn id="37" name="Retweet Count" dataDxfId="423"/>
    <tableColumn id="38" name="Retweet ID" dataDxfId="422"/>
    <tableColumn id="39" name="Source" dataDxfId="421"/>
    <tableColumn id="40" name="Truncated" dataDxfId="420"/>
    <tableColumn id="41" name="Unified Twitter ID" dataDxfId="419"/>
    <tableColumn id="42" name="Imported Tweet Type" dataDxfId="418"/>
    <tableColumn id="43" name="Added By Extended Analysis" dataDxfId="417"/>
    <tableColumn id="44" name="Corrected By Extended Analysis" dataDxfId="416"/>
    <tableColumn id="45" name="Place Bounding Box" dataDxfId="415"/>
    <tableColumn id="46" name="Place Country" dataDxfId="414"/>
    <tableColumn id="47" name="Place Country Code" dataDxfId="413"/>
    <tableColumn id="48" name="Place Full Name" dataDxfId="412"/>
    <tableColumn id="49" name="Place ID" dataDxfId="411"/>
    <tableColumn id="50" name="Place Name" dataDxfId="410"/>
    <tableColumn id="51" name="Place Type" dataDxfId="409"/>
    <tableColumn id="52" name="Place URL" dataDxfId="408"/>
    <tableColumn id="53" name="Edge Weight"/>
    <tableColumn id="54" name="Vertex 1 Group" dataDxfId="331">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2" totalsRowShown="0" headerRowDxfId="330" dataDxfId="329">
  <autoFilter ref="A2:C12"/>
  <tableColumns count="3">
    <tableColumn id="1" name="Group 1" dataDxfId="328"/>
    <tableColumn id="2" name="Group 2" dataDxfId="327"/>
    <tableColumn id="3" name="Edges" dataDxfId="326"/>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R11" totalsRowShown="0" headerRowDxfId="323" dataDxfId="322">
  <autoFilter ref="A1:R11"/>
  <tableColumns count="18">
    <tableColumn id="1" name="Top URLs in Tweet in Entire Graph" dataDxfId="321"/>
    <tableColumn id="2" name="Entire Graph Count" dataDxfId="320"/>
    <tableColumn id="3" name="Top URLs in Tweet in G1" dataDxfId="319"/>
    <tableColumn id="4" name="G1 Count" dataDxfId="318"/>
    <tableColumn id="5" name="Top URLs in Tweet in G2" dataDxfId="317"/>
    <tableColumn id="6" name="G2 Count" dataDxfId="316"/>
    <tableColumn id="7" name="Top URLs in Tweet in G3" dataDxfId="315"/>
    <tableColumn id="8" name="G3 Count" dataDxfId="314"/>
    <tableColumn id="9" name="Top URLs in Tweet in G4" dataDxfId="313"/>
    <tableColumn id="10" name="G4 Count" dataDxfId="312"/>
    <tableColumn id="11" name="Top URLs in Tweet in G5" dataDxfId="311"/>
    <tableColumn id="12" name="G5 Count" dataDxfId="310"/>
    <tableColumn id="13" name="Top URLs in Tweet in G6" dataDxfId="309"/>
    <tableColumn id="14" name="G6 Count" dataDxfId="308"/>
    <tableColumn id="15" name="Top URLs in Tweet in G7" dataDxfId="307"/>
    <tableColumn id="16" name="G7 Count" dataDxfId="306"/>
    <tableColumn id="17" name="Top URLs in Tweet in G8" dataDxfId="305"/>
    <tableColumn id="18" name="G8 Count" dataDxfId="304"/>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R24" totalsRowShown="0" headerRowDxfId="303" dataDxfId="302">
  <autoFilter ref="A14:R24"/>
  <tableColumns count="18">
    <tableColumn id="1" name="Top Domains in Tweet in Entire Graph" dataDxfId="301"/>
    <tableColumn id="2" name="Entire Graph Count" dataDxfId="300"/>
    <tableColumn id="3" name="Top Domains in Tweet in G1" dataDxfId="299"/>
    <tableColumn id="4" name="G1 Count" dataDxfId="298"/>
    <tableColumn id="5" name="Top Domains in Tweet in G2" dataDxfId="297"/>
    <tableColumn id="6" name="G2 Count" dataDxfId="296"/>
    <tableColumn id="7" name="Top Domains in Tweet in G3" dataDxfId="295"/>
    <tableColumn id="8" name="G3 Count" dataDxfId="294"/>
    <tableColumn id="9" name="Top Domains in Tweet in G4" dataDxfId="293"/>
    <tableColumn id="10" name="G4 Count" dataDxfId="292"/>
    <tableColumn id="11" name="Top Domains in Tweet in G5" dataDxfId="291"/>
    <tableColumn id="12" name="G5 Count" dataDxfId="290"/>
    <tableColumn id="13" name="Top Domains in Tweet in G6" dataDxfId="289"/>
    <tableColumn id="14" name="G6 Count" dataDxfId="288"/>
    <tableColumn id="15" name="Top Domains in Tweet in G7" dataDxfId="287"/>
    <tableColumn id="16" name="G7 Count" dataDxfId="286"/>
    <tableColumn id="17" name="Top Domains in Tweet in G8" dataDxfId="285"/>
    <tableColumn id="18" name="G8 Count" dataDxfId="284"/>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R37" totalsRowShown="0" headerRowDxfId="283" dataDxfId="282">
  <autoFilter ref="A27:R37"/>
  <tableColumns count="18">
    <tableColumn id="1" name="Top Hashtags in Tweet in Entire Graph" dataDxfId="281"/>
    <tableColumn id="2" name="Entire Graph Count" dataDxfId="280"/>
    <tableColumn id="3" name="Top Hashtags in Tweet in G1" dataDxfId="279"/>
    <tableColumn id="4" name="G1 Count" dataDxfId="278"/>
    <tableColumn id="5" name="Top Hashtags in Tweet in G2" dataDxfId="277"/>
    <tableColumn id="6" name="G2 Count" dataDxfId="276"/>
    <tableColumn id="7" name="Top Hashtags in Tweet in G3" dataDxfId="275"/>
    <tableColumn id="8" name="G3 Count" dataDxfId="274"/>
    <tableColumn id="9" name="Top Hashtags in Tweet in G4" dataDxfId="273"/>
    <tableColumn id="10" name="G4 Count" dataDxfId="272"/>
    <tableColumn id="11" name="Top Hashtags in Tweet in G5" dataDxfId="271"/>
    <tableColumn id="12" name="G5 Count" dataDxfId="270"/>
    <tableColumn id="13" name="Top Hashtags in Tweet in G6" dataDxfId="269"/>
    <tableColumn id="14" name="G6 Count" dataDxfId="268"/>
    <tableColumn id="15" name="Top Hashtags in Tweet in G7" dataDxfId="267"/>
    <tableColumn id="16" name="G7 Count" dataDxfId="266"/>
    <tableColumn id="17" name="Top Hashtags in Tweet in G8" dataDxfId="265"/>
    <tableColumn id="18" name="G8 Count" dataDxfId="26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R50" totalsRowShown="0" headerRowDxfId="262" dataDxfId="261">
  <autoFilter ref="A40:R50"/>
  <tableColumns count="18">
    <tableColumn id="1" name="Top Words in Tweet in Entire Graph" dataDxfId="260"/>
    <tableColumn id="2" name="Entire Graph Count" dataDxfId="259"/>
    <tableColumn id="3" name="Top Words in Tweet in G1" dataDxfId="258"/>
    <tableColumn id="4" name="G1 Count" dataDxfId="257"/>
    <tableColumn id="5" name="Top Words in Tweet in G2" dataDxfId="256"/>
    <tableColumn id="6" name="G2 Count" dataDxfId="255"/>
    <tableColumn id="7" name="Top Words in Tweet in G3" dataDxfId="254"/>
    <tableColumn id="8" name="G3 Count" dataDxfId="253"/>
    <tableColumn id="9" name="Top Words in Tweet in G4" dataDxfId="252"/>
    <tableColumn id="10" name="G4 Count" dataDxfId="251"/>
    <tableColumn id="11" name="Top Words in Tweet in G5" dataDxfId="250"/>
    <tableColumn id="12" name="G5 Count" dataDxfId="249"/>
    <tableColumn id="13" name="Top Words in Tweet in G6" dataDxfId="248"/>
    <tableColumn id="14" name="G6 Count" dataDxfId="247"/>
    <tableColumn id="15" name="Top Words in Tweet in G7" dataDxfId="246"/>
    <tableColumn id="16" name="G7 Count" dataDxfId="245"/>
    <tableColumn id="17" name="Top Words in Tweet in G8" dataDxfId="244"/>
    <tableColumn id="18" name="G8 Count" dataDxfId="243"/>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R63" totalsRowShown="0" headerRowDxfId="241" dataDxfId="240">
  <autoFilter ref="A53:R63"/>
  <tableColumns count="18">
    <tableColumn id="1" name="Top Word Pairs in Tweet in Entire Graph" dataDxfId="239"/>
    <tableColumn id="2" name="Entire Graph Count" dataDxfId="238"/>
    <tableColumn id="3" name="Top Word Pairs in Tweet in G1" dataDxfId="237"/>
    <tableColumn id="4" name="G1 Count" dataDxfId="236"/>
    <tableColumn id="5" name="Top Word Pairs in Tweet in G2" dataDxfId="235"/>
    <tableColumn id="6" name="G2 Count" dataDxfId="234"/>
    <tableColumn id="7" name="Top Word Pairs in Tweet in G3" dataDxfId="233"/>
    <tableColumn id="8" name="G3 Count" dataDxfId="232"/>
    <tableColumn id="9" name="Top Word Pairs in Tweet in G4" dataDxfId="231"/>
    <tableColumn id="10" name="G4 Count" dataDxfId="230"/>
    <tableColumn id="11" name="Top Word Pairs in Tweet in G5" dataDxfId="229"/>
    <tableColumn id="12" name="G5 Count" dataDxfId="228"/>
    <tableColumn id="13" name="Top Word Pairs in Tweet in G6" dataDxfId="227"/>
    <tableColumn id="14" name="G6 Count" dataDxfId="226"/>
    <tableColumn id="15" name="Top Word Pairs in Tweet in G7" dataDxfId="225"/>
    <tableColumn id="16" name="G7 Count" dataDxfId="224"/>
    <tableColumn id="17" name="Top Word Pairs in Tweet in G8" dataDxfId="223"/>
    <tableColumn id="18" name="G8 Count" dataDxfId="222"/>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R76" totalsRowShown="0" headerRowDxfId="220" dataDxfId="219">
  <autoFilter ref="A66:R76"/>
  <tableColumns count="18">
    <tableColumn id="1" name="Top Replied-To in Entire Graph" dataDxfId="218"/>
    <tableColumn id="2" name="Entire Graph Count" dataDxfId="214"/>
    <tableColumn id="3" name="Top Replied-To in G1" dataDxfId="213"/>
    <tableColumn id="4" name="G1 Count" dataDxfId="210"/>
    <tableColumn id="5" name="Top Replied-To in G2" dataDxfId="209"/>
    <tableColumn id="6" name="G2 Count" dataDxfId="206"/>
    <tableColumn id="7" name="Top Replied-To in G3" dataDxfId="205"/>
    <tableColumn id="8" name="G3 Count" dataDxfId="202"/>
    <tableColumn id="9" name="Top Replied-To in G4" dataDxfId="201"/>
    <tableColumn id="10" name="G4 Count" dataDxfId="198"/>
    <tableColumn id="11" name="Top Replied-To in G5" dataDxfId="197"/>
    <tableColumn id="12" name="G5 Count" dataDxfId="194"/>
    <tableColumn id="13" name="Top Replied-To in G6" dataDxfId="193"/>
    <tableColumn id="14" name="G6 Count" dataDxfId="190"/>
    <tableColumn id="15" name="Top Replied-To in G7" dataDxfId="189"/>
    <tableColumn id="16" name="G7 Count" dataDxfId="186"/>
    <tableColumn id="17" name="Top Replied-To in G8" dataDxfId="185"/>
    <tableColumn id="18" name="G8 Count" dataDxfId="184"/>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R89" totalsRowShown="0" headerRowDxfId="217" dataDxfId="216">
  <autoFilter ref="A79:R89"/>
  <tableColumns count="18">
    <tableColumn id="1" name="Top Mentioned in Entire Graph" dataDxfId="215"/>
    <tableColumn id="2" name="Entire Graph Count" dataDxfId="212"/>
    <tableColumn id="3" name="Top Mentioned in G1" dataDxfId="211"/>
    <tableColumn id="4" name="G1 Count" dataDxfId="208"/>
    <tableColumn id="5" name="Top Mentioned in G2" dataDxfId="207"/>
    <tableColumn id="6" name="G2 Count" dataDxfId="204"/>
    <tableColumn id="7" name="Top Mentioned in G3" dataDxfId="203"/>
    <tableColumn id="8" name="G3 Count" dataDxfId="200"/>
    <tableColumn id="9" name="Top Mentioned in G4" dataDxfId="199"/>
    <tableColumn id="10" name="G4 Count" dataDxfId="196"/>
    <tableColumn id="11" name="Top Mentioned in G5" dataDxfId="195"/>
    <tableColumn id="12" name="G5 Count" dataDxfId="192"/>
    <tableColumn id="13" name="Top Mentioned in G6" dataDxfId="191"/>
    <tableColumn id="14" name="G6 Count" dataDxfId="188"/>
    <tableColumn id="15" name="Top Mentioned in G7" dataDxfId="187"/>
    <tableColumn id="16" name="G7 Count" dataDxfId="183"/>
    <tableColumn id="17" name="Top Mentioned in G8" dataDxfId="182"/>
    <tableColumn id="18" name="G8 Count" dataDxfId="181"/>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R102" totalsRowShown="0" headerRowDxfId="178" dataDxfId="177">
  <autoFilter ref="A92:R102"/>
  <tableColumns count="18">
    <tableColumn id="1" name="Top Tweeters in Entire Graph" dataDxfId="176"/>
    <tableColumn id="2" name="Entire Graph Count" dataDxfId="175"/>
    <tableColumn id="3" name="Top Tweeters in G1" dataDxfId="174"/>
    <tableColumn id="4" name="G1 Count" dataDxfId="173"/>
    <tableColumn id="5" name="Top Tweeters in G2" dataDxfId="172"/>
    <tableColumn id="6" name="G2 Count" dataDxfId="171"/>
    <tableColumn id="7" name="Top Tweeters in G3" dataDxfId="170"/>
    <tableColumn id="8" name="G3 Count" dataDxfId="169"/>
    <tableColumn id="9" name="Top Tweeters in G4" dataDxfId="168"/>
    <tableColumn id="10" name="G4 Count" dataDxfId="167"/>
    <tableColumn id="11" name="Top Tweeters in G5" dataDxfId="166"/>
    <tableColumn id="12" name="G5 Count" dataDxfId="165"/>
    <tableColumn id="13" name="Top Tweeters in G6" dataDxfId="164"/>
    <tableColumn id="14" name="G6 Count" dataDxfId="163"/>
    <tableColumn id="15" name="Top Tweeters in G7" dataDxfId="162"/>
    <tableColumn id="16" name="G7 Count" dataDxfId="161"/>
    <tableColumn id="17" name="Top Tweeters in G8" dataDxfId="160"/>
    <tableColumn id="18" name="G8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47" totalsRowShown="0" headerRowDxfId="407" dataDxfId="406">
  <autoFilter ref="A2:BS147"/>
  <tableColumns count="71">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88"/>
    <tableColumn id="28" name="Dynamic Filter" dataDxfId="387"/>
    <tableColumn id="17" name="Add Your Own Columns Here" dataDxfId="386"/>
    <tableColumn id="30" name="Name" dataDxfId="385"/>
    <tableColumn id="31" name="Followed" dataDxfId="384"/>
    <tableColumn id="32" name="Followers" dataDxfId="383"/>
    <tableColumn id="33" name="Tweets" dataDxfId="382"/>
    <tableColumn id="34" name="Favorites" dataDxfId="381"/>
    <tableColumn id="35" name="Time Zone UTC Offset (Seconds)" dataDxfId="380"/>
    <tableColumn id="36" name="Description" dataDxfId="379"/>
    <tableColumn id="37" name="Location" dataDxfId="378"/>
    <tableColumn id="38" name="Web" dataDxfId="377"/>
    <tableColumn id="39" name="Time Zone" dataDxfId="376"/>
    <tableColumn id="40" name="Joined Twitter Date (UTC)" dataDxfId="375"/>
    <tableColumn id="41" name="Profile Banner Url" dataDxfId="374"/>
    <tableColumn id="42" name="Default Profile" dataDxfId="373"/>
    <tableColumn id="43" name="Default Profile Image" dataDxfId="372"/>
    <tableColumn id="44" name="Geo Enabled" dataDxfId="371"/>
    <tableColumn id="45" name="Language" dataDxfId="370"/>
    <tableColumn id="46" name="Listed Count" dataDxfId="369"/>
    <tableColumn id="47" name="Profile Background Image Url" dataDxfId="368"/>
    <tableColumn id="48" name="Verified" dataDxfId="367"/>
    <tableColumn id="49" name="Custom Menu Item Text" dataDxfId="366"/>
    <tableColumn id="50" name="Custom Menu Item Action" dataDxfId="365"/>
    <tableColumn id="51" name="Tweeted Search Term?" dataDxfId="332"/>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359" totalsRowShown="0" headerRowDxfId="147" dataDxfId="146">
  <autoFilter ref="A1:G359"/>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20" totalsRowShown="0" headerRowDxfId="138" dataDxfId="137">
  <autoFilter ref="A1:L320"/>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35" totalsRowShown="0" headerRowDxfId="64" dataDxfId="63">
  <autoFilter ref="A2:BL13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64">
  <autoFilter ref="A2:AO10"/>
  <tableColumns count="41">
    <tableColumn id="1" name="Group" dataDxfId="339"/>
    <tableColumn id="2" name="Vertex Color" dataDxfId="338"/>
    <tableColumn id="3" name="Vertex Shape" dataDxfId="336"/>
    <tableColumn id="22" name="Visibility" dataDxfId="337"/>
    <tableColumn id="4" name="Collapsed?"/>
    <tableColumn id="18" name="Label" dataDxfId="363"/>
    <tableColumn id="20" name="Collapsed X"/>
    <tableColumn id="21" name="Collapsed Y"/>
    <tableColumn id="6" name="ID" dataDxfId="362"/>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63"/>
    <tableColumn id="27" name="Top Hashtags in Tweet" dataDxfId="242"/>
    <tableColumn id="28" name="Top Words in Tweet" dataDxfId="221"/>
    <tableColumn id="29" name="Top Word Pairs in Tweet" dataDxfId="180"/>
    <tableColumn id="30" name="Top Replied-To in Tweet" dataDxfId="179"/>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6" totalsRowShown="0" headerRowDxfId="361" dataDxfId="360">
  <autoFilter ref="A1:C146"/>
  <tableColumns count="3">
    <tableColumn id="1" name="Group" dataDxfId="335"/>
    <tableColumn id="2" name="Vertex" dataDxfId="334"/>
    <tableColumn id="3" name="Vertex ID" dataDxfId="3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25"/>
    <tableColumn id="2" name="Value" dataDxfId="32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59"/>
    <tableColumn id="2" name="Degree Frequency" dataDxfId="358">
      <calculatedColumnFormula>COUNTIF(Vertices[Degree], "&gt;= " &amp; D2) - COUNTIF(Vertices[Degree], "&gt;=" &amp; D3)</calculatedColumnFormula>
    </tableColumn>
    <tableColumn id="3" name="In-Degree Bin" dataDxfId="357"/>
    <tableColumn id="4" name="In-Degree Frequency" dataDxfId="356">
      <calculatedColumnFormula>COUNTIF(Vertices[In-Degree], "&gt;= " &amp; F2) - COUNTIF(Vertices[In-Degree], "&gt;=" &amp; F3)</calculatedColumnFormula>
    </tableColumn>
    <tableColumn id="5" name="Out-Degree Bin" dataDxfId="355"/>
    <tableColumn id="6" name="Out-Degree Frequency" dataDxfId="354">
      <calculatedColumnFormula>COUNTIF(Vertices[Out-Degree], "&gt;= " &amp; H2) - COUNTIF(Vertices[Out-Degree], "&gt;=" &amp; H3)</calculatedColumnFormula>
    </tableColumn>
    <tableColumn id="7" name="Betweenness Centrality Bin" dataDxfId="353"/>
    <tableColumn id="8" name="Betweenness Centrality Frequency" dataDxfId="352">
      <calculatedColumnFormula>COUNTIF(Vertices[Betweenness Centrality], "&gt;= " &amp; J2) - COUNTIF(Vertices[Betweenness Centrality], "&gt;=" &amp; J3)</calculatedColumnFormula>
    </tableColumn>
    <tableColumn id="9" name="Closeness Centrality Bin" dataDxfId="351"/>
    <tableColumn id="10" name="Closeness Centrality Frequency" dataDxfId="350">
      <calculatedColumnFormula>COUNTIF(Vertices[Closeness Centrality], "&gt;= " &amp; L2) - COUNTIF(Vertices[Closeness Centrality], "&gt;=" &amp; L3)</calculatedColumnFormula>
    </tableColumn>
    <tableColumn id="11" name="Eigenvector Centrality Bin" dataDxfId="349"/>
    <tableColumn id="12" name="Eigenvector Centrality Frequency" dataDxfId="348">
      <calculatedColumnFormula>COUNTIF(Vertices[Eigenvector Centrality], "&gt;= " &amp; N2) - COUNTIF(Vertices[Eigenvector Centrality], "&gt;=" &amp; N3)</calculatedColumnFormula>
    </tableColumn>
    <tableColumn id="18" name="PageRank Bin" dataDxfId="347"/>
    <tableColumn id="17" name="PageRank Frequency" dataDxfId="346">
      <calculatedColumnFormula>COUNTIF(Vertices[Eigenvector Centrality], "&gt;= " &amp; P2) - COUNTIF(Vertices[Eigenvector Centrality], "&gt;=" &amp; P3)</calculatedColumnFormula>
    </tableColumn>
    <tableColumn id="13" name="Clustering Coefficient Bin" dataDxfId="345"/>
    <tableColumn id="14" name="Clustering Coefficient Frequency" dataDxfId="344">
      <calculatedColumnFormula>COUNTIF(Vertices[Clustering Coefficient], "&gt;= " &amp; R2) - COUNTIF(Vertices[Clustering Coefficient], "&gt;=" &amp; R3)</calculatedColumnFormula>
    </tableColumn>
    <tableColumn id="15" name="Dynamic Filter Bin" dataDxfId="343"/>
    <tableColumn id="16" name="Dynamic Filter Frequency" dataDxfId="34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iscordapp.com/invite/e4Xkd9r" TargetMode="External" /><Relationship Id="rId2" Type="http://schemas.openxmlformats.org/officeDocument/2006/relationships/hyperlink" Target="http://www.sprint.com/socialchat" TargetMode="External" /><Relationship Id="rId3" Type="http://schemas.openxmlformats.org/officeDocument/2006/relationships/hyperlink" Target="https://softwaredevelopersindia.com/blog/picture-chatting-app-like-snapchat/" TargetMode="External" /><Relationship Id="rId4" Type="http://schemas.openxmlformats.org/officeDocument/2006/relationships/hyperlink" Target="https://softwaredevelopersindia.com/blog/picture-chatting-app-like-snapchat/" TargetMode="External" /><Relationship Id="rId5" Type="http://schemas.openxmlformats.org/officeDocument/2006/relationships/hyperlink" Target="http://www.madalynsklar.com/2016/02/15/twittersmarter-podcast-cocktail-party-conversations-with-alan-knecht-and-michelle-stinson-ross-from-socialchat-episode-30/" TargetMode="External" /><Relationship Id="rId6" Type="http://schemas.openxmlformats.org/officeDocument/2006/relationships/hyperlink" Target="http://www.madalynsklar.com/2016/02/15/twittersmarter-podcast-cocktail-party-conversations-with-alan-knecht-and-michelle-stinson-ross-from-socialchat-episode-30/" TargetMode="External" /><Relationship Id="rId7" Type="http://schemas.openxmlformats.org/officeDocument/2006/relationships/hyperlink" Target="http://www.madalynsklar.com/2016/02/15/twittersmarter-podcast-cocktail-party-conversations-with-alan-knecht-and-michelle-stinson-ross-from-socialchat-episode-30/" TargetMode="External" /><Relationship Id="rId8" Type="http://schemas.openxmlformats.org/officeDocument/2006/relationships/hyperlink" Target="http://www.madalynsklar.com/2016/02/15/twittersmarter-podcast-cocktail-party-conversations-with-alan-knecht-and-michelle-stinson-ross-from-socialchat-episode-30/" TargetMode="External" /><Relationship Id="rId9" Type="http://schemas.openxmlformats.org/officeDocument/2006/relationships/hyperlink" Target="https://community.talktalk.co.uk/t5/Chat/bd-p/socialchat" TargetMode="External" /><Relationship Id="rId10" Type="http://schemas.openxmlformats.org/officeDocument/2006/relationships/hyperlink" Target="https://community.talktalk.co.uk/t5/Chat/bd-p/socialchat" TargetMode="External" /><Relationship Id="rId11" Type="http://schemas.openxmlformats.org/officeDocument/2006/relationships/hyperlink" Target="https://community.talktalk.co.uk/t5/Chat/bd-p/socialchat" TargetMode="External" /><Relationship Id="rId12" Type="http://schemas.openxmlformats.org/officeDocument/2006/relationships/hyperlink" Target="https://community.talktalk.co.uk/t5/Chat/bd-p/socialchat" TargetMode="External" /><Relationship Id="rId13" Type="http://schemas.openxmlformats.org/officeDocument/2006/relationships/hyperlink" Target="https://community.talktalk.co.uk/t5/Chat/bd-p/socialchat" TargetMode="External" /><Relationship Id="rId14" Type="http://schemas.openxmlformats.org/officeDocument/2006/relationships/hyperlink" Target="https://community.talktalk.co.uk/t5/Chat/bd-p/socialchat" TargetMode="External" /><Relationship Id="rId15" Type="http://schemas.openxmlformats.org/officeDocument/2006/relationships/hyperlink" Target="https://community.talktalk.co.uk/t5/Chat/bd-p/socialchat" TargetMode="External" /><Relationship Id="rId16" Type="http://schemas.openxmlformats.org/officeDocument/2006/relationships/hyperlink" Target="https://community.talktalk.co.uk/t5/Chat/bd-p/socialchat" TargetMode="External" /><Relationship Id="rId17" Type="http://schemas.openxmlformats.org/officeDocument/2006/relationships/hyperlink" Target="https://community.talktalk.co.uk/t5/Chat/bd-p/socialchat" TargetMode="External" /><Relationship Id="rId18" Type="http://schemas.openxmlformats.org/officeDocument/2006/relationships/hyperlink" Target="https://community.talktalk.co.uk/t5/Chat/bd-p/socialchat" TargetMode="External" /><Relationship Id="rId19" Type="http://schemas.openxmlformats.org/officeDocument/2006/relationships/hyperlink" Target="https://community.talktalk.co.uk/t5/Chat/bd-p/socialchat" TargetMode="External" /><Relationship Id="rId20" Type="http://schemas.openxmlformats.org/officeDocument/2006/relationships/hyperlink" Target="https://community.talktalk.co.uk/t5/Chat/bd-p/socialchat" TargetMode="External" /><Relationship Id="rId21" Type="http://schemas.openxmlformats.org/officeDocument/2006/relationships/hyperlink" Target="https://community.talktalk.co.uk/t5/Chat/bd-p/socialchat" TargetMode="External" /><Relationship Id="rId22" Type="http://schemas.openxmlformats.org/officeDocument/2006/relationships/hyperlink" Target="https://community.talktalk.co.uk/t5/Chat/bd-p/socialchat" TargetMode="External" /><Relationship Id="rId23" Type="http://schemas.openxmlformats.org/officeDocument/2006/relationships/hyperlink" Target="https://community.talktalk.co.uk/t5/Chat/bd-p/socialchat" TargetMode="External" /><Relationship Id="rId24" Type="http://schemas.openxmlformats.org/officeDocument/2006/relationships/hyperlink" Target="https://community.talktalk.co.uk/t5/Chat/bd-p/socialchat" TargetMode="External" /><Relationship Id="rId25" Type="http://schemas.openxmlformats.org/officeDocument/2006/relationships/hyperlink" Target="https://community.talktalk.co.uk/t5/Chat/bd-p/socialchat" TargetMode="External" /><Relationship Id="rId26" Type="http://schemas.openxmlformats.org/officeDocument/2006/relationships/hyperlink" Target="https://community.talktalk.co.uk/t5/Chat/bd-p/socialchat" TargetMode="External" /><Relationship Id="rId27" Type="http://schemas.openxmlformats.org/officeDocument/2006/relationships/hyperlink" Target="https://community.talktalk.co.uk/t5/Chat/bd-p/socialchat" TargetMode="External" /><Relationship Id="rId28" Type="http://schemas.openxmlformats.org/officeDocument/2006/relationships/hyperlink" Target="https://community.talktalk.co.uk/t5/Chat/bd-p/socialchat" TargetMode="External" /><Relationship Id="rId29" Type="http://schemas.openxmlformats.org/officeDocument/2006/relationships/hyperlink" Target="https://community.talktalk.co.uk/t5/Chat/bd-p/socialchat" TargetMode="External" /><Relationship Id="rId30" Type="http://schemas.openxmlformats.org/officeDocument/2006/relationships/hyperlink" Target="https://community.talktalk.co.uk/t5/Chat/bd-p/socialchat" TargetMode="External" /><Relationship Id="rId31" Type="http://schemas.openxmlformats.org/officeDocument/2006/relationships/hyperlink" Target="https://community.talktalk.co.uk/t5/Chat/bd-p/socialchat" TargetMode="External" /><Relationship Id="rId32" Type="http://schemas.openxmlformats.org/officeDocument/2006/relationships/hyperlink" Target="https://community.talktalk.co.uk/t5/Chat/bd-p/socialchat" TargetMode="External" /><Relationship Id="rId33" Type="http://schemas.openxmlformats.org/officeDocument/2006/relationships/hyperlink" Target="https://community.talktalk.co.uk/t5/Chat/bd-p/socialchat" TargetMode="External" /><Relationship Id="rId34" Type="http://schemas.openxmlformats.org/officeDocument/2006/relationships/hyperlink" Target="https://community.talktalk.co.uk/t5/Chat/bd-p/socialchat" TargetMode="External" /><Relationship Id="rId35" Type="http://schemas.openxmlformats.org/officeDocument/2006/relationships/hyperlink" Target="https://community.talktalk.co.uk/t5/Chat/bd-p/socialchat" TargetMode="External" /><Relationship Id="rId36" Type="http://schemas.openxmlformats.org/officeDocument/2006/relationships/hyperlink" Target="https://community.talktalk.co.uk/t5/Chat/bd-p/socialchat" TargetMode="External" /><Relationship Id="rId37" Type="http://schemas.openxmlformats.org/officeDocument/2006/relationships/hyperlink" Target="https://community.talktalk.co.uk/t5/Chat/bd-p/socialchat" TargetMode="External" /><Relationship Id="rId38" Type="http://schemas.openxmlformats.org/officeDocument/2006/relationships/hyperlink" Target="https://community.talktalk.co.uk/t5/Chat/bd-p/socialchat" TargetMode="External" /><Relationship Id="rId39" Type="http://schemas.openxmlformats.org/officeDocument/2006/relationships/hyperlink" Target="https://community.talktalk.co.uk/t5/Chat/bd-p/socialchat" TargetMode="External" /><Relationship Id="rId40" Type="http://schemas.openxmlformats.org/officeDocument/2006/relationships/hyperlink" Target="https://community.talktalk.co.uk/t5/Chat/bd-p/socialchat" TargetMode="External" /><Relationship Id="rId41" Type="http://schemas.openxmlformats.org/officeDocument/2006/relationships/hyperlink" Target="https://community.talktalk.co.uk/t5/Chat/bd-p/socialchat" TargetMode="External" /><Relationship Id="rId42" Type="http://schemas.openxmlformats.org/officeDocument/2006/relationships/hyperlink" Target="https://community.talktalk.co.uk/t5/Chat/bd-p/socialchat" TargetMode="External" /><Relationship Id="rId43" Type="http://schemas.openxmlformats.org/officeDocument/2006/relationships/hyperlink" Target="https://community.talktalk.co.uk/t5/Chat/bd-p/socialchat" TargetMode="External" /><Relationship Id="rId44" Type="http://schemas.openxmlformats.org/officeDocument/2006/relationships/hyperlink" Target="https://community.talktalk.co.uk/t5/Chat/bd-p/socialchat" TargetMode="External" /><Relationship Id="rId45" Type="http://schemas.openxmlformats.org/officeDocument/2006/relationships/hyperlink" Target="https://community.talktalk.co.uk/t5/Chat/bd-p/socialchat" TargetMode="External" /><Relationship Id="rId46" Type="http://schemas.openxmlformats.org/officeDocument/2006/relationships/hyperlink" Target="https://community.talktalk.co.uk/t5/Chat/bd-p/socialchat" TargetMode="External" /><Relationship Id="rId47" Type="http://schemas.openxmlformats.org/officeDocument/2006/relationships/hyperlink" Target="https://community.talktalk.co.uk/t5/Chat/bd-p/socialchat" TargetMode="External" /><Relationship Id="rId48" Type="http://schemas.openxmlformats.org/officeDocument/2006/relationships/hyperlink" Target="https://community.talktalk.co.uk/t5/Chat/bd-p/socialchat" TargetMode="External" /><Relationship Id="rId49" Type="http://schemas.openxmlformats.org/officeDocument/2006/relationships/hyperlink" Target="https://community.talktalk.co.uk/t5/Chat/bd-p/socialchat" TargetMode="External" /><Relationship Id="rId50" Type="http://schemas.openxmlformats.org/officeDocument/2006/relationships/hyperlink" Target="https://community.talktalk.co.uk/t5/Chat/bd-p/socialchat" TargetMode="External" /><Relationship Id="rId51" Type="http://schemas.openxmlformats.org/officeDocument/2006/relationships/hyperlink" Target="https://community.talktalk.co.uk/t5/Chat/bd-p/socialchat" TargetMode="External" /><Relationship Id="rId52" Type="http://schemas.openxmlformats.org/officeDocument/2006/relationships/hyperlink" Target="https://community.talktalk.co.uk/t5/Chat/bd-p/socialchat" TargetMode="External" /><Relationship Id="rId53" Type="http://schemas.openxmlformats.org/officeDocument/2006/relationships/hyperlink" Target="https://community.talktalk.co.uk/t5/Chat/bd-p/socialchat" TargetMode="External" /><Relationship Id="rId54" Type="http://schemas.openxmlformats.org/officeDocument/2006/relationships/hyperlink" Target="http://www.twitterliveevents.com/" TargetMode="External" /><Relationship Id="rId55" Type="http://schemas.openxmlformats.org/officeDocument/2006/relationships/hyperlink" Target="http://www.twitterliveevents.com/" TargetMode="External" /><Relationship Id="rId56" Type="http://schemas.openxmlformats.org/officeDocument/2006/relationships/hyperlink" Target="https://www.juegostudio.com/social-game-chat-apps-case-study" TargetMode="External" /><Relationship Id="rId57" Type="http://schemas.openxmlformats.org/officeDocument/2006/relationships/hyperlink" Target="https://www.chatinum.com/" TargetMode="External" /><Relationship Id="rId58" Type="http://schemas.openxmlformats.org/officeDocument/2006/relationships/hyperlink" Target="https://www.chatinum.com/" TargetMode="External" /><Relationship Id="rId59" Type="http://schemas.openxmlformats.org/officeDocument/2006/relationships/hyperlink" Target="https://www.chatinum.com/" TargetMode="External" /><Relationship Id="rId60" Type="http://schemas.openxmlformats.org/officeDocument/2006/relationships/hyperlink" Target="https://www.chatinum.com/" TargetMode="External" /><Relationship Id="rId61" Type="http://schemas.openxmlformats.org/officeDocument/2006/relationships/hyperlink" Target="https://www.chatinum.com/" TargetMode="External" /><Relationship Id="rId62" Type="http://schemas.openxmlformats.org/officeDocument/2006/relationships/hyperlink" Target="https://www.chatinum.com/" TargetMode="External" /><Relationship Id="rId63" Type="http://schemas.openxmlformats.org/officeDocument/2006/relationships/hyperlink" Target="https://www.chatinum.com/" TargetMode="External" /><Relationship Id="rId64" Type="http://schemas.openxmlformats.org/officeDocument/2006/relationships/hyperlink" Target="https://www.chatinum.com/" TargetMode="External" /><Relationship Id="rId65" Type="http://schemas.openxmlformats.org/officeDocument/2006/relationships/hyperlink" Target="https://www.chatinum.com/" TargetMode="External" /><Relationship Id="rId66" Type="http://schemas.openxmlformats.org/officeDocument/2006/relationships/hyperlink" Target="https://www.chatinum.com/" TargetMode="External" /><Relationship Id="rId67" Type="http://schemas.openxmlformats.org/officeDocument/2006/relationships/hyperlink" Target="https://www.chatinum.com/" TargetMode="External" /><Relationship Id="rId68" Type="http://schemas.openxmlformats.org/officeDocument/2006/relationships/hyperlink" Target="https://www.chatinum.com/" TargetMode="External" /><Relationship Id="rId69" Type="http://schemas.openxmlformats.org/officeDocument/2006/relationships/hyperlink" Target="https://www.americanexpress.com/socialchat" TargetMode="External" /><Relationship Id="rId70" Type="http://schemas.openxmlformats.org/officeDocument/2006/relationships/hyperlink" Target="https://www.americanexpress.com/socialchat" TargetMode="External" /><Relationship Id="rId71" Type="http://schemas.openxmlformats.org/officeDocument/2006/relationships/hyperlink" Target="https://www.americanexpress.com/socialchat" TargetMode="External" /><Relationship Id="rId72" Type="http://schemas.openxmlformats.org/officeDocument/2006/relationships/hyperlink" Target="https://www.americanexpress.com/socialchat" TargetMode="External" /><Relationship Id="rId73" Type="http://schemas.openxmlformats.org/officeDocument/2006/relationships/hyperlink" Target="https://www.americanexpress.com/socialchat" TargetMode="External" /><Relationship Id="rId74" Type="http://schemas.openxmlformats.org/officeDocument/2006/relationships/hyperlink" Target="https://www.americanexpress.com/socialchat" TargetMode="External" /><Relationship Id="rId75" Type="http://schemas.openxmlformats.org/officeDocument/2006/relationships/hyperlink" Target="https://www.americanexpress.com/socialchat" TargetMode="External" /><Relationship Id="rId76" Type="http://schemas.openxmlformats.org/officeDocument/2006/relationships/hyperlink" Target="https://www.americanexpress.com/socialchat" TargetMode="External" /><Relationship Id="rId77" Type="http://schemas.openxmlformats.org/officeDocument/2006/relationships/hyperlink" Target="https://www.americanexpress.com/socialchat" TargetMode="External" /><Relationship Id="rId78" Type="http://schemas.openxmlformats.org/officeDocument/2006/relationships/hyperlink" Target="https://www.americanexpress.com/socialchat" TargetMode="External" /><Relationship Id="rId79" Type="http://schemas.openxmlformats.org/officeDocument/2006/relationships/hyperlink" Target="https://www.americanexpress.com/socialchat" TargetMode="External" /><Relationship Id="rId80" Type="http://schemas.openxmlformats.org/officeDocument/2006/relationships/hyperlink" Target="https://www.americanexpress.com/socialchat" TargetMode="External" /><Relationship Id="rId81" Type="http://schemas.openxmlformats.org/officeDocument/2006/relationships/hyperlink" Target="https://www.americanexpress.com/socialchat" TargetMode="External" /><Relationship Id="rId82" Type="http://schemas.openxmlformats.org/officeDocument/2006/relationships/hyperlink" Target="https://www.americanexpress.com/socialchat" TargetMode="External" /><Relationship Id="rId83" Type="http://schemas.openxmlformats.org/officeDocument/2006/relationships/hyperlink" Target="https://www.americanexpress.com/socialchat" TargetMode="External" /><Relationship Id="rId84" Type="http://schemas.openxmlformats.org/officeDocument/2006/relationships/hyperlink" Target="https://www.americanexpress.com/socialchat" TargetMode="External" /><Relationship Id="rId85" Type="http://schemas.openxmlformats.org/officeDocument/2006/relationships/hyperlink" Target="https://www.americanexpress.com/socialchat" TargetMode="External" /><Relationship Id="rId86" Type="http://schemas.openxmlformats.org/officeDocument/2006/relationships/hyperlink" Target="https://www.americanexpress.com/socialchat" TargetMode="External" /><Relationship Id="rId87" Type="http://schemas.openxmlformats.org/officeDocument/2006/relationships/hyperlink" Target="https://www.americanexpress.com/socialchat" TargetMode="External" /><Relationship Id="rId88" Type="http://schemas.openxmlformats.org/officeDocument/2006/relationships/hyperlink" Target="https://www.americanexpress.com/socialchat" TargetMode="External" /><Relationship Id="rId89" Type="http://schemas.openxmlformats.org/officeDocument/2006/relationships/hyperlink" Target="https://www.americanexpress.com/socialchat" TargetMode="External" /><Relationship Id="rId90" Type="http://schemas.openxmlformats.org/officeDocument/2006/relationships/hyperlink" Target="https://www.americanexpress.com/socialchat" TargetMode="External" /><Relationship Id="rId91" Type="http://schemas.openxmlformats.org/officeDocument/2006/relationships/hyperlink" Target="https://www.americanexpress.com/socialchat" TargetMode="External" /><Relationship Id="rId92" Type="http://schemas.openxmlformats.org/officeDocument/2006/relationships/hyperlink" Target="https://www.americanexpress.com/socialchat" TargetMode="External" /><Relationship Id="rId93" Type="http://schemas.openxmlformats.org/officeDocument/2006/relationships/hyperlink" Target="https://www.americanexpress.com/socialchat" TargetMode="External" /><Relationship Id="rId94" Type="http://schemas.openxmlformats.org/officeDocument/2006/relationships/hyperlink" Target="https://www.americanexpress.com/socialchat" TargetMode="External" /><Relationship Id="rId95" Type="http://schemas.openxmlformats.org/officeDocument/2006/relationships/hyperlink" Target="https://www.americanexpress.com/socialchat" TargetMode="External" /><Relationship Id="rId96" Type="http://schemas.openxmlformats.org/officeDocument/2006/relationships/hyperlink" Target="https://www.americanexpress.com/socialchat" TargetMode="External" /><Relationship Id="rId97" Type="http://schemas.openxmlformats.org/officeDocument/2006/relationships/hyperlink" Target="https://www.americanexpress.com/socialchat" TargetMode="External" /><Relationship Id="rId98" Type="http://schemas.openxmlformats.org/officeDocument/2006/relationships/hyperlink" Target="https://www.americanexpress.com/socialchat" TargetMode="External" /><Relationship Id="rId99" Type="http://schemas.openxmlformats.org/officeDocument/2006/relationships/hyperlink" Target="https://www.americanexpress.com/socialchat" TargetMode="External" /><Relationship Id="rId100" Type="http://schemas.openxmlformats.org/officeDocument/2006/relationships/hyperlink" Target="https://www.americanexpress.com/socialchat" TargetMode="External" /><Relationship Id="rId101" Type="http://schemas.openxmlformats.org/officeDocument/2006/relationships/hyperlink" Target="https://www.americanexpress.com/socialchat" TargetMode="External" /><Relationship Id="rId102" Type="http://schemas.openxmlformats.org/officeDocument/2006/relationships/hyperlink" Target="https://www.americanexpress.com/socialchat" TargetMode="External" /><Relationship Id="rId103" Type="http://schemas.openxmlformats.org/officeDocument/2006/relationships/hyperlink" Target="https://www.americanexpress.com/socialchat" TargetMode="External" /><Relationship Id="rId104" Type="http://schemas.openxmlformats.org/officeDocument/2006/relationships/hyperlink" Target="https://www.americanexpress.com/socialchat" TargetMode="External" /><Relationship Id="rId105" Type="http://schemas.openxmlformats.org/officeDocument/2006/relationships/hyperlink" Target="https://www.americanexpress.com/socialchat" TargetMode="External" /><Relationship Id="rId106" Type="http://schemas.openxmlformats.org/officeDocument/2006/relationships/hyperlink" Target="https://www.americanexpress.com/socialchat" TargetMode="External" /><Relationship Id="rId107" Type="http://schemas.openxmlformats.org/officeDocument/2006/relationships/hyperlink" Target="https://www.americanexpress.com/socialchat" TargetMode="External" /><Relationship Id="rId108" Type="http://schemas.openxmlformats.org/officeDocument/2006/relationships/hyperlink" Target="https://www.americanexpress.com/socialchat" TargetMode="External" /><Relationship Id="rId109" Type="http://schemas.openxmlformats.org/officeDocument/2006/relationships/hyperlink" Target="https://www.americanexpress.com/socialchat" TargetMode="External" /><Relationship Id="rId110" Type="http://schemas.openxmlformats.org/officeDocument/2006/relationships/hyperlink" Target="https://www.americanexpress.com/socialchat" TargetMode="External" /><Relationship Id="rId111" Type="http://schemas.openxmlformats.org/officeDocument/2006/relationships/hyperlink" Target="https://www.americanexpress.com/socialchat" TargetMode="External" /><Relationship Id="rId112" Type="http://schemas.openxmlformats.org/officeDocument/2006/relationships/hyperlink" Target="https://www.americanexpress.com/socialchat" TargetMode="External" /><Relationship Id="rId113" Type="http://schemas.openxmlformats.org/officeDocument/2006/relationships/hyperlink" Target="https://www.americanexpress.com/socialchat" TargetMode="External" /><Relationship Id="rId114" Type="http://schemas.openxmlformats.org/officeDocument/2006/relationships/hyperlink" Target="https://www.americanexpress.com/socialchat" TargetMode="External" /><Relationship Id="rId115" Type="http://schemas.openxmlformats.org/officeDocument/2006/relationships/hyperlink" Target="https://www.americanexpress.com/socialchat" TargetMode="External" /><Relationship Id="rId116" Type="http://schemas.openxmlformats.org/officeDocument/2006/relationships/hyperlink" Target="https://www.americanexpress.com/socialchat" TargetMode="External" /><Relationship Id="rId117" Type="http://schemas.openxmlformats.org/officeDocument/2006/relationships/hyperlink" Target="https://www.americanexpress.com/socialchat" TargetMode="External" /><Relationship Id="rId118" Type="http://schemas.openxmlformats.org/officeDocument/2006/relationships/hyperlink" Target="https://www.americanexpress.com/socialchat" TargetMode="External" /><Relationship Id="rId119" Type="http://schemas.openxmlformats.org/officeDocument/2006/relationships/hyperlink" Target="https://www.americanexpress.com/socialchat" TargetMode="External" /><Relationship Id="rId120" Type="http://schemas.openxmlformats.org/officeDocument/2006/relationships/hyperlink" Target="https://www.americanexpress.com/socialchat" TargetMode="External" /><Relationship Id="rId121" Type="http://schemas.openxmlformats.org/officeDocument/2006/relationships/hyperlink" Target="https://www.americanexpress.com/socialchat" TargetMode="External" /><Relationship Id="rId122" Type="http://schemas.openxmlformats.org/officeDocument/2006/relationships/hyperlink" Target="https://www.americanexpress.com/socialchat" TargetMode="External" /><Relationship Id="rId123" Type="http://schemas.openxmlformats.org/officeDocument/2006/relationships/hyperlink" Target="https://www.americanexpress.com/socialchat" TargetMode="External" /><Relationship Id="rId124" Type="http://schemas.openxmlformats.org/officeDocument/2006/relationships/hyperlink" Target="https://www.americanexpress.com/socialchat" TargetMode="External" /><Relationship Id="rId125" Type="http://schemas.openxmlformats.org/officeDocument/2006/relationships/hyperlink" Target="https://www.americanexpress.com/socialchat" TargetMode="External" /><Relationship Id="rId126" Type="http://schemas.openxmlformats.org/officeDocument/2006/relationships/hyperlink" Target="https://www.americanexpress.com/socialchat" TargetMode="External" /><Relationship Id="rId127" Type="http://schemas.openxmlformats.org/officeDocument/2006/relationships/hyperlink" Target="https://pbs.twimg.com/media/Dy_xynOWkAYVgYD.jpg" TargetMode="External" /><Relationship Id="rId128" Type="http://schemas.openxmlformats.org/officeDocument/2006/relationships/hyperlink" Target="https://pbs.twimg.com/media/DzM88VdVsAADvZC.jpg" TargetMode="External" /><Relationship Id="rId129" Type="http://schemas.openxmlformats.org/officeDocument/2006/relationships/hyperlink" Target="http://pbs.twimg.com/profile_images/1029329034935771136/IeTvaf7f_normal.jpg" TargetMode="External" /><Relationship Id="rId130" Type="http://schemas.openxmlformats.org/officeDocument/2006/relationships/hyperlink" Target="http://pbs.twimg.com/profile_images/1017770615359434753/ECt2ncRL_normal.jpg" TargetMode="External" /><Relationship Id="rId131" Type="http://schemas.openxmlformats.org/officeDocument/2006/relationships/hyperlink" Target="http://pbs.twimg.com/profile_images/920109006768685056/h97CqHrT_normal.jpg" TargetMode="External" /><Relationship Id="rId132" Type="http://schemas.openxmlformats.org/officeDocument/2006/relationships/hyperlink" Target="http://pbs.twimg.com/profile_images/920109006768685056/h97CqHrT_normal.jpg" TargetMode="External" /><Relationship Id="rId133" Type="http://schemas.openxmlformats.org/officeDocument/2006/relationships/hyperlink" Target="http://pbs.twimg.com/profile_images/1090403511332790272/pOs54NIy_normal.jpg" TargetMode="External" /><Relationship Id="rId134" Type="http://schemas.openxmlformats.org/officeDocument/2006/relationships/hyperlink" Target="http://pbs.twimg.com/profile_images/1085998190040702977/Vn6WgJze_normal.jpg" TargetMode="External" /><Relationship Id="rId135" Type="http://schemas.openxmlformats.org/officeDocument/2006/relationships/hyperlink" Target="https://pbs.twimg.com/media/Dy_xynOWkAYVgYD.jpg" TargetMode="External" /><Relationship Id="rId136" Type="http://schemas.openxmlformats.org/officeDocument/2006/relationships/hyperlink" Target="http://pbs.twimg.com/profile_images/1086836996553621504/_wpLp8dc_normal.jpg" TargetMode="External" /><Relationship Id="rId137" Type="http://schemas.openxmlformats.org/officeDocument/2006/relationships/hyperlink" Target="http://pbs.twimg.com/profile_images/1035131842209505280/PEUiVXKE_normal.jpg" TargetMode="External" /><Relationship Id="rId138" Type="http://schemas.openxmlformats.org/officeDocument/2006/relationships/hyperlink" Target="http://pbs.twimg.com/profile_images/1035131842209505280/PEUiVXKE_normal.jpg" TargetMode="External" /><Relationship Id="rId139" Type="http://schemas.openxmlformats.org/officeDocument/2006/relationships/hyperlink" Target="http://pbs.twimg.com/profile_images/1035131842209505280/PEUiVXKE_normal.jpg" TargetMode="External" /><Relationship Id="rId140" Type="http://schemas.openxmlformats.org/officeDocument/2006/relationships/hyperlink" Target="http://pbs.twimg.com/profile_images/1035131842209505280/PEUiVXKE_normal.jpg" TargetMode="External" /><Relationship Id="rId141" Type="http://schemas.openxmlformats.org/officeDocument/2006/relationships/hyperlink" Target="http://pbs.twimg.com/profile_images/1035131842209505280/PEUiVXKE_normal.jpg" TargetMode="External" /><Relationship Id="rId142" Type="http://schemas.openxmlformats.org/officeDocument/2006/relationships/hyperlink" Target="http://pbs.twimg.com/profile_images/1035131842209505280/PEUiVXKE_normal.jpg" TargetMode="External" /><Relationship Id="rId143" Type="http://schemas.openxmlformats.org/officeDocument/2006/relationships/hyperlink" Target="http://pbs.twimg.com/profile_images/1035131842209505280/PEUiVXKE_normal.jpg" TargetMode="External" /><Relationship Id="rId144" Type="http://schemas.openxmlformats.org/officeDocument/2006/relationships/hyperlink" Target="http://pbs.twimg.com/profile_images/1035131842209505280/PEUiVXKE_normal.jpg" TargetMode="External" /><Relationship Id="rId145" Type="http://schemas.openxmlformats.org/officeDocument/2006/relationships/hyperlink" Target="http://pbs.twimg.com/profile_images/1035131842209505280/PEUiVXKE_normal.jpg" TargetMode="External" /><Relationship Id="rId146" Type="http://schemas.openxmlformats.org/officeDocument/2006/relationships/hyperlink" Target="http://pbs.twimg.com/profile_images/1035131842209505280/PEUiVXKE_normal.jpg" TargetMode="External" /><Relationship Id="rId147" Type="http://schemas.openxmlformats.org/officeDocument/2006/relationships/hyperlink" Target="http://pbs.twimg.com/profile_images/1035131842209505280/PEUiVXKE_normal.jpg" TargetMode="External" /><Relationship Id="rId148" Type="http://schemas.openxmlformats.org/officeDocument/2006/relationships/hyperlink" Target="http://pbs.twimg.com/profile_images/1035131842209505280/PEUiVXKE_normal.jpg" TargetMode="External" /><Relationship Id="rId149" Type="http://schemas.openxmlformats.org/officeDocument/2006/relationships/hyperlink" Target="http://pbs.twimg.com/profile_images/1035131842209505280/PEUiVXKE_normal.jpg" TargetMode="External" /><Relationship Id="rId150" Type="http://schemas.openxmlformats.org/officeDocument/2006/relationships/hyperlink" Target="http://pbs.twimg.com/profile_images/1035131842209505280/PEUiVXKE_normal.jpg" TargetMode="External" /><Relationship Id="rId151" Type="http://schemas.openxmlformats.org/officeDocument/2006/relationships/hyperlink" Target="http://pbs.twimg.com/profile_images/1035131842209505280/PEUiVXKE_normal.jpg" TargetMode="External" /><Relationship Id="rId152" Type="http://schemas.openxmlformats.org/officeDocument/2006/relationships/hyperlink" Target="http://pbs.twimg.com/profile_images/1035131842209505280/PEUiVXKE_normal.jpg" TargetMode="External" /><Relationship Id="rId153" Type="http://schemas.openxmlformats.org/officeDocument/2006/relationships/hyperlink" Target="http://pbs.twimg.com/profile_images/1035131842209505280/PEUiVXKE_normal.jpg" TargetMode="External" /><Relationship Id="rId154" Type="http://schemas.openxmlformats.org/officeDocument/2006/relationships/hyperlink" Target="http://pbs.twimg.com/profile_images/1035131842209505280/PEUiVXKE_normal.jpg" TargetMode="External" /><Relationship Id="rId155" Type="http://schemas.openxmlformats.org/officeDocument/2006/relationships/hyperlink" Target="http://pbs.twimg.com/profile_images/1035131842209505280/PEUiVXKE_normal.jpg" TargetMode="External" /><Relationship Id="rId156" Type="http://schemas.openxmlformats.org/officeDocument/2006/relationships/hyperlink" Target="http://pbs.twimg.com/profile_images/1035131842209505280/PEUiVXKE_normal.jpg" TargetMode="External" /><Relationship Id="rId157" Type="http://schemas.openxmlformats.org/officeDocument/2006/relationships/hyperlink" Target="http://pbs.twimg.com/profile_images/1035131842209505280/PEUiVXKE_normal.jpg" TargetMode="External" /><Relationship Id="rId158" Type="http://schemas.openxmlformats.org/officeDocument/2006/relationships/hyperlink" Target="http://pbs.twimg.com/profile_images/1035131842209505280/PEUiVXKE_normal.jpg" TargetMode="External" /><Relationship Id="rId159" Type="http://schemas.openxmlformats.org/officeDocument/2006/relationships/hyperlink" Target="http://pbs.twimg.com/profile_images/1035131842209505280/PEUiVXKE_normal.jpg" TargetMode="External" /><Relationship Id="rId160" Type="http://schemas.openxmlformats.org/officeDocument/2006/relationships/hyperlink" Target="http://pbs.twimg.com/profile_images/1035131842209505280/PEUiVXKE_normal.jpg" TargetMode="External" /><Relationship Id="rId161" Type="http://schemas.openxmlformats.org/officeDocument/2006/relationships/hyperlink" Target="http://pbs.twimg.com/profile_images/1035131842209505280/PEUiVXKE_normal.jpg" TargetMode="External" /><Relationship Id="rId162" Type="http://schemas.openxmlformats.org/officeDocument/2006/relationships/hyperlink" Target="http://pbs.twimg.com/profile_images/1035131842209505280/PEUiVXKE_normal.jpg" TargetMode="External" /><Relationship Id="rId163" Type="http://schemas.openxmlformats.org/officeDocument/2006/relationships/hyperlink" Target="http://pbs.twimg.com/profile_images/1035131842209505280/PEUiVXKE_normal.jpg" TargetMode="External" /><Relationship Id="rId164" Type="http://schemas.openxmlformats.org/officeDocument/2006/relationships/hyperlink" Target="http://pbs.twimg.com/profile_images/1035131842209505280/PEUiVXKE_normal.jpg" TargetMode="External" /><Relationship Id="rId165" Type="http://schemas.openxmlformats.org/officeDocument/2006/relationships/hyperlink" Target="http://pbs.twimg.com/profile_images/1035131842209505280/PEUiVXKE_normal.jpg" TargetMode="External" /><Relationship Id="rId166" Type="http://schemas.openxmlformats.org/officeDocument/2006/relationships/hyperlink" Target="http://pbs.twimg.com/profile_images/1035131842209505280/PEUiVXKE_normal.jpg" TargetMode="External" /><Relationship Id="rId167" Type="http://schemas.openxmlformats.org/officeDocument/2006/relationships/hyperlink" Target="http://pbs.twimg.com/profile_images/1035131842209505280/PEUiVXKE_normal.jpg" TargetMode="External" /><Relationship Id="rId168" Type="http://schemas.openxmlformats.org/officeDocument/2006/relationships/hyperlink" Target="http://pbs.twimg.com/profile_images/1035131842209505280/PEUiVXKE_normal.jpg" TargetMode="External" /><Relationship Id="rId169" Type="http://schemas.openxmlformats.org/officeDocument/2006/relationships/hyperlink" Target="http://pbs.twimg.com/profile_images/1035131842209505280/PEUiVXKE_normal.jpg" TargetMode="External" /><Relationship Id="rId170" Type="http://schemas.openxmlformats.org/officeDocument/2006/relationships/hyperlink" Target="http://pbs.twimg.com/profile_images/1035131842209505280/PEUiVXKE_normal.jpg" TargetMode="External" /><Relationship Id="rId171" Type="http://schemas.openxmlformats.org/officeDocument/2006/relationships/hyperlink" Target="http://pbs.twimg.com/profile_images/1035131842209505280/PEUiVXKE_normal.jpg" TargetMode="External" /><Relationship Id="rId172" Type="http://schemas.openxmlformats.org/officeDocument/2006/relationships/hyperlink" Target="http://pbs.twimg.com/profile_images/1035131842209505280/PEUiVXKE_normal.jpg" TargetMode="External" /><Relationship Id="rId173" Type="http://schemas.openxmlformats.org/officeDocument/2006/relationships/hyperlink" Target="http://pbs.twimg.com/profile_images/1035131842209505280/PEUiVXKE_normal.jpg" TargetMode="External" /><Relationship Id="rId174" Type="http://schemas.openxmlformats.org/officeDocument/2006/relationships/hyperlink" Target="http://pbs.twimg.com/profile_images/1035131842209505280/PEUiVXKE_normal.jpg" TargetMode="External" /><Relationship Id="rId175" Type="http://schemas.openxmlformats.org/officeDocument/2006/relationships/hyperlink" Target="http://pbs.twimg.com/profile_images/1035131842209505280/PEUiVXKE_normal.jpg" TargetMode="External" /><Relationship Id="rId176" Type="http://schemas.openxmlformats.org/officeDocument/2006/relationships/hyperlink" Target="http://pbs.twimg.com/profile_images/1035131842209505280/PEUiVXKE_normal.jpg" TargetMode="External" /><Relationship Id="rId177" Type="http://schemas.openxmlformats.org/officeDocument/2006/relationships/hyperlink" Target="http://pbs.twimg.com/profile_images/1035131842209505280/PEUiVXKE_normal.jpg" TargetMode="External" /><Relationship Id="rId178" Type="http://schemas.openxmlformats.org/officeDocument/2006/relationships/hyperlink" Target="http://pbs.twimg.com/profile_images/1035131842209505280/PEUiVXKE_normal.jpg" TargetMode="External" /><Relationship Id="rId179" Type="http://schemas.openxmlformats.org/officeDocument/2006/relationships/hyperlink" Target="http://pbs.twimg.com/profile_images/1035131842209505280/PEUiVXKE_normal.jpg" TargetMode="External" /><Relationship Id="rId180" Type="http://schemas.openxmlformats.org/officeDocument/2006/relationships/hyperlink" Target="http://pbs.twimg.com/profile_images/1035131842209505280/PEUiVXKE_normal.jpg" TargetMode="External" /><Relationship Id="rId181" Type="http://schemas.openxmlformats.org/officeDocument/2006/relationships/hyperlink" Target="http://pbs.twimg.com/profile_images/1035131842209505280/PEUiVXKE_normal.jpg" TargetMode="External" /><Relationship Id="rId182" Type="http://schemas.openxmlformats.org/officeDocument/2006/relationships/hyperlink" Target="http://pbs.twimg.com/profile_images/1035131842209505280/PEUiVXKE_normal.jpg" TargetMode="External" /><Relationship Id="rId183" Type="http://schemas.openxmlformats.org/officeDocument/2006/relationships/hyperlink" Target="http://pbs.twimg.com/profile_images/2389883639/lc4rqm6b1pxfkuajsdo1_normal.jpeg" TargetMode="External" /><Relationship Id="rId184" Type="http://schemas.openxmlformats.org/officeDocument/2006/relationships/hyperlink" Target="http://pbs.twimg.com/profile_images/2389883639/lc4rqm6b1pxfkuajsdo1_normal.jpeg" TargetMode="External" /><Relationship Id="rId185" Type="http://schemas.openxmlformats.org/officeDocument/2006/relationships/hyperlink" Target="https://pbs.twimg.com/media/DzM88VdVsAADvZC.jpg" TargetMode="External" /><Relationship Id="rId186" Type="http://schemas.openxmlformats.org/officeDocument/2006/relationships/hyperlink" Target="http://pbs.twimg.com/profile_images/1091966891181121536/eUhuYMsE_normal.jpg" TargetMode="External" /><Relationship Id="rId187" Type="http://schemas.openxmlformats.org/officeDocument/2006/relationships/hyperlink" Target="http://pbs.twimg.com/profile_images/1085620087971893248/WP7VxjxV_normal.jpg" TargetMode="External" /><Relationship Id="rId188" Type="http://schemas.openxmlformats.org/officeDocument/2006/relationships/hyperlink" Target="http://pbs.twimg.com/profile_images/780784384865542145/F72g7Kvt_normal.jpg" TargetMode="External" /><Relationship Id="rId189" Type="http://schemas.openxmlformats.org/officeDocument/2006/relationships/hyperlink" Target="http://pbs.twimg.com/profile_images/740754981523980288/9hxDTlP2_normal.jpg" TargetMode="External" /><Relationship Id="rId190" Type="http://schemas.openxmlformats.org/officeDocument/2006/relationships/hyperlink" Target="http://pbs.twimg.com/profile_images/775299298741420032/tdl2ZYad_normal.jpg" TargetMode="External" /><Relationship Id="rId191" Type="http://schemas.openxmlformats.org/officeDocument/2006/relationships/hyperlink" Target="http://pbs.twimg.com/profile_images/849514366563225600/F6rL1M2Q_normal.jpg" TargetMode="External" /><Relationship Id="rId192" Type="http://schemas.openxmlformats.org/officeDocument/2006/relationships/hyperlink" Target="http://abs.twimg.com/sticky/default_profile_images/default_profile_normal.png" TargetMode="External" /><Relationship Id="rId193" Type="http://schemas.openxmlformats.org/officeDocument/2006/relationships/hyperlink" Target="http://pbs.twimg.com/profile_images/742816595949592577/z_Lotjxv_normal.jpg" TargetMode="External" /><Relationship Id="rId194" Type="http://schemas.openxmlformats.org/officeDocument/2006/relationships/hyperlink" Target="http://abs.twimg.com/sticky/default_profile_images/default_profile_normal.png" TargetMode="External" /><Relationship Id="rId195" Type="http://schemas.openxmlformats.org/officeDocument/2006/relationships/hyperlink" Target="http://pbs.twimg.com/profile_images/773081368523866112/C1czhkxS_normal.jpg" TargetMode="External" /><Relationship Id="rId196" Type="http://schemas.openxmlformats.org/officeDocument/2006/relationships/hyperlink" Target="http://pbs.twimg.com/profile_images/773127339391782916/UN_LiFb6_normal.jpg" TargetMode="External" /><Relationship Id="rId197" Type="http://schemas.openxmlformats.org/officeDocument/2006/relationships/hyperlink" Target="http://pbs.twimg.com/profile_images/778751433495580672/zeL7KmeF_normal.jpg" TargetMode="External" /><Relationship Id="rId198" Type="http://schemas.openxmlformats.org/officeDocument/2006/relationships/hyperlink" Target="http://pbs.twimg.com/profile_images/624589960780214273/26Lvr9C9_normal.jpg" TargetMode="External" /><Relationship Id="rId199" Type="http://schemas.openxmlformats.org/officeDocument/2006/relationships/hyperlink" Target="http://pbs.twimg.com/profile_images/722706631751032832/s9f5UVha_normal.jpg" TargetMode="External" /><Relationship Id="rId200" Type="http://schemas.openxmlformats.org/officeDocument/2006/relationships/hyperlink" Target="http://pbs.twimg.com/profile_images/982326801493094401/-rNReksM_normal.jpg" TargetMode="External" /><Relationship Id="rId201" Type="http://schemas.openxmlformats.org/officeDocument/2006/relationships/hyperlink" Target="http://pbs.twimg.com/profile_images/982326801493094401/-rNReksM_normal.jpg" TargetMode="External" /><Relationship Id="rId202" Type="http://schemas.openxmlformats.org/officeDocument/2006/relationships/hyperlink" Target="http://pbs.twimg.com/profile_images/982326801493094401/-rNReksM_normal.jpg" TargetMode="External" /><Relationship Id="rId203" Type="http://schemas.openxmlformats.org/officeDocument/2006/relationships/hyperlink" Target="http://pbs.twimg.com/profile_images/982326801493094401/-rNReksM_normal.jpg" TargetMode="External" /><Relationship Id="rId204" Type="http://schemas.openxmlformats.org/officeDocument/2006/relationships/hyperlink" Target="http://pbs.twimg.com/profile_images/982326801493094401/-rNReksM_normal.jpg" TargetMode="External" /><Relationship Id="rId205" Type="http://schemas.openxmlformats.org/officeDocument/2006/relationships/hyperlink" Target="http://pbs.twimg.com/profile_images/982326801493094401/-rNReksM_normal.jpg" TargetMode="External" /><Relationship Id="rId206" Type="http://schemas.openxmlformats.org/officeDocument/2006/relationships/hyperlink" Target="http://pbs.twimg.com/profile_images/982326801493094401/-rNReksM_normal.jpg" TargetMode="External" /><Relationship Id="rId207" Type="http://schemas.openxmlformats.org/officeDocument/2006/relationships/hyperlink" Target="http://pbs.twimg.com/profile_images/1076629460810526720/MlN6STt5_normal.jpg" TargetMode="External" /><Relationship Id="rId208" Type="http://schemas.openxmlformats.org/officeDocument/2006/relationships/hyperlink" Target="http://pbs.twimg.com/profile_images/1076629460810526720/MlN6STt5_normal.jpg" TargetMode="External" /><Relationship Id="rId209" Type="http://schemas.openxmlformats.org/officeDocument/2006/relationships/hyperlink" Target="http://pbs.twimg.com/profile_images/1076629460810526720/MlN6STt5_normal.jpg" TargetMode="External" /><Relationship Id="rId210" Type="http://schemas.openxmlformats.org/officeDocument/2006/relationships/hyperlink" Target="http://pbs.twimg.com/profile_images/1076629460810526720/MlN6STt5_normal.jpg" TargetMode="External" /><Relationship Id="rId211" Type="http://schemas.openxmlformats.org/officeDocument/2006/relationships/hyperlink" Target="http://pbs.twimg.com/profile_images/1076629460810526720/MlN6STt5_normal.jpg" TargetMode="External" /><Relationship Id="rId212" Type="http://schemas.openxmlformats.org/officeDocument/2006/relationships/hyperlink" Target="http://pbs.twimg.com/profile_images/1064245952263778304/ViidE5vi_normal.jpg" TargetMode="External" /><Relationship Id="rId213" Type="http://schemas.openxmlformats.org/officeDocument/2006/relationships/hyperlink" Target="http://pbs.twimg.com/profile_images/1076629460810526720/MlN6STt5_normal.jpg" TargetMode="External" /><Relationship Id="rId214" Type="http://schemas.openxmlformats.org/officeDocument/2006/relationships/hyperlink" Target="http://pbs.twimg.com/profile_images/1064245952263778304/ViidE5vi_normal.jpg" TargetMode="External" /><Relationship Id="rId215" Type="http://schemas.openxmlformats.org/officeDocument/2006/relationships/hyperlink" Target="http://pbs.twimg.com/profile_images/1076629460810526720/MlN6STt5_normal.jpg" TargetMode="External" /><Relationship Id="rId216" Type="http://schemas.openxmlformats.org/officeDocument/2006/relationships/hyperlink" Target="http://pbs.twimg.com/profile_images/1076629460810526720/MlN6STt5_normal.jpg" TargetMode="External" /><Relationship Id="rId217" Type="http://schemas.openxmlformats.org/officeDocument/2006/relationships/hyperlink" Target="http://pbs.twimg.com/profile_images/1064245952263778304/ViidE5vi_normal.jpg" TargetMode="External" /><Relationship Id="rId218" Type="http://schemas.openxmlformats.org/officeDocument/2006/relationships/hyperlink" Target="http://pbs.twimg.com/profile_images/1076629460810526720/MlN6STt5_normal.jpg" TargetMode="External" /><Relationship Id="rId219" Type="http://schemas.openxmlformats.org/officeDocument/2006/relationships/hyperlink" Target="http://pbs.twimg.com/profile_images/1076629460810526720/MlN6STt5_normal.jpg" TargetMode="External" /><Relationship Id="rId220" Type="http://schemas.openxmlformats.org/officeDocument/2006/relationships/hyperlink" Target="http://pbs.twimg.com/profile_images/1064245952263778304/ViidE5vi_normal.jpg" TargetMode="External" /><Relationship Id="rId221" Type="http://schemas.openxmlformats.org/officeDocument/2006/relationships/hyperlink" Target="http://pbs.twimg.com/profile_images/1076629460810526720/MlN6STt5_normal.jpg" TargetMode="External" /><Relationship Id="rId222" Type="http://schemas.openxmlformats.org/officeDocument/2006/relationships/hyperlink" Target="http://pbs.twimg.com/profile_images/1076629460810526720/MlN6STt5_normal.jpg" TargetMode="External" /><Relationship Id="rId223" Type="http://schemas.openxmlformats.org/officeDocument/2006/relationships/hyperlink" Target="http://pbs.twimg.com/profile_images/1064245952263778304/ViidE5vi_normal.jpg" TargetMode="External" /><Relationship Id="rId224" Type="http://schemas.openxmlformats.org/officeDocument/2006/relationships/hyperlink" Target="http://pbs.twimg.com/profile_images/1076629460810526720/MlN6STt5_normal.jpg" TargetMode="External" /><Relationship Id="rId225" Type="http://schemas.openxmlformats.org/officeDocument/2006/relationships/hyperlink" Target="http://pbs.twimg.com/profile_images/1076629460810526720/MlN6STt5_normal.jpg" TargetMode="External" /><Relationship Id="rId226" Type="http://schemas.openxmlformats.org/officeDocument/2006/relationships/hyperlink" Target="http://pbs.twimg.com/profile_images/1064245952263778304/ViidE5vi_normal.jpg" TargetMode="External" /><Relationship Id="rId227" Type="http://schemas.openxmlformats.org/officeDocument/2006/relationships/hyperlink" Target="http://pbs.twimg.com/profile_images/1076629460810526720/MlN6STt5_normal.jpg" TargetMode="External" /><Relationship Id="rId228" Type="http://schemas.openxmlformats.org/officeDocument/2006/relationships/hyperlink" Target="http://pbs.twimg.com/profile_images/1076629460810526720/MlN6STt5_normal.jpg" TargetMode="External" /><Relationship Id="rId229" Type="http://schemas.openxmlformats.org/officeDocument/2006/relationships/hyperlink" Target="http://pbs.twimg.com/profile_images/1064245952263778304/ViidE5vi_normal.jpg" TargetMode="External" /><Relationship Id="rId230" Type="http://schemas.openxmlformats.org/officeDocument/2006/relationships/hyperlink" Target="http://pbs.twimg.com/profile_images/1076629460810526720/MlN6STt5_normal.jpg" TargetMode="External" /><Relationship Id="rId231" Type="http://schemas.openxmlformats.org/officeDocument/2006/relationships/hyperlink" Target="http://pbs.twimg.com/profile_images/1076629460810526720/MlN6STt5_normal.jpg" TargetMode="External" /><Relationship Id="rId232" Type="http://schemas.openxmlformats.org/officeDocument/2006/relationships/hyperlink" Target="http://pbs.twimg.com/profile_images/1064245952263778304/ViidE5vi_normal.jpg" TargetMode="External" /><Relationship Id="rId233" Type="http://schemas.openxmlformats.org/officeDocument/2006/relationships/hyperlink" Target="http://pbs.twimg.com/profile_images/1076629460810526720/MlN6STt5_normal.jpg" TargetMode="External" /><Relationship Id="rId234" Type="http://schemas.openxmlformats.org/officeDocument/2006/relationships/hyperlink" Target="http://pbs.twimg.com/profile_images/1076629460810526720/MlN6STt5_normal.jpg" TargetMode="External" /><Relationship Id="rId235" Type="http://schemas.openxmlformats.org/officeDocument/2006/relationships/hyperlink" Target="http://pbs.twimg.com/profile_images/1064245952263778304/ViidE5vi_normal.jpg" TargetMode="External" /><Relationship Id="rId236" Type="http://schemas.openxmlformats.org/officeDocument/2006/relationships/hyperlink" Target="http://pbs.twimg.com/profile_images/1076629460810526720/MlN6STt5_normal.jpg" TargetMode="External" /><Relationship Id="rId237" Type="http://schemas.openxmlformats.org/officeDocument/2006/relationships/hyperlink" Target="http://pbs.twimg.com/profile_images/1076629460810526720/MlN6STt5_normal.jpg" TargetMode="External" /><Relationship Id="rId238" Type="http://schemas.openxmlformats.org/officeDocument/2006/relationships/hyperlink" Target="http://pbs.twimg.com/profile_images/1064245952263778304/ViidE5vi_normal.jpg" TargetMode="External" /><Relationship Id="rId239" Type="http://schemas.openxmlformats.org/officeDocument/2006/relationships/hyperlink" Target="http://pbs.twimg.com/profile_images/1076629460810526720/MlN6STt5_normal.jpg" TargetMode="External" /><Relationship Id="rId240" Type="http://schemas.openxmlformats.org/officeDocument/2006/relationships/hyperlink" Target="http://pbs.twimg.com/profile_images/1076629460810526720/MlN6STt5_normal.jpg" TargetMode="External" /><Relationship Id="rId241" Type="http://schemas.openxmlformats.org/officeDocument/2006/relationships/hyperlink" Target="http://pbs.twimg.com/profile_images/1064245952263778304/ViidE5vi_normal.jpg" TargetMode="External" /><Relationship Id="rId242" Type="http://schemas.openxmlformats.org/officeDocument/2006/relationships/hyperlink" Target="http://pbs.twimg.com/profile_images/983810906927792128/QToPQDeT_normal.jpg" TargetMode="External" /><Relationship Id="rId243" Type="http://schemas.openxmlformats.org/officeDocument/2006/relationships/hyperlink" Target="http://pbs.twimg.com/profile_images/983810906927792128/QToPQDeT_normal.jpg" TargetMode="External" /><Relationship Id="rId244" Type="http://schemas.openxmlformats.org/officeDocument/2006/relationships/hyperlink" Target="http://pbs.twimg.com/profile_images/983810906927792128/QToPQDeT_normal.jpg" TargetMode="External" /><Relationship Id="rId245" Type="http://schemas.openxmlformats.org/officeDocument/2006/relationships/hyperlink" Target="http://pbs.twimg.com/profile_images/983810906927792128/QToPQDeT_normal.jpg" TargetMode="External" /><Relationship Id="rId246" Type="http://schemas.openxmlformats.org/officeDocument/2006/relationships/hyperlink" Target="http://pbs.twimg.com/profile_images/983810906927792128/QToPQDeT_normal.jpg" TargetMode="External" /><Relationship Id="rId247" Type="http://schemas.openxmlformats.org/officeDocument/2006/relationships/hyperlink" Target="http://pbs.twimg.com/profile_images/983810906927792128/QToPQDeT_normal.jpg" TargetMode="External" /><Relationship Id="rId248" Type="http://schemas.openxmlformats.org/officeDocument/2006/relationships/hyperlink" Target="http://pbs.twimg.com/profile_images/982326801493094401/-rNReksM_normal.jpg" TargetMode="External" /><Relationship Id="rId249" Type="http://schemas.openxmlformats.org/officeDocument/2006/relationships/hyperlink" Target="http://pbs.twimg.com/profile_images/982326801493094401/-rNReksM_normal.jpg" TargetMode="External" /><Relationship Id="rId250" Type="http://schemas.openxmlformats.org/officeDocument/2006/relationships/hyperlink" Target="http://pbs.twimg.com/profile_images/983810906927792128/QToPQDeT_normal.jpg" TargetMode="External" /><Relationship Id="rId251" Type="http://schemas.openxmlformats.org/officeDocument/2006/relationships/hyperlink" Target="http://pbs.twimg.com/profile_images/983810906927792128/QToPQDeT_normal.jpg" TargetMode="External" /><Relationship Id="rId252" Type="http://schemas.openxmlformats.org/officeDocument/2006/relationships/hyperlink" Target="http://pbs.twimg.com/profile_images/983810906927792128/QToPQDeT_normal.jpg" TargetMode="External" /><Relationship Id="rId253" Type="http://schemas.openxmlformats.org/officeDocument/2006/relationships/hyperlink" Target="http://pbs.twimg.com/profile_images/983810906927792128/QToPQDeT_normal.jpg" TargetMode="External" /><Relationship Id="rId254" Type="http://schemas.openxmlformats.org/officeDocument/2006/relationships/hyperlink" Target="http://pbs.twimg.com/profile_images/983810906927792128/QToPQDeT_normal.jpg" TargetMode="External" /><Relationship Id="rId255" Type="http://schemas.openxmlformats.org/officeDocument/2006/relationships/hyperlink" Target="http://pbs.twimg.com/profile_images/983810906927792128/QToPQDeT_normal.jpg" TargetMode="External" /><Relationship Id="rId256" Type="http://schemas.openxmlformats.org/officeDocument/2006/relationships/hyperlink" Target="http://pbs.twimg.com/profile_images/983810906927792128/QToPQDeT_normal.jpg" TargetMode="External" /><Relationship Id="rId257" Type="http://schemas.openxmlformats.org/officeDocument/2006/relationships/hyperlink" Target="http://pbs.twimg.com/profile_images/983810906927792128/QToPQDeT_normal.jpg" TargetMode="External" /><Relationship Id="rId258" Type="http://schemas.openxmlformats.org/officeDocument/2006/relationships/hyperlink" Target="http://pbs.twimg.com/profile_images/983810906927792128/QToPQDeT_normal.jpg" TargetMode="External" /><Relationship Id="rId259" Type="http://schemas.openxmlformats.org/officeDocument/2006/relationships/hyperlink" Target="http://pbs.twimg.com/profile_images/983810906927792128/QToPQDeT_normal.jpg" TargetMode="External" /><Relationship Id="rId260" Type="http://schemas.openxmlformats.org/officeDocument/2006/relationships/hyperlink" Target="http://pbs.twimg.com/profile_images/983810906927792128/QToPQDeT_normal.jpg" TargetMode="External" /><Relationship Id="rId261" Type="http://schemas.openxmlformats.org/officeDocument/2006/relationships/hyperlink" Target="http://pbs.twimg.com/profile_images/983810906927792128/QToPQDeT_normal.jpg" TargetMode="External" /><Relationship Id="rId262" Type="http://schemas.openxmlformats.org/officeDocument/2006/relationships/hyperlink" Target="http://pbs.twimg.com/profile_images/983810906927792128/QToPQDeT_normal.jpg" TargetMode="External" /><Relationship Id="rId263" Type="http://schemas.openxmlformats.org/officeDocument/2006/relationships/hyperlink" Target="http://pbs.twimg.com/profile_images/983810906927792128/QToPQDeT_normal.jpg" TargetMode="External" /><Relationship Id="rId264" Type="http://schemas.openxmlformats.org/officeDocument/2006/relationships/hyperlink" Target="http://pbs.twimg.com/profile_images/983810906927792128/QToPQDeT_normal.jpg" TargetMode="External" /><Relationship Id="rId265" Type="http://schemas.openxmlformats.org/officeDocument/2006/relationships/hyperlink" Target="http://pbs.twimg.com/profile_images/983810906927792128/QToPQDeT_normal.jpg" TargetMode="External" /><Relationship Id="rId266" Type="http://schemas.openxmlformats.org/officeDocument/2006/relationships/hyperlink" Target="http://pbs.twimg.com/profile_images/983810906927792128/QToPQDeT_normal.jpg" TargetMode="External" /><Relationship Id="rId267" Type="http://schemas.openxmlformats.org/officeDocument/2006/relationships/hyperlink" Target="http://pbs.twimg.com/profile_images/983810906927792128/QToPQDeT_normal.jpg" TargetMode="External" /><Relationship Id="rId268" Type="http://schemas.openxmlformats.org/officeDocument/2006/relationships/hyperlink" Target="http://pbs.twimg.com/profile_images/983810906927792128/QToPQDeT_normal.jpg" TargetMode="External" /><Relationship Id="rId269" Type="http://schemas.openxmlformats.org/officeDocument/2006/relationships/hyperlink" Target="http://pbs.twimg.com/profile_images/983810906927792128/QToPQDeT_normal.jpg" TargetMode="External" /><Relationship Id="rId270" Type="http://schemas.openxmlformats.org/officeDocument/2006/relationships/hyperlink" Target="http://pbs.twimg.com/profile_images/983810906927792128/QToPQDeT_normal.jpg" TargetMode="External" /><Relationship Id="rId271" Type="http://schemas.openxmlformats.org/officeDocument/2006/relationships/hyperlink" Target="http://pbs.twimg.com/profile_images/983810906927792128/QToPQDeT_normal.jpg" TargetMode="External" /><Relationship Id="rId272" Type="http://schemas.openxmlformats.org/officeDocument/2006/relationships/hyperlink" Target="http://pbs.twimg.com/profile_images/983810906927792128/QToPQDeT_normal.jpg" TargetMode="External" /><Relationship Id="rId273" Type="http://schemas.openxmlformats.org/officeDocument/2006/relationships/hyperlink" Target="http://pbs.twimg.com/profile_images/983810906927792128/QToPQDeT_normal.jpg" TargetMode="External" /><Relationship Id="rId274" Type="http://schemas.openxmlformats.org/officeDocument/2006/relationships/hyperlink" Target="http://pbs.twimg.com/profile_images/983810906927792128/QToPQDeT_normal.jpg" TargetMode="External" /><Relationship Id="rId275" Type="http://schemas.openxmlformats.org/officeDocument/2006/relationships/hyperlink" Target="http://pbs.twimg.com/profile_images/983810906927792128/QToPQDeT_normal.jpg" TargetMode="External" /><Relationship Id="rId276" Type="http://schemas.openxmlformats.org/officeDocument/2006/relationships/hyperlink" Target="http://pbs.twimg.com/profile_images/983810906927792128/QToPQDeT_normal.jpg" TargetMode="External" /><Relationship Id="rId277" Type="http://schemas.openxmlformats.org/officeDocument/2006/relationships/hyperlink" Target="http://pbs.twimg.com/profile_images/983810906927792128/QToPQDeT_normal.jpg" TargetMode="External" /><Relationship Id="rId278" Type="http://schemas.openxmlformats.org/officeDocument/2006/relationships/hyperlink" Target="http://pbs.twimg.com/profile_images/983810906927792128/QToPQDeT_normal.jpg" TargetMode="External" /><Relationship Id="rId279" Type="http://schemas.openxmlformats.org/officeDocument/2006/relationships/hyperlink" Target="http://pbs.twimg.com/profile_images/983810906927792128/QToPQDeT_normal.jpg" TargetMode="External" /><Relationship Id="rId280" Type="http://schemas.openxmlformats.org/officeDocument/2006/relationships/hyperlink" Target="http://pbs.twimg.com/profile_images/983810906927792128/QToPQDeT_normal.jpg" TargetMode="External" /><Relationship Id="rId281" Type="http://schemas.openxmlformats.org/officeDocument/2006/relationships/hyperlink" Target="http://pbs.twimg.com/profile_images/983810906927792128/QToPQDeT_normal.jpg" TargetMode="External" /><Relationship Id="rId282" Type="http://schemas.openxmlformats.org/officeDocument/2006/relationships/hyperlink" Target="http://pbs.twimg.com/profile_images/983810906927792128/QToPQDeT_normal.jpg" TargetMode="External" /><Relationship Id="rId283" Type="http://schemas.openxmlformats.org/officeDocument/2006/relationships/hyperlink" Target="http://pbs.twimg.com/profile_images/983810906927792128/QToPQDeT_normal.jpg" TargetMode="External" /><Relationship Id="rId284" Type="http://schemas.openxmlformats.org/officeDocument/2006/relationships/hyperlink" Target="http://pbs.twimg.com/profile_images/983810906927792128/QToPQDeT_normal.jpg" TargetMode="External" /><Relationship Id="rId285" Type="http://schemas.openxmlformats.org/officeDocument/2006/relationships/hyperlink" Target="http://pbs.twimg.com/profile_images/983810906927792128/QToPQDeT_normal.jpg" TargetMode="External" /><Relationship Id="rId286" Type="http://schemas.openxmlformats.org/officeDocument/2006/relationships/hyperlink" Target="http://pbs.twimg.com/profile_images/983810906927792128/QToPQDeT_normal.jpg" TargetMode="External" /><Relationship Id="rId287" Type="http://schemas.openxmlformats.org/officeDocument/2006/relationships/hyperlink" Target="http://pbs.twimg.com/profile_images/983810906927792128/QToPQDeT_normal.jpg" TargetMode="External" /><Relationship Id="rId288" Type="http://schemas.openxmlformats.org/officeDocument/2006/relationships/hyperlink" Target="http://pbs.twimg.com/profile_images/983810906927792128/QToPQDeT_normal.jpg" TargetMode="External" /><Relationship Id="rId289" Type="http://schemas.openxmlformats.org/officeDocument/2006/relationships/hyperlink" Target="http://pbs.twimg.com/profile_images/983810906927792128/QToPQDeT_normal.jpg" TargetMode="External" /><Relationship Id="rId290" Type="http://schemas.openxmlformats.org/officeDocument/2006/relationships/hyperlink" Target="http://pbs.twimg.com/profile_images/983810906927792128/QToPQDeT_normal.jpg" TargetMode="External" /><Relationship Id="rId291" Type="http://schemas.openxmlformats.org/officeDocument/2006/relationships/hyperlink" Target="http://pbs.twimg.com/profile_images/983810906927792128/QToPQDeT_normal.jpg" TargetMode="External" /><Relationship Id="rId292" Type="http://schemas.openxmlformats.org/officeDocument/2006/relationships/hyperlink" Target="http://pbs.twimg.com/profile_images/983810906927792128/QToPQDeT_normal.jpg" TargetMode="External" /><Relationship Id="rId293" Type="http://schemas.openxmlformats.org/officeDocument/2006/relationships/hyperlink" Target="http://pbs.twimg.com/profile_images/983810906927792128/QToPQDeT_normal.jpg" TargetMode="External" /><Relationship Id="rId294" Type="http://schemas.openxmlformats.org/officeDocument/2006/relationships/hyperlink" Target="https://twitter.com/#!/ultra_calls/status/1092144856372256768" TargetMode="External" /><Relationship Id="rId295" Type="http://schemas.openxmlformats.org/officeDocument/2006/relationships/hyperlink" Target="https://twitter.com/#!/sprintcare/status/1093332702663663618" TargetMode="External" /><Relationship Id="rId296" Type="http://schemas.openxmlformats.org/officeDocument/2006/relationships/hyperlink" Target="https://twitter.com/#!/ggiredharr/status/1092347025583153152" TargetMode="External" /><Relationship Id="rId297" Type="http://schemas.openxmlformats.org/officeDocument/2006/relationships/hyperlink" Target="https://twitter.com/#!/ggiredharr/status/1094143865387286528" TargetMode="External" /><Relationship Id="rId298" Type="http://schemas.openxmlformats.org/officeDocument/2006/relationships/hyperlink" Target="https://twitter.com/#!/olilince/status/1094363923179020290" TargetMode="External" /><Relationship Id="rId299" Type="http://schemas.openxmlformats.org/officeDocument/2006/relationships/hyperlink" Target="https://twitter.com/#!/mattstoddart1/status/1094386362705473541" TargetMode="External" /><Relationship Id="rId300" Type="http://schemas.openxmlformats.org/officeDocument/2006/relationships/hyperlink" Target="https://twitter.com/#!/madalynsklar/status/1094359088220327937" TargetMode="External" /><Relationship Id="rId301" Type="http://schemas.openxmlformats.org/officeDocument/2006/relationships/hyperlink" Target="https://twitter.com/#!/smcgregorr/status/1094404286564380672" TargetMode="External" /><Relationship Id="rId302" Type="http://schemas.openxmlformats.org/officeDocument/2006/relationships/hyperlink" Target="https://twitter.com/#!/talktalk/status/1091643831249002496" TargetMode="External" /><Relationship Id="rId303" Type="http://schemas.openxmlformats.org/officeDocument/2006/relationships/hyperlink" Target="https://twitter.com/#!/talktalk/status/1091650647978659840" TargetMode="External" /><Relationship Id="rId304" Type="http://schemas.openxmlformats.org/officeDocument/2006/relationships/hyperlink" Target="https://twitter.com/#!/talktalk/status/1091683281588883456" TargetMode="External" /><Relationship Id="rId305" Type="http://schemas.openxmlformats.org/officeDocument/2006/relationships/hyperlink" Target="https://twitter.com/#!/talktalk/status/1091686024781185025" TargetMode="External" /><Relationship Id="rId306" Type="http://schemas.openxmlformats.org/officeDocument/2006/relationships/hyperlink" Target="https://twitter.com/#!/talktalk/status/1091690288182165505" TargetMode="External" /><Relationship Id="rId307" Type="http://schemas.openxmlformats.org/officeDocument/2006/relationships/hyperlink" Target="https://twitter.com/#!/talktalk/status/1091695540432265216" TargetMode="External" /><Relationship Id="rId308" Type="http://schemas.openxmlformats.org/officeDocument/2006/relationships/hyperlink" Target="https://twitter.com/#!/talktalk/status/1092009671836291072" TargetMode="External" /><Relationship Id="rId309" Type="http://schemas.openxmlformats.org/officeDocument/2006/relationships/hyperlink" Target="https://twitter.com/#!/talktalk/status/1092080766266327045" TargetMode="External" /><Relationship Id="rId310" Type="http://schemas.openxmlformats.org/officeDocument/2006/relationships/hyperlink" Target="https://twitter.com/#!/talktalk/status/1092342215962251264" TargetMode="External" /><Relationship Id="rId311" Type="http://schemas.openxmlformats.org/officeDocument/2006/relationships/hyperlink" Target="https://twitter.com/#!/talktalk/status/1092351572355571714" TargetMode="External" /><Relationship Id="rId312" Type="http://schemas.openxmlformats.org/officeDocument/2006/relationships/hyperlink" Target="https://twitter.com/#!/talktalk/status/1092410626457194497" TargetMode="External" /><Relationship Id="rId313" Type="http://schemas.openxmlformats.org/officeDocument/2006/relationships/hyperlink" Target="https://twitter.com/#!/talktalk/status/1092440577382252544" TargetMode="External" /><Relationship Id="rId314" Type="http://schemas.openxmlformats.org/officeDocument/2006/relationships/hyperlink" Target="https://twitter.com/#!/talktalk/status/1092445088565862400" TargetMode="External" /><Relationship Id="rId315" Type="http://schemas.openxmlformats.org/officeDocument/2006/relationships/hyperlink" Target="https://twitter.com/#!/talktalk/status/1092447831313530883" TargetMode="External" /><Relationship Id="rId316" Type="http://schemas.openxmlformats.org/officeDocument/2006/relationships/hyperlink" Target="https://twitter.com/#!/talktalk/status/1092465268167716864" TargetMode="External" /><Relationship Id="rId317" Type="http://schemas.openxmlformats.org/officeDocument/2006/relationships/hyperlink" Target="https://twitter.com/#!/talktalk/status/1092502560206917634" TargetMode="External" /><Relationship Id="rId318" Type="http://schemas.openxmlformats.org/officeDocument/2006/relationships/hyperlink" Target="https://twitter.com/#!/talktalk/status/1092529568462893056" TargetMode="External" /><Relationship Id="rId319" Type="http://schemas.openxmlformats.org/officeDocument/2006/relationships/hyperlink" Target="https://twitter.com/#!/talktalk/status/1092702035974205442" TargetMode="External" /><Relationship Id="rId320" Type="http://schemas.openxmlformats.org/officeDocument/2006/relationships/hyperlink" Target="https://twitter.com/#!/talktalk/status/1092722186706739201" TargetMode="External" /><Relationship Id="rId321" Type="http://schemas.openxmlformats.org/officeDocument/2006/relationships/hyperlink" Target="https://twitter.com/#!/talktalk/status/1092738214195011590" TargetMode="External" /><Relationship Id="rId322" Type="http://schemas.openxmlformats.org/officeDocument/2006/relationships/hyperlink" Target="https://twitter.com/#!/talktalk/status/1092771409259122688" TargetMode="External" /><Relationship Id="rId323" Type="http://schemas.openxmlformats.org/officeDocument/2006/relationships/hyperlink" Target="https://twitter.com/#!/talktalk/status/1092790217545797633" TargetMode="External" /><Relationship Id="rId324" Type="http://schemas.openxmlformats.org/officeDocument/2006/relationships/hyperlink" Target="https://twitter.com/#!/talktalk/status/1092836073120677889" TargetMode="External" /><Relationship Id="rId325" Type="http://schemas.openxmlformats.org/officeDocument/2006/relationships/hyperlink" Target="https://twitter.com/#!/talktalk/status/1092884563934830592" TargetMode="External" /><Relationship Id="rId326" Type="http://schemas.openxmlformats.org/officeDocument/2006/relationships/hyperlink" Target="https://twitter.com/#!/talktalk/status/1093257600546865172" TargetMode="External" /><Relationship Id="rId327" Type="http://schemas.openxmlformats.org/officeDocument/2006/relationships/hyperlink" Target="https://twitter.com/#!/talktalk/status/1093425420169555968" TargetMode="External" /><Relationship Id="rId328" Type="http://schemas.openxmlformats.org/officeDocument/2006/relationships/hyperlink" Target="https://twitter.com/#!/talktalk/status/1093426044424675328" TargetMode="External" /><Relationship Id="rId329" Type="http://schemas.openxmlformats.org/officeDocument/2006/relationships/hyperlink" Target="https://twitter.com/#!/talktalk/status/1093426081326075904" TargetMode="External" /><Relationship Id="rId330" Type="http://schemas.openxmlformats.org/officeDocument/2006/relationships/hyperlink" Target="https://twitter.com/#!/talktalk/status/1093429368788058112" TargetMode="External" /><Relationship Id="rId331" Type="http://schemas.openxmlformats.org/officeDocument/2006/relationships/hyperlink" Target="https://twitter.com/#!/talktalk/status/1093502928156004353" TargetMode="External" /><Relationship Id="rId332" Type="http://schemas.openxmlformats.org/officeDocument/2006/relationships/hyperlink" Target="https://twitter.com/#!/talktalk/status/1093509621405372416" TargetMode="External" /><Relationship Id="rId333" Type="http://schemas.openxmlformats.org/officeDocument/2006/relationships/hyperlink" Target="https://twitter.com/#!/talktalk/status/1093584696724897792" TargetMode="External" /><Relationship Id="rId334" Type="http://schemas.openxmlformats.org/officeDocument/2006/relationships/hyperlink" Target="https://twitter.com/#!/talktalk/status/1093785323061035008" TargetMode="External" /><Relationship Id="rId335" Type="http://schemas.openxmlformats.org/officeDocument/2006/relationships/hyperlink" Target="https://twitter.com/#!/talktalk/status/1093886024282005511" TargetMode="External" /><Relationship Id="rId336" Type="http://schemas.openxmlformats.org/officeDocument/2006/relationships/hyperlink" Target="https://twitter.com/#!/talktalk/status/1093978395023732738" TargetMode="External" /><Relationship Id="rId337" Type="http://schemas.openxmlformats.org/officeDocument/2006/relationships/hyperlink" Target="https://twitter.com/#!/talktalk/status/1094167361953906693" TargetMode="External" /><Relationship Id="rId338" Type="http://schemas.openxmlformats.org/officeDocument/2006/relationships/hyperlink" Target="https://twitter.com/#!/talktalk/status/1094175556894146560" TargetMode="External" /><Relationship Id="rId339" Type="http://schemas.openxmlformats.org/officeDocument/2006/relationships/hyperlink" Target="https://twitter.com/#!/talktalk/status/1094249298756358146" TargetMode="External" /><Relationship Id="rId340" Type="http://schemas.openxmlformats.org/officeDocument/2006/relationships/hyperlink" Target="https://twitter.com/#!/talktalk/status/1094260896828977152" TargetMode="External" /><Relationship Id="rId341" Type="http://schemas.openxmlformats.org/officeDocument/2006/relationships/hyperlink" Target="https://twitter.com/#!/talktalk/status/1094261259577511936" TargetMode="External" /><Relationship Id="rId342" Type="http://schemas.openxmlformats.org/officeDocument/2006/relationships/hyperlink" Target="https://twitter.com/#!/talktalk/status/1094261364506406912" TargetMode="External" /><Relationship Id="rId343" Type="http://schemas.openxmlformats.org/officeDocument/2006/relationships/hyperlink" Target="https://twitter.com/#!/talktalk/status/1094285994537484288" TargetMode="External" /><Relationship Id="rId344" Type="http://schemas.openxmlformats.org/officeDocument/2006/relationships/hyperlink" Target="https://twitter.com/#!/talktalk/status/1094548607448039424" TargetMode="External" /><Relationship Id="rId345" Type="http://schemas.openxmlformats.org/officeDocument/2006/relationships/hyperlink" Target="https://twitter.com/#!/talktalk/status/1094574014155145217" TargetMode="External" /><Relationship Id="rId346" Type="http://schemas.openxmlformats.org/officeDocument/2006/relationships/hyperlink" Target="https://twitter.com/#!/talktalk/status/1094575520593907712" TargetMode="External" /><Relationship Id="rId347" Type="http://schemas.openxmlformats.org/officeDocument/2006/relationships/hyperlink" Target="https://twitter.com/#!/talktalk/status/1094588632629997568" TargetMode="External" /><Relationship Id="rId348" Type="http://schemas.openxmlformats.org/officeDocument/2006/relationships/hyperlink" Target="https://twitter.com/#!/twitliveevents/status/1092618884941795328" TargetMode="External" /><Relationship Id="rId349" Type="http://schemas.openxmlformats.org/officeDocument/2006/relationships/hyperlink" Target="https://twitter.com/#!/twitliveevents/status/1095155574524862464" TargetMode="External" /><Relationship Id="rId350" Type="http://schemas.openxmlformats.org/officeDocument/2006/relationships/hyperlink" Target="https://twitter.com/#!/juegostudio/status/1095286154344054784" TargetMode="External" /><Relationship Id="rId351" Type="http://schemas.openxmlformats.org/officeDocument/2006/relationships/hyperlink" Target="https://twitter.com/#!/amithpanchal/status/990625463772045314" TargetMode="External" /><Relationship Id="rId352" Type="http://schemas.openxmlformats.org/officeDocument/2006/relationships/hyperlink" Target="https://twitter.com/#!/ngocgiautran1/status/1095418917047189505" TargetMode="External" /><Relationship Id="rId353" Type="http://schemas.openxmlformats.org/officeDocument/2006/relationships/hyperlink" Target="https://twitter.com/#!/bracelet_barnes/status/1095591958670651392" TargetMode="External" /><Relationship Id="rId354" Type="http://schemas.openxmlformats.org/officeDocument/2006/relationships/hyperlink" Target="https://twitter.com/#!/vegadoran/status/1095592146231537664" TargetMode="External" /><Relationship Id="rId355" Type="http://schemas.openxmlformats.org/officeDocument/2006/relationships/hyperlink" Target="https://twitter.com/#!/yiprashad/status/1095592333704392704" TargetMode="External" /><Relationship Id="rId356" Type="http://schemas.openxmlformats.org/officeDocument/2006/relationships/hyperlink" Target="https://twitter.com/#!/1974christensen/status/1095592520510328832" TargetMode="External" /><Relationship Id="rId357" Type="http://schemas.openxmlformats.org/officeDocument/2006/relationships/hyperlink" Target="https://twitter.com/#!/yaekollbordeaux/status/1095593490086535173" TargetMode="External" /><Relationship Id="rId358" Type="http://schemas.openxmlformats.org/officeDocument/2006/relationships/hyperlink" Target="https://twitter.com/#!/jensensam1/status/1095593676330463232" TargetMode="External" /><Relationship Id="rId359" Type="http://schemas.openxmlformats.org/officeDocument/2006/relationships/hyperlink" Target="https://twitter.com/#!/erinffbillingsl/status/1095593863161483265" TargetMode="External" /><Relationship Id="rId360" Type="http://schemas.openxmlformats.org/officeDocument/2006/relationships/hyperlink" Target="https://twitter.com/#!/keeshascearce/status/1095594051502510080" TargetMode="External" /><Relationship Id="rId361" Type="http://schemas.openxmlformats.org/officeDocument/2006/relationships/hyperlink" Target="https://twitter.com/#!/keeshamoreland/status/1095594239222837248" TargetMode="External" /><Relationship Id="rId362" Type="http://schemas.openxmlformats.org/officeDocument/2006/relationships/hyperlink" Target="https://twitter.com/#!/mahrblackburn/status/1095594621554569216" TargetMode="External" /><Relationship Id="rId363" Type="http://schemas.openxmlformats.org/officeDocument/2006/relationships/hyperlink" Target="https://twitter.com/#!/kristifak33/status/1095595002808463361" TargetMode="External" /><Relationship Id="rId364" Type="http://schemas.openxmlformats.org/officeDocument/2006/relationships/hyperlink" Target="https://twitter.com/#!/oliviachanatryg/status/1095595571950379008" TargetMode="External" /><Relationship Id="rId365" Type="http://schemas.openxmlformats.org/officeDocument/2006/relationships/hyperlink" Target="https://twitter.com/#!/amexbusiness/status/1093163278505836550" TargetMode="External" /><Relationship Id="rId366" Type="http://schemas.openxmlformats.org/officeDocument/2006/relationships/hyperlink" Target="https://twitter.com/#!/amexbusiness/status/1093217166558674944" TargetMode="External" /><Relationship Id="rId367" Type="http://schemas.openxmlformats.org/officeDocument/2006/relationships/hyperlink" Target="https://twitter.com/#!/amexbusiness/status/1093683334943830016" TargetMode="External" /><Relationship Id="rId368" Type="http://schemas.openxmlformats.org/officeDocument/2006/relationships/hyperlink" Target="https://twitter.com/#!/amexbusiness/status/1093967321293615105" TargetMode="External" /><Relationship Id="rId369" Type="http://schemas.openxmlformats.org/officeDocument/2006/relationships/hyperlink" Target="https://twitter.com/#!/amexbusiness/status/1093991482544082950" TargetMode="External" /><Relationship Id="rId370" Type="http://schemas.openxmlformats.org/officeDocument/2006/relationships/hyperlink" Target="https://twitter.com/#!/amexbusiness/status/1094999663718133761" TargetMode="External" /><Relationship Id="rId371" Type="http://schemas.openxmlformats.org/officeDocument/2006/relationships/hyperlink" Target="https://twitter.com/#!/amexbusiness/status/1095712649051021313" TargetMode="External" /><Relationship Id="rId372" Type="http://schemas.openxmlformats.org/officeDocument/2006/relationships/hyperlink" Target="https://twitter.com/#!/f4n9sj0k3r/status/1091851260905512960" TargetMode="External" /><Relationship Id="rId373" Type="http://schemas.openxmlformats.org/officeDocument/2006/relationships/hyperlink" Target="https://twitter.com/#!/f4n9sj0k3r/status/1091856222259576834" TargetMode="External" /><Relationship Id="rId374" Type="http://schemas.openxmlformats.org/officeDocument/2006/relationships/hyperlink" Target="https://twitter.com/#!/f4n9sj0k3r/status/1094937768415748097" TargetMode="External" /><Relationship Id="rId375" Type="http://schemas.openxmlformats.org/officeDocument/2006/relationships/hyperlink" Target="https://twitter.com/#!/f4n9sj0k3r/status/1094937768415748097" TargetMode="External" /><Relationship Id="rId376" Type="http://schemas.openxmlformats.org/officeDocument/2006/relationships/hyperlink" Target="https://twitter.com/#!/f4n9sj0k3r/status/1096031126412353536" TargetMode="External" /><Relationship Id="rId377" Type="http://schemas.openxmlformats.org/officeDocument/2006/relationships/hyperlink" Target="https://twitter.com/#!/bengkeldodo/status/1096215098434105344" TargetMode="External" /><Relationship Id="rId378" Type="http://schemas.openxmlformats.org/officeDocument/2006/relationships/hyperlink" Target="https://twitter.com/#!/f4n9sj0k3r/status/1096031126412353536" TargetMode="External" /><Relationship Id="rId379" Type="http://schemas.openxmlformats.org/officeDocument/2006/relationships/hyperlink" Target="https://twitter.com/#!/bengkeldodo/status/1096215098434105344" TargetMode="External" /><Relationship Id="rId380" Type="http://schemas.openxmlformats.org/officeDocument/2006/relationships/hyperlink" Target="https://twitter.com/#!/f4n9sj0k3r/status/1096031048629022720" TargetMode="External" /><Relationship Id="rId381" Type="http://schemas.openxmlformats.org/officeDocument/2006/relationships/hyperlink" Target="https://twitter.com/#!/f4n9sj0k3r/status/1096031126412353536" TargetMode="External" /><Relationship Id="rId382" Type="http://schemas.openxmlformats.org/officeDocument/2006/relationships/hyperlink" Target="https://twitter.com/#!/bengkeldodo/status/1096215098434105344" TargetMode="External" /><Relationship Id="rId383" Type="http://schemas.openxmlformats.org/officeDocument/2006/relationships/hyperlink" Target="https://twitter.com/#!/f4n9sj0k3r/status/1096031048629022720" TargetMode="External" /><Relationship Id="rId384" Type="http://schemas.openxmlformats.org/officeDocument/2006/relationships/hyperlink" Target="https://twitter.com/#!/f4n9sj0k3r/status/1096031126412353536" TargetMode="External" /><Relationship Id="rId385" Type="http://schemas.openxmlformats.org/officeDocument/2006/relationships/hyperlink" Target="https://twitter.com/#!/bengkeldodo/status/1096215098434105344" TargetMode="External" /><Relationship Id="rId386" Type="http://schemas.openxmlformats.org/officeDocument/2006/relationships/hyperlink" Target="https://twitter.com/#!/f4n9sj0k3r/status/1096031048629022720" TargetMode="External" /><Relationship Id="rId387" Type="http://schemas.openxmlformats.org/officeDocument/2006/relationships/hyperlink" Target="https://twitter.com/#!/f4n9sj0k3r/status/1096031126412353536" TargetMode="External" /><Relationship Id="rId388" Type="http://schemas.openxmlformats.org/officeDocument/2006/relationships/hyperlink" Target="https://twitter.com/#!/bengkeldodo/status/1096215098434105344" TargetMode="External" /><Relationship Id="rId389" Type="http://schemas.openxmlformats.org/officeDocument/2006/relationships/hyperlink" Target="https://twitter.com/#!/f4n9sj0k3r/status/1096031048629022720" TargetMode="External" /><Relationship Id="rId390" Type="http://schemas.openxmlformats.org/officeDocument/2006/relationships/hyperlink" Target="https://twitter.com/#!/f4n9sj0k3r/status/1096031126412353536" TargetMode="External" /><Relationship Id="rId391" Type="http://schemas.openxmlformats.org/officeDocument/2006/relationships/hyperlink" Target="https://twitter.com/#!/bengkeldodo/status/1096215098434105344" TargetMode="External" /><Relationship Id="rId392" Type="http://schemas.openxmlformats.org/officeDocument/2006/relationships/hyperlink" Target="https://twitter.com/#!/f4n9sj0k3r/status/1096031048629022720" TargetMode="External" /><Relationship Id="rId393" Type="http://schemas.openxmlformats.org/officeDocument/2006/relationships/hyperlink" Target="https://twitter.com/#!/f4n9sj0k3r/status/1096031126412353536" TargetMode="External" /><Relationship Id="rId394" Type="http://schemas.openxmlformats.org/officeDocument/2006/relationships/hyperlink" Target="https://twitter.com/#!/bengkeldodo/status/1096215098434105344" TargetMode="External" /><Relationship Id="rId395" Type="http://schemas.openxmlformats.org/officeDocument/2006/relationships/hyperlink" Target="https://twitter.com/#!/f4n9sj0k3r/status/1096031048629022720" TargetMode="External" /><Relationship Id="rId396" Type="http://schemas.openxmlformats.org/officeDocument/2006/relationships/hyperlink" Target="https://twitter.com/#!/f4n9sj0k3r/status/1096031126412353536" TargetMode="External" /><Relationship Id="rId397" Type="http://schemas.openxmlformats.org/officeDocument/2006/relationships/hyperlink" Target="https://twitter.com/#!/bengkeldodo/status/1096215098434105344" TargetMode="External" /><Relationship Id="rId398" Type="http://schemas.openxmlformats.org/officeDocument/2006/relationships/hyperlink" Target="https://twitter.com/#!/f4n9sj0k3r/status/1096031048629022720" TargetMode="External" /><Relationship Id="rId399" Type="http://schemas.openxmlformats.org/officeDocument/2006/relationships/hyperlink" Target="https://twitter.com/#!/f4n9sj0k3r/status/1096031126412353536" TargetMode="External" /><Relationship Id="rId400" Type="http://schemas.openxmlformats.org/officeDocument/2006/relationships/hyperlink" Target="https://twitter.com/#!/bengkeldodo/status/1096215098434105344" TargetMode="External" /><Relationship Id="rId401" Type="http://schemas.openxmlformats.org/officeDocument/2006/relationships/hyperlink" Target="https://twitter.com/#!/f4n9sj0k3r/status/1096031048629022720" TargetMode="External" /><Relationship Id="rId402" Type="http://schemas.openxmlformats.org/officeDocument/2006/relationships/hyperlink" Target="https://twitter.com/#!/f4n9sj0k3r/status/1096031126412353536" TargetMode="External" /><Relationship Id="rId403" Type="http://schemas.openxmlformats.org/officeDocument/2006/relationships/hyperlink" Target="https://twitter.com/#!/bengkeldodo/status/1096215098434105344" TargetMode="External" /><Relationship Id="rId404" Type="http://schemas.openxmlformats.org/officeDocument/2006/relationships/hyperlink" Target="https://twitter.com/#!/f4n9sj0k3r/status/1096031048629022720" TargetMode="External" /><Relationship Id="rId405" Type="http://schemas.openxmlformats.org/officeDocument/2006/relationships/hyperlink" Target="https://twitter.com/#!/f4n9sj0k3r/status/1096031126412353536" TargetMode="External" /><Relationship Id="rId406" Type="http://schemas.openxmlformats.org/officeDocument/2006/relationships/hyperlink" Target="https://twitter.com/#!/bengkeldodo/status/1096215098434105344" TargetMode="External" /><Relationship Id="rId407" Type="http://schemas.openxmlformats.org/officeDocument/2006/relationships/hyperlink" Target="https://twitter.com/#!/askamex/status/1091503973180293120" TargetMode="External" /><Relationship Id="rId408" Type="http://schemas.openxmlformats.org/officeDocument/2006/relationships/hyperlink" Target="https://twitter.com/#!/askamex/status/1092158690701033472" TargetMode="External" /><Relationship Id="rId409" Type="http://schemas.openxmlformats.org/officeDocument/2006/relationships/hyperlink" Target="https://twitter.com/#!/askamex/status/1092449551552786432" TargetMode="External" /><Relationship Id="rId410" Type="http://schemas.openxmlformats.org/officeDocument/2006/relationships/hyperlink" Target="https://twitter.com/#!/askamex/status/1092473722127220737" TargetMode="External" /><Relationship Id="rId411" Type="http://schemas.openxmlformats.org/officeDocument/2006/relationships/hyperlink" Target="https://twitter.com/#!/askamex/status/1092515367581372416" TargetMode="External" /><Relationship Id="rId412" Type="http://schemas.openxmlformats.org/officeDocument/2006/relationships/hyperlink" Target="https://twitter.com/#!/askamex/status/1092529427475513351" TargetMode="External" /><Relationship Id="rId413" Type="http://schemas.openxmlformats.org/officeDocument/2006/relationships/hyperlink" Target="https://twitter.com/#!/amexbusiness/status/1092801977753452549" TargetMode="External" /><Relationship Id="rId414" Type="http://schemas.openxmlformats.org/officeDocument/2006/relationships/hyperlink" Target="https://twitter.com/#!/amexbusiness/status/1094999663718133761" TargetMode="External" /><Relationship Id="rId415" Type="http://schemas.openxmlformats.org/officeDocument/2006/relationships/hyperlink" Target="https://twitter.com/#!/askamex/status/1092794152927051779" TargetMode="External" /><Relationship Id="rId416" Type="http://schemas.openxmlformats.org/officeDocument/2006/relationships/hyperlink" Target="https://twitter.com/#!/askamex/status/1092794152927051779" TargetMode="External" /><Relationship Id="rId417" Type="http://schemas.openxmlformats.org/officeDocument/2006/relationships/hyperlink" Target="https://twitter.com/#!/askamex/status/1092794152927051779" TargetMode="External" /><Relationship Id="rId418" Type="http://schemas.openxmlformats.org/officeDocument/2006/relationships/hyperlink" Target="https://twitter.com/#!/askamex/status/1092910131665346562" TargetMode="External" /><Relationship Id="rId419" Type="http://schemas.openxmlformats.org/officeDocument/2006/relationships/hyperlink" Target="https://twitter.com/#!/askamex/status/1092973820267413505" TargetMode="External" /><Relationship Id="rId420" Type="http://schemas.openxmlformats.org/officeDocument/2006/relationships/hyperlink" Target="https://twitter.com/#!/askamex/status/1093186294048612353" TargetMode="External" /><Relationship Id="rId421" Type="http://schemas.openxmlformats.org/officeDocument/2006/relationships/hyperlink" Target="https://twitter.com/#!/askamex/status/1093214124790689793" TargetMode="External" /><Relationship Id="rId422" Type="http://schemas.openxmlformats.org/officeDocument/2006/relationships/hyperlink" Target="https://twitter.com/#!/askamex/status/1093243905905229827" TargetMode="External" /><Relationship Id="rId423" Type="http://schemas.openxmlformats.org/officeDocument/2006/relationships/hyperlink" Target="https://twitter.com/#!/askamex/status/1093261449777086479" TargetMode="External" /><Relationship Id="rId424" Type="http://schemas.openxmlformats.org/officeDocument/2006/relationships/hyperlink" Target="https://twitter.com/#!/askamex/status/1093271875747303425" TargetMode="External" /><Relationship Id="rId425" Type="http://schemas.openxmlformats.org/officeDocument/2006/relationships/hyperlink" Target="https://twitter.com/#!/askamex/status/1093330049762250753" TargetMode="External" /><Relationship Id="rId426" Type="http://schemas.openxmlformats.org/officeDocument/2006/relationships/hyperlink" Target="https://twitter.com/#!/askamex/status/1093536244854853632" TargetMode="External" /><Relationship Id="rId427" Type="http://schemas.openxmlformats.org/officeDocument/2006/relationships/hyperlink" Target="https://twitter.com/#!/askamex/status/1093621548785811457" TargetMode="External" /><Relationship Id="rId428" Type="http://schemas.openxmlformats.org/officeDocument/2006/relationships/hyperlink" Target="https://twitter.com/#!/askamex/status/1093625328831000578" TargetMode="External" /><Relationship Id="rId429" Type="http://schemas.openxmlformats.org/officeDocument/2006/relationships/hyperlink" Target="https://twitter.com/#!/askamex/status/1093659044554911744" TargetMode="External" /><Relationship Id="rId430" Type="http://schemas.openxmlformats.org/officeDocument/2006/relationships/hyperlink" Target="https://twitter.com/#!/askamex/status/1093686096054099968" TargetMode="External" /><Relationship Id="rId431" Type="http://schemas.openxmlformats.org/officeDocument/2006/relationships/hyperlink" Target="https://twitter.com/#!/askamex/status/1093691279450558471" TargetMode="External" /><Relationship Id="rId432" Type="http://schemas.openxmlformats.org/officeDocument/2006/relationships/hyperlink" Target="https://twitter.com/#!/askamex/status/1093694295922692096" TargetMode="External" /><Relationship Id="rId433" Type="http://schemas.openxmlformats.org/officeDocument/2006/relationships/hyperlink" Target="https://twitter.com/#!/askamex/status/1094005716967403527" TargetMode="External" /><Relationship Id="rId434" Type="http://schemas.openxmlformats.org/officeDocument/2006/relationships/hyperlink" Target="https://twitter.com/#!/askamex/status/1094012916465090569" TargetMode="External" /><Relationship Id="rId435" Type="http://schemas.openxmlformats.org/officeDocument/2006/relationships/hyperlink" Target="https://twitter.com/#!/askamex/status/1094026642287140866" TargetMode="External" /><Relationship Id="rId436" Type="http://schemas.openxmlformats.org/officeDocument/2006/relationships/hyperlink" Target="https://twitter.com/#!/askamex/status/1094043030095564800" TargetMode="External" /><Relationship Id="rId437" Type="http://schemas.openxmlformats.org/officeDocument/2006/relationships/hyperlink" Target="https://twitter.com/#!/askamex/status/1094045933782925312" TargetMode="External" /><Relationship Id="rId438" Type="http://schemas.openxmlformats.org/officeDocument/2006/relationships/hyperlink" Target="https://twitter.com/#!/askamex/status/1094362236343205888" TargetMode="External" /><Relationship Id="rId439" Type="http://schemas.openxmlformats.org/officeDocument/2006/relationships/hyperlink" Target="https://twitter.com/#!/askamex/status/1094608448791166976" TargetMode="External" /><Relationship Id="rId440" Type="http://schemas.openxmlformats.org/officeDocument/2006/relationships/hyperlink" Target="https://twitter.com/#!/askamex/status/1094618643583901704" TargetMode="External" /><Relationship Id="rId441" Type="http://schemas.openxmlformats.org/officeDocument/2006/relationships/hyperlink" Target="https://twitter.com/#!/askamex/status/1094642367142027266" TargetMode="External" /><Relationship Id="rId442" Type="http://schemas.openxmlformats.org/officeDocument/2006/relationships/hyperlink" Target="https://twitter.com/#!/askamex/status/1094977076384485376" TargetMode="External" /><Relationship Id="rId443" Type="http://schemas.openxmlformats.org/officeDocument/2006/relationships/hyperlink" Target="https://twitter.com/#!/askamex/status/1095062918348066817" TargetMode="External" /><Relationship Id="rId444" Type="http://schemas.openxmlformats.org/officeDocument/2006/relationships/hyperlink" Target="https://twitter.com/#!/askamex/status/1095108832185978880" TargetMode="External" /><Relationship Id="rId445" Type="http://schemas.openxmlformats.org/officeDocument/2006/relationships/hyperlink" Target="https://twitter.com/#!/askamex/status/1095118114843447301" TargetMode="External" /><Relationship Id="rId446" Type="http://schemas.openxmlformats.org/officeDocument/2006/relationships/hyperlink" Target="https://twitter.com/#!/askamex/status/1095320361665736704" TargetMode="External" /><Relationship Id="rId447" Type="http://schemas.openxmlformats.org/officeDocument/2006/relationships/hyperlink" Target="https://twitter.com/#!/askamex/status/1095330484878536704" TargetMode="External" /><Relationship Id="rId448" Type="http://schemas.openxmlformats.org/officeDocument/2006/relationships/hyperlink" Target="https://twitter.com/#!/askamex/status/1095368497138466816" TargetMode="External" /><Relationship Id="rId449" Type="http://schemas.openxmlformats.org/officeDocument/2006/relationships/hyperlink" Target="https://twitter.com/#!/askamex/status/1093289038369435649" TargetMode="External" /><Relationship Id="rId450" Type="http://schemas.openxmlformats.org/officeDocument/2006/relationships/hyperlink" Target="https://twitter.com/#!/askamex/status/1095432307119394816" TargetMode="External" /><Relationship Id="rId451" Type="http://schemas.openxmlformats.org/officeDocument/2006/relationships/hyperlink" Target="https://twitter.com/#!/askamex/status/1095504051029061634" TargetMode="External" /><Relationship Id="rId452" Type="http://schemas.openxmlformats.org/officeDocument/2006/relationships/hyperlink" Target="https://twitter.com/#!/askamex/status/1095701067357147142" TargetMode="External" /><Relationship Id="rId453" Type="http://schemas.openxmlformats.org/officeDocument/2006/relationships/hyperlink" Target="https://twitter.com/#!/askamex/status/1095732287520555008" TargetMode="External" /><Relationship Id="rId454" Type="http://schemas.openxmlformats.org/officeDocument/2006/relationships/hyperlink" Target="https://twitter.com/#!/askamex/status/1095842967611494401" TargetMode="External" /><Relationship Id="rId455" Type="http://schemas.openxmlformats.org/officeDocument/2006/relationships/hyperlink" Target="https://twitter.com/#!/askamex/status/1095880102792126465" TargetMode="External" /><Relationship Id="rId456" Type="http://schemas.openxmlformats.org/officeDocument/2006/relationships/hyperlink" Target="https://twitter.com/#!/askamex/status/1096073838402682881" TargetMode="External" /><Relationship Id="rId457" Type="http://schemas.openxmlformats.org/officeDocument/2006/relationships/hyperlink" Target="https://twitter.com/#!/askamex/status/1096169022176067585" TargetMode="External" /><Relationship Id="rId458" Type="http://schemas.openxmlformats.org/officeDocument/2006/relationships/hyperlink" Target="https://twitter.com/#!/askamex/status/1096504771316465666" TargetMode="External" /><Relationship Id="rId459" Type="http://schemas.openxmlformats.org/officeDocument/2006/relationships/comments" Target="../comments1.xml" /><Relationship Id="rId460" Type="http://schemas.openxmlformats.org/officeDocument/2006/relationships/vmlDrawing" Target="../drawings/vmlDrawing1.vml" /><Relationship Id="rId461" Type="http://schemas.openxmlformats.org/officeDocument/2006/relationships/table" Target="../tables/table1.xml" /><Relationship Id="rId46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discordapp.com/invite/e4Xkd9r" TargetMode="External" /><Relationship Id="rId2" Type="http://schemas.openxmlformats.org/officeDocument/2006/relationships/hyperlink" Target="http://www.sprint.com/socialchat" TargetMode="External" /><Relationship Id="rId3" Type="http://schemas.openxmlformats.org/officeDocument/2006/relationships/hyperlink" Target="https://softwaredevelopersindia.com/blog/picture-chatting-app-like-snapchat/" TargetMode="External" /><Relationship Id="rId4" Type="http://schemas.openxmlformats.org/officeDocument/2006/relationships/hyperlink" Target="https://softwaredevelopersindia.com/blog/picture-chatting-app-like-snapchat/" TargetMode="External" /><Relationship Id="rId5" Type="http://schemas.openxmlformats.org/officeDocument/2006/relationships/hyperlink" Target="http://www.madalynsklar.com/2016/02/15/twittersmarter-podcast-cocktail-party-conversations-with-alan-knecht-and-michelle-stinson-ross-from-socialchat-episode-30/" TargetMode="External" /><Relationship Id="rId6" Type="http://schemas.openxmlformats.org/officeDocument/2006/relationships/hyperlink" Target="http://www.madalynsklar.com/2016/02/15/twittersmarter-podcast-cocktail-party-conversations-with-alan-knecht-and-michelle-stinson-ross-from-socialchat-episode-30/" TargetMode="External" /><Relationship Id="rId7" Type="http://schemas.openxmlformats.org/officeDocument/2006/relationships/hyperlink" Target="http://www.madalynsklar.com/2016/02/15/twittersmarter-podcast-cocktail-party-conversations-with-alan-knecht-and-michelle-stinson-ross-from-socialchat-episode-30/" TargetMode="External" /><Relationship Id="rId8" Type="http://schemas.openxmlformats.org/officeDocument/2006/relationships/hyperlink" Target="http://www.madalynsklar.com/2016/02/15/twittersmarter-podcast-cocktail-party-conversations-with-alan-knecht-and-michelle-stinson-ross-from-socialchat-episode-30/" TargetMode="External" /><Relationship Id="rId9" Type="http://schemas.openxmlformats.org/officeDocument/2006/relationships/hyperlink" Target="https://community.talktalk.co.uk/t5/Chat/bd-p/socialchat" TargetMode="External" /><Relationship Id="rId10" Type="http://schemas.openxmlformats.org/officeDocument/2006/relationships/hyperlink" Target="https://community.talktalk.co.uk/t5/Chat/bd-p/socialchat" TargetMode="External" /><Relationship Id="rId11" Type="http://schemas.openxmlformats.org/officeDocument/2006/relationships/hyperlink" Target="https://community.talktalk.co.uk/t5/Chat/bd-p/socialchat" TargetMode="External" /><Relationship Id="rId12" Type="http://schemas.openxmlformats.org/officeDocument/2006/relationships/hyperlink" Target="https://community.talktalk.co.uk/t5/Chat/bd-p/socialchat" TargetMode="External" /><Relationship Id="rId13" Type="http://schemas.openxmlformats.org/officeDocument/2006/relationships/hyperlink" Target="https://community.talktalk.co.uk/t5/Chat/bd-p/socialchat" TargetMode="External" /><Relationship Id="rId14" Type="http://schemas.openxmlformats.org/officeDocument/2006/relationships/hyperlink" Target="https://community.talktalk.co.uk/t5/Chat/bd-p/socialchat" TargetMode="External" /><Relationship Id="rId15" Type="http://schemas.openxmlformats.org/officeDocument/2006/relationships/hyperlink" Target="https://community.talktalk.co.uk/t5/Chat/bd-p/socialchat" TargetMode="External" /><Relationship Id="rId16" Type="http://schemas.openxmlformats.org/officeDocument/2006/relationships/hyperlink" Target="https://community.talktalk.co.uk/t5/Chat/bd-p/socialchat" TargetMode="External" /><Relationship Id="rId17" Type="http://schemas.openxmlformats.org/officeDocument/2006/relationships/hyperlink" Target="https://community.talktalk.co.uk/t5/Chat/bd-p/socialchat" TargetMode="External" /><Relationship Id="rId18" Type="http://schemas.openxmlformats.org/officeDocument/2006/relationships/hyperlink" Target="https://community.talktalk.co.uk/t5/Chat/bd-p/socialchat" TargetMode="External" /><Relationship Id="rId19" Type="http://schemas.openxmlformats.org/officeDocument/2006/relationships/hyperlink" Target="https://community.talktalk.co.uk/t5/Chat/bd-p/socialchat" TargetMode="External" /><Relationship Id="rId20" Type="http://schemas.openxmlformats.org/officeDocument/2006/relationships/hyperlink" Target="https://community.talktalk.co.uk/t5/Chat/bd-p/socialchat" TargetMode="External" /><Relationship Id="rId21" Type="http://schemas.openxmlformats.org/officeDocument/2006/relationships/hyperlink" Target="https://community.talktalk.co.uk/t5/Chat/bd-p/socialchat" TargetMode="External" /><Relationship Id="rId22" Type="http://schemas.openxmlformats.org/officeDocument/2006/relationships/hyperlink" Target="https://community.talktalk.co.uk/t5/Chat/bd-p/socialchat" TargetMode="External" /><Relationship Id="rId23" Type="http://schemas.openxmlformats.org/officeDocument/2006/relationships/hyperlink" Target="https://community.talktalk.co.uk/t5/Chat/bd-p/socialchat" TargetMode="External" /><Relationship Id="rId24" Type="http://schemas.openxmlformats.org/officeDocument/2006/relationships/hyperlink" Target="https://community.talktalk.co.uk/t5/Chat/bd-p/socialchat" TargetMode="External" /><Relationship Id="rId25" Type="http://schemas.openxmlformats.org/officeDocument/2006/relationships/hyperlink" Target="https://community.talktalk.co.uk/t5/Chat/bd-p/socialchat" TargetMode="External" /><Relationship Id="rId26" Type="http://schemas.openxmlformats.org/officeDocument/2006/relationships/hyperlink" Target="https://community.talktalk.co.uk/t5/Chat/bd-p/socialchat" TargetMode="External" /><Relationship Id="rId27" Type="http://schemas.openxmlformats.org/officeDocument/2006/relationships/hyperlink" Target="https://community.talktalk.co.uk/t5/Chat/bd-p/socialchat" TargetMode="External" /><Relationship Id="rId28" Type="http://schemas.openxmlformats.org/officeDocument/2006/relationships/hyperlink" Target="https://community.talktalk.co.uk/t5/Chat/bd-p/socialchat" TargetMode="External" /><Relationship Id="rId29" Type="http://schemas.openxmlformats.org/officeDocument/2006/relationships/hyperlink" Target="https://community.talktalk.co.uk/t5/Chat/bd-p/socialchat" TargetMode="External" /><Relationship Id="rId30" Type="http://schemas.openxmlformats.org/officeDocument/2006/relationships/hyperlink" Target="https://community.talktalk.co.uk/t5/Chat/bd-p/socialchat" TargetMode="External" /><Relationship Id="rId31" Type="http://schemas.openxmlformats.org/officeDocument/2006/relationships/hyperlink" Target="https://community.talktalk.co.uk/t5/Chat/bd-p/socialchat" TargetMode="External" /><Relationship Id="rId32" Type="http://schemas.openxmlformats.org/officeDocument/2006/relationships/hyperlink" Target="https://community.talktalk.co.uk/t5/Chat/bd-p/socialchat" TargetMode="External" /><Relationship Id="rId33" Type="http://schemas.openxmlformats.org/officeDocument/2006/relationships/hyperlink" Target="https://community.talktalk.co.uk/t5/Chat/bd-p/socialchat" TargetMode="External" /><Relationship Id="rId34" Type="http://schemas.openxmlformats.org/officeDocument/2006/relationships/hyperlink" Target="https://community.talktalk.co.uk/t5/Chat/bd-p/socialchat" TargetMode="External" /><Relationship Id="rId35" Type="http://schemas.openxmlformats.org/officeDocument/2006/relationships/hyperlink" Target="https://community.talktalk.co.uk/t5/Chat/bd-p/socialchat" TargetMode="External" /><Relationship Id="rId36" Type="http://schemas.openxmlformats.org/officeDocument/2006/relationships/hyperlink" Target="https://community.talktalk.co.uk/t5/Chat/bd-p/socialchat" TargetMode="External" /><Relationship Id="rId37" Type="http://schemas.openxmlformats.org/officeDocument/2006/relationships/hyperlink" Target="https://community.talktalk.co.uk/t5/Chat/bd-p/socialchat" TargetMode="External" /><Relationship Id="rId38" Type="http://schemas.openxmlformats.org/officeDocument/2006/relationships/hyperlink" Target="https://community.talktalk.co.uk/t5/Chat/bd-p/socialchat" TargetMode="External" /><Relationship Id="rId39" Type="http://schemas.openxmlformats.org/officeDocument/2006/relationships/hyperlink" Target="https://community.talktalk.co.uk/t5/Chat/bd-p/socialchat" TargetMode="External" /><Relationship Id="rId40" Type="http://schemas.openxmlformats.org/officeDocument/2006/relationships/hyperlink" Target="https://community.talktalk.co.uk/t5/Chat/bd-p/socialchat" TargetMode="External" /><Relationship Id="rId41" Type="http://schemas.openxmlformats.org/officeDocument/2006/relationships/hyperlink" Target="https://community.talktalk.co.uk/t5/Chat/bd-p/socialchat" TargetMode="External" /><Relationship Id="rId42" Type="http://schemas.openxmlformats.org/officeDocument/2006/relationships/hyperlink" Target="https://community.talktalk.co.uk/t5/Chat/bd-p/socialchat" TargetMode="External" /><Relationship Id="rId43" Type="http://schemas.openxmlformats.org/officeDocument/2006/relationships/hyperlink" Target="https://community.talktalk.co.uk/t5/Chat/bd-p/socialchat" TargetMode="External" /><Relationship Id="rId44" Type="http://schemas.openxmlformats.org/officeDocument/2006/relationships/hyperlink" Target="https://community.talktalk.co.uk/t5/Chat/bd-p/socialchat" TargetMode="External" /><Relationship Id="rId45" Type="http://schemas.openxmlformats.org/officeDocument/2006/relationships/hyperlink" Target="https://community.talktalk.co.uk/t5/Chat/bd-p/socialchat" TargetMode="External" /><Relationship Id="rId46" Type="http://schemas.openxmlformats.org/officeDocument/2006/relationships/hyperlink" Target="https://community.talktalk.co.uk/t5/Chat/bd-p/socialchat" TargetMode="External" /><Relationship Id="rId47" Type="http://schemas.openxmlformats.org/officeDocument/2006/relationships/hyperlink" Target="https://community.talktalk.co.uk/t5/Chat/bd-p/socialchat" TargetMode="External" /><Relationship Id="rId48" Type="http://schemas.openxmlformats.org/officeDocument/2006/relationships/hyperlink" Target="https://community.talktalk.co.uk/t5/Chat/bd-p/socialchat" TargetMode="External" /><Relationship Id="rId49" Type="http://schemas.openxmlformats.org/officeDocument/2006/relationships/hyperlink" Target="https://community.talktalk.co.uk/t5/Chat/bd-p/socialchat" TargetMode="External" /><Relationship Id="rId50" Type="http://schemas.openxmlformats.org/officeDocument/2006/relationships/hyperlink" Target="https://community.talktalk.co.uk/t5/Chat/bd-p/socialchat" TargetMode="External" /><Relationship Id="rId51" Type="http://schemas.openxmlformats.org/officeDocument/2006/relationships/hyperlink" Target="https://community.talktalk.co.uk/t5/Chat/bd-p/socialchat" TargetMode="External" /><Relationship Id="rId52" Type="http://schemas.openxmlformats.org/officeDocument/2006/relationships/hyperlink" Target="https://community.talktalk.co.uk/t5/Chat/bd-p/socialchat" TargetMode="External" /><Relationship Id="rId53" Type="http://schemas.openxmlformats.org/officeDocument/2006/relationships/hyperlink" Target="https://community.talktalk.co.uk/t5/Chat/bd-p/socialchat" TargetMode="External" /><Relationship Id="rId54" Type="http://schemas.openxmlformats.org/officeDocument/2006/relationships/hyperlink" Target="http://www.twitterliveevents.com/" TargetMode="External" /><Relationship Id="rId55" Type="http://schemas.openxmlformats.org/officeDocument/2006/relationships/hyperlink" Target="http://www.twitterliveevents.com/" TargetMode="External" /><Relationship Id="rId56" Type="http://schemas.openxmlformats.org/officeDocument/2006/relationships/hyperlink" Target="https://www.juegostudio.com/social-game-chat-apps-case-study" TargetMode="External" /><Relationship Id="rId57" Type="http://schemas.openxmlformats.org/officeDocument/2006/relationships/hyperlink" Target="https://www.chatinum.com/" TargetMode="External" /><Relationship Id="rId58" Type="http://schemas.openxmlformats.org/officeDocument/2006/relationships/hyperlink" Target="https://www.chatinum.com/" TargetMode="External" /><Relationship Id="rId59" Type="http://schemas.openxmlformats.org/officeDocument/2006/relationships/hyperlink" Target="https://www.chatinum.com/" TargetMode="External" /><Relationship Id="rId60" Type="http://schemas.openxmlformats.org/officeDocument/2006/relationships/hyperlink" Target="https://www.chatinum.com/" TargetMode="External" /><Relationship Id="rId61" Type="http://schemas.openxmlformats.org/officeDocument/2006/relationships/hyperlink" Target="https://www.chatinum.com/" TargetMode="External" /><Relationship Id="rId62" Type="http://schemas.openxmlformats.org/officeDocument/2006/relationships/hyperlink" Target="https://www.chatinum.com/" TargetMode="External" /><Relationship Id="rId63" Type="http://schemas.openxmlformats.org/officeDocument/2006/relationships/hyperlink" Target="https://www.chatinum.com/" TargetMode="External" /><Relationship Id="rId64" Type="http://schemas.openxmlformats.org/officeDocument/2006/relationships/hyperlink" Target="https://www.chatinum.com/" TargetMode="External" /><Relationship Id="rId65" Type="http://schemas.openxmlformats.org/officeDocument/2006/relationships/hyperlink" Target="https://www.chatinum.com/" TargetMode="External" /><Relationship Id="rId66" Type="http://schemas.openxmlformats.org/officeDocument/2006/relationships/hyperlink" Target="https://www.chatinum.com/" TargetMode="External" /><Relationship Id="rId67" Type="http://schemas.openxmlformats.org/officeDocument/2006/relationships/hyperlink" Target="https://www.chatinum.com/" TargetMode="External" /><Relationship Id="rId68" Type="http://schemas.openxmlformats.org/officeDocument/2006/relationships/hyperlink" Target="https://www.chatinum.com/" TargetMode="External" /><Relationship Id="rId69" Type="http://schemas.openxmlformats.org/officeDocument/2006/relationships/hyperlink" Target="https://www.americanexpress.com/socialchat" TargetMode="External" /><Relationship Id="rId70" Type="http://schemas.openxmlformats.org/officeDocument/2006/relationships/hyperlink" Target="https://www.americanexpress.com/socialchat" TargetMode="External" /><Relationship Id="rId71" Type="http://schemas.openxmlformats.org/officeDocument/2006/relationships/hyperlink" Target="https://www.americanexpress.com/socialchat" TargetMode="External" /><Relationship Id="rId72" Type="http://schemas.openxmlformats.org/officeDocument/2006/relationships/hyperlink" Target="https://www.americanexpress.com/socialchat" TargetMode="External" /><Relationship Id="rId73" Type="http://schemas.openxmlformats.org/officeDocument/2006/relationships/hyperlink" Target="https://www.americanexpress.com/socialchat" TargetMode="External" /><Relationship Id="rId74" Type="http://schemas.openxmlformats.org/officeDocument/2006/relationships/hyperlink" Target="https://www.americanexpress.com/socialchat" TargetMode="External" /><Relationship Id="rId75" Type="http://schemas.openxmlformats.org/officeDocument/2006/relationships/hyperlink" Target="https://www.americanexpress.com/socialchat" TargetMode="External" /><Relationship Id="rId76" Type="http://schemas.openxmlformats.org/officeDocument/2006/relationships/hyperlink" Target="https://www.americanexpress.com/socialchat" TargetMode="External" /><Relationship Id="rId77" Type="http://schemas.openxmlformats.org/officeDocument/2006/relationships/hyperlink" Target="https://www.americanexpress.com/socialchat" TargetMode="External" /><Relationship Id="rId78" Type="http://schemas.openxmlformats.org/officeDocument/2006/relationships/hyperlink" Target="https://www.americanexpress.com/socialchat" TargetMode="External" /><Relationship Id="rId79" Type="http://schemas.openxmlformats.org/officeDocument/2006/relationships/hyperlink" Target="https://www.americanexpress.com/socialchat" TargetMode="External" /><Relationship Id="rId80" Type="http://schemas.openxmlformats.org/officeDocument/2006/relationships/hyperlink" Target="https://www.americanexpress.com/socialchat" TargetMode="External" /><Relationship Id="rId81" Type="http://schemas.openxmlformats.org/officeDocument/2006/relationships/hyperlink" Target="https://www.americanexpress.com/socialchat" TargetMode="External" /><Relationship Id="rId82" Type="http://schemas.openxmlformats.org/officeDocument/2006/relationships/hyperlink" Target="https://www.americanexpress.com/socialchat" TargetMode="External" /><Relationship Id="rId83" Type="http://schemas.openxmlformats.org/officeDocument/2006/relationships/hyperlink" Target="https://www.americanexpress.com/socialchat" TargetMode="External" /><Relationship Id="rId84" Type="http://schemas.openxmlformats.org/officeDocument/2006/relationships/hyperlink" Target="https://www.americanexpress.com/socialchat" TargetMode="External" /><Relationship Id="rId85" Type="http://schemas.openxmlformats.org/officeDocument/2006/relationships/hyperlink" Target="https://www.americanexpress.com/socialchat" TargetMode="External" /><Relationship Id="rId86" Type="http://schemas.openxmlformats.org/officeDocument/2006/relationships/hyperlink" Target="https://www.americanexpress.com/socialchat" TargetMode="External" /><Relationship Id="rId87" Type="http://schemas.openxmlformats.org/officeDocument/2006/relationships/hyperlink" Target="https://www.americanexpress.com/socialchat" TargetMode="External" /><Relationship Id="rId88" Type="http://schemas.openxmlformats.org/officeDocument/2006/relationships/hyperlink" Target="https://www.americanexpress.com/socialchat" TargetMode="External" /><Relationship Id="rId89" Type="http://schemas.openxmlformats.org/officeDocument/2006/relationships/hyperlink" Target="https://www.americanexpress.com/socialchat" TargetMode="External" /><Relationship Id="rId90" Type="http://schemas.openxmlformats.org/officeDocument/2006/relationships/hyperlink" Target="https://www.americanexpress.com/socialchat" TargetMode="External" /><Relationship Id="rId91" Type="http://schemas.openxmlformats.org/officeDocument/2006/relationships/hyperlink" Target="https://www.americanexpress.com/socialchat" TargetMode="External" /><Relationship Id="rId92" Type="http://schemas.openxmlformats.org/officeDocument/2006/relationships/hyperlink" Target="https://www.americanexpress.com/socialchat" TargetMode="External" /><Relationship Id="rId93" Type="http://schemas.openxmlformats.org/officeDocument/2006/relationships/hyperlink" Target="https://www.americanexpress.com/socialchat" TargetMode="External" /><Relationship Id="rId94" Type="http://schemas.openxmlformats.org/officeDocument/2006/relationships/hyperlink" Target="https://www.americanexpress.com/socialchat" TargetMode="External" /><Relationship Id="rId95" Type="http://schemas.openxmlformats.org/officeDocument/2006/relationships/hyperlink" Target="https://www.americanexpress.com/socialchat" TargetMode="External" /><Relationship Id="rId96" Type="http://schemas.openxmlformats.org/officeDocument/2006/relationships/hyperlink" Target="https://www.americanexpress.com/socialchat" TargetMode="External" /><Relationship Id="rId97" Type="http://schemas.openxmlformats.org/officeDocument/2006/relationships/hyperlink" Target="https://www.americanexpress.com/socialchat" TargetMode="External" /><Relationship Id="rId98" Type="http://schemas.openxmlformats.org/officeDocument/2006/relationships/hyperlink" Target="https://www.americanexpress.com/socialchat" TargetMode="External" /><Relationship Id="rId99" Type="http://schemas.openxmlformats.org/officeDocument/2006/relationships/hyperlink" Target="https://www.americanexpress.com/socialchat" TargetMode="External" /><Relationship Id="rId100" Type="http://schemas.openxmlformats.org/officeDocument/2006/relationships/hyperlink" Target="https://www.americanexpress.com/socialchat" TargetMode="External" /><Relationship Id="rId101" Type="http://schemas.openxmlformats.org/officeDocument/2006/relationships/hyperlink" Target="https://www.americanexpress.com/socialchat" TargetMode="External" /><Relationship Id="rId102" Type="http://schemas.openxmlformats.org/officeDocument/2006/relationships/hyperlink" Target="https://www.americanexpress.com/socialchat" TargetMode="External" /><Relationship Id="rId103" Type="http://schemas.openxmlformats.org/officeDocument/2006/relationships/hyperlink" Target="https://www.americanexpress.com/socialchat" TargetMode="External" /><Relationship Id="rId104" Type="http://schemas.openxmlformats.org/officeDocument/2006/relationships/hyperlink" Target="https://www.americanexpress.com/socialchat" TargetMode="External" /><Relationship Id="rId105" Type="http://schemas.openxmlformats.org/officeDocument/2006/relationships/hyperlink" Target="https://www.americanexpress.com/socialchat" TargetMode="External" /><Relationship Id="rId106" Type="http://schemas.openxmlformats.org/officeDocument/2006/relationships/hyperlink" Target="https://www.americanexpress.com/socialchat" TargetMode="External" /><Relationship Id="rId107" Type="http://schemas.openxmlformats.org/officeDocument/2006/relationships/hyperlink" Target="https://www.americanexpress.com/socialchat" TargetMode="External" /><Relationship Id="rId108" Type="http://schemas.openxmlformats.org/officeDocument/2006/relationships/hyperlink" Target="https://www.americanexpress.com/socialchat" TargetMode="External" /><Relationship Id="rId109" Type="http://schemas.openxmlformats.org/officeDocument/2006/relationships/hyperlink" Target="https://www.americanexpress.com/socialchat" TargetMode="External" /><Relationship Id="rId110" Type="http://schemas.openxmlformats.org/officeDocument/2006/relationships/hyperlink" Target="https://www.americanexpress.com/socialchat" TargetMode="External" /><Relationship Id="rId111" Type="http://schemas.openxmlformats.org/officeDocument/2006/relationships/hyperlink" Target="https://www.americanexpress.com/socialchat" TargetMode="External" /><Relationship Id="rId112" Type="http://schemas.openxmlformats.org/officeDocument/2006/relationships/hyperlink" Target="https://www.americanexpress.com/socialchat" TargetMode="External" /><Relationship Id="rId113" Type="http://schemas.openxmlformats.org/officeDocument/2006/relationships/hyperlink" Target="https://www.americanexpress.com/socialchat" TargetMode="External" /><Relationship Id="rId114" Type="http://schemas.openxmlformats.org/officeDocument/2006/relationships/hyperlink" Target="https://www.americanexpress.com/socialchat" TargetMode="External" /><Relationship Id="rId115" Type="http://schemas.openxmlformats.org/officeDocument/2006/relationships/hyperlink" Target="https://www.americanexpress.com/socialchat" TargetMode="External" /><Relationship Id="rId116" Type="http://schemas.openxmlformats.org/officeDocument/2006/relationships/hyperlink" Target="https://www.americanexpress.com/socialchat" TargetMode="External" /><Relationship Id="rId117" Type="http://schemas.openxmlformats.org/officeDocument/2006/relationships/hyperlink" Target="https://www.americanexpress.com/socialchat" TargetMode="External" /><Relationship Id="rId118" Type="http://schemas.openxmlformats.org/officeDocument/2006/relationships/hyperlink" Target="https://www.americanexpress.com/socialchat" TargetMode="External" /><Relationship Id="rId119" Type="http://schemas.openxmlformats.org/officeDocument/2006/relationships/hyperlink" Target="https://www.americanexpress.com/socialchat" TargetMode="External" /><Relationship Id="rId120" Type="http://schemas.openxmlformats.org/officeDocument/2006/relationships/hyperlink" Target="https://www.americanexpress.com/socialchat" TargetMode="External" /><Relationship Id="rId121" Type="http://schemas.openxmlformats.org/officeDocument/2006/relationships/hyperlink" Target="https://www.americanexpress.com/socialchat" TargetMode="External" /><Relationship Id="rId122" Type="http://schemas.openxmlformats.org/officeDocument/2006/relationships/hyperlink" Target="https://www.americanexpress.com/socialchat" TargetMode="External" /><Relationship Id="rId123" Type="http://schemas.openxmlformats.org/officeDocument/2006/relationships/hyperlink" Target="https://www.americanexpress.com/socialchat" TargetMode="External" /><Relationship Id="rId124" Type="http://schemas.openxmlformats.org/officeDocument/2006/relationships/hyperlink" Target="https://pbs.twimg.com/media/Dy_xynOWkAYVgYD.jpg" TargetMode="External" /><Relationship Id="rId125" Type="http://schemas.openxmlformats.org/officeDocument/2006/relationships/hyperlink" Target="https://pbs.twimg.com/media/DzM88VdVsAADvZC.jpg" TargetMode="External" /><Relationship Id="rId126" Type="http://schemas.openxmlformats.org/officeDocument/2006/relationships/hyperlink" Target="http://pbs.twimg.com/profile_images/1029329034935771136/IeTvaf7f_normal.jpg" TargetMode="External" /><Relationship Id="rId127" Type="http://schemas.openxmlformats.org/officeDocument/2006/relationships/hyperlink" Target="http://pbs.twimg.com/profile_images/1017770615359434753/ECt2ncRL_normal.jpg" TargetMode="External" /><Relationship Id="rId128" Type="http://schemas.openxmlformats.org/officeDocument/2006/relationships/hyperlink" Target="http://pbs.twimg.com/profile_images/920109006768685056/h97CqHrT_normal.jpg" TargetMode="External" /><Relationship Id="rId129" Type="http://schemas.openxmlformats.org/officeDocument/2006/relationships/hyperlink" Target="http://pbs.twimg.com/profile_images/920109006768685056/h97CqHrT_normal.jpg" TargetMode="External" /><Relationship Id="rId130" Type="http://schemas.openxmlformats.org/officeDocument/2006/relationships/hyperlink" Target="http://pbs.twimg.com/profile_images/1090403511332790272/pOs54NIy_normal.jpg" TargetMode="External" /><Relationship Id="rId131" Type="http://schemas.openxmlformats.org/officeDocument/2006/relationships/hyperlink" Target="http://pbs.twimg.com/profile_images/1085998190040702977/Vn6WgJze_normal.jpg" TargetMode="External" /><Relationship Id="rId132" Type="http://schemas.openxmlformats.org/officeDocument/2006/relationships/hyperlink" Target="https://pbs.twimg.com/media/Dy_xynOWkAYVgYD.jpg" TargetMode="External" /><Relationship Id="rId133" Type="http://schemas.openxmlformats.org/officeDocument/2006/relationships/hyperlink" Target="http://pbs.twimg.com/profile_images/1086836996553621504/_wpLp8dc_normal.jpg" TargetMode="External" /><Relationship Id="rId134" Type="http://schemas.openxmlformats.org/officeDocument/2006/relationships/hyperlink" Target="http://pbs.twimg.com/profile_images/1035131842209505280/PEUiVXKE_normal.jpg" TargetMode="External" /><Relationship Id="rId135" Type="http://schemas.openxmlformats.org/officeDocument/2006/relationships/hyperlink" Target="http://pbs.twimg.com/profile_images/1035131842209505280/PEUiVXKE_normal.jpg" TargetMode="External" /><Relationship Id="rId136" Type="http://schemas.openxmlformats.org/officeDocument/2006/relationships/hyperlink" Target="http://pbs.twimg.com/profile_images/1035131842209505280/PEUiVXKE_normal.jpg" TargetMode="External" /><Relationship Id="rId137" Type="http://schemas.openxmlformats.org/officeDocument/2006/relationships/hyperlink" Target="http://pbs.twimg.com/profile_images/1035131842209505280/PEUiVXKE_normal.jpg" TargetMode="External" /><Relationship Id="rId138" Type="http://schemas.openxmlformats.org/officeDocument/2006/relationships/hyperlink" Target="http://pbs.twimg.com/profile_images/1035131842209505280/PEUiVXKE_normal.jpg" TargetMode="External" /><Relationship Id="rId139" Type="http://schemas.openxmlformats.org/officeDocument/2006/relationships/hyperlink" Target="http://pbs.twimg.com/profile_images/1035131842209505280/PEUiVXKE_normal.jpg" TargetMode="External" /><Relationship Id="rId140" Type="http://schemas.openxmlformats.org/officeDocument/2006/relationships/hyperlink" Target="http://pbs.twimg.com/profile_images/1035131842209505280/PEUiVXKE_normal.jpg" TargetMode="External" /><Relationship Id="rId141" Type="http://schemas.openxmlformats.org/officeDocument/2006/relationships/hyperlink" Target="http://pbs.twimg.com/profile_images/1035131842209505280/PEUiVXKE_normal.jpg" TargetMode="External" /><Relationship Id="rId142" Type="http://schemas.openxmlformats.org/officeDocument/2006/relationships/hyperlink" Target="http://pbs.twimg.com/profile_images/1035131842209505280/PEUiVXKE_normal.jpg" TargetMode="External" /><Relationship Id="rId143" Type="http://schemas.openxmlformats.org/officeDocument/2006/relationships/hyperlink" Target="http://pbs.twimg.com/profile_images/1035131842209505280/PEUiVXKE_normal.jpg" TargetMode="External" /><Relationship Id="rId144" Type="http://schemas.openxmlformats.org/officeDocument/2006/relationships/hyperlink" Target="http://pbs.twimg.com/profile_images/1035131842209505280/PEUiVXKE_normal.jpg" TargetMode="External" /><Relationship Id="rId145" Type="http://schemas.openxmlformats.org/officeDocument/2006/relationships/hyperlink" Target="http://pbs.twimg.com/profile_images/1035131842209505280/PEUiVXKE_normal.jpg" TargetMode="External" /><Relationship Id="rId146" Type="http://schemas.openxmlformats.org/officeDocument/2006/relationships/hyperlink" Target="http://pbs.twimg.com/profile_images/1035131842209505280/PEUiVXKE_normal.jpg" TargetMode="External" /><Relationship Id="rId147" Type="http://schemas.openxmlformats.org/officeDocument/2006/relationships/hyperlink" Target="http://pbs.twimg.com/profile_images/1035131842209505280/PEUiVXKE_normal.jpg" TargetMode="External" /><Relationship Id="rId148" Type="http://schemas.openxmlformats.org/officeDocument/2006/relationships/hyperlink" Target="http://pbs.twimg.com/profile_images/1035131842209505280/PEUiVXKE_normal.jpg" TargetMode="External" /><Relationship Id="rId149" Type="http://schemas.openxmlformats.org/officeDocument/2006/relationships/hyperlink" Target="http://pbs.twimg.com/profile_images/1035131842209505280/PEUiVXKE_normal.jpg" TargetMode="External" /><Relationship Id="rId150" Type="http://schemas.openxmlformats.org/officeDocument/2006/relationships/hyperlink" Target="http://pbs.twimg.com/profile_images/1035131842209505280/PEUiVXKE_normal.jpg" TargetMode="External" /><Relationship Id="rId151" Type="http://schemas.openxmlformats.org/officeDocument/2006/relationships/hyperlink" Target="http://pbs.twimg.com/profile_images/1035131842209505280/PEUiVXKE_normal.jpg" TargetMode="External" /><Relationship Id="rId152" Type="http://schemas.openxmlformats.org/officeDocument/2006/relationships/hyperlink" Target="http://pbs.twimg.com/profile_images/1035131842209505280/PEUiVXKE_normal.jpg" TargetMode="External" /><Relationship Id="rId153" Type="http://schemas.openxmlformats.org/officeDocument/2006/relationships/hyperlink" Target="http://pbs.twimg.com/profile_images/1035131842209505280/PEUiVXKE_normal.jpg" TargetMode="External" /><Relationship Id="rId154" Type="http://schemas.openxmlformats.org/officeDocument/2006/relationships/hyperlink" Target="http://pbs.twimg.com/profile_images/1035131842209505280/PEUiVXKE_normal.jpg" TargetMode="External" /><Relationship Id="rId155" Type="http://schemas.openxmlformats.org/officeDocument/2006/relationships/hyperlink" Target="http://pbs.twimg.com/profile_images/1035131842209505280/PEUiVXKE_normal.jpg" TargetMode="External" /><Relationship Id="rId156" Type="http://schemas.openxmlformats.org/officeDocument/2006/relationships/hyperlink" Target="http://pbs.twimg.com/profile_images/1035131842209505280/PEUiVXKE_normal.jpg" TargetMode="External" /><Relationship Id="rId157" Type="http://schemas.openxmlformats.org/officeDocument/2006/relationships/hyperlink" Target="http://pbs.twimg.com/profile_images/1035131842209505280/PEUiVXKE_normal.jpg" TargetMode="External" /><Relationship Id="rId158" Type="http://schemas.openxmlformats.org/officeDocument/2006/relationships/hyperlink" Target="http://pbs.twimg.com/profile_images/1035131842209505280/PEUiVXKE_normal.jpg" TargetMode="External" /><Relationship Id="rId159" Type="http://schemas.openxmlformats.org/officeDocument/2006/relationships/hyperlink" Target="http://pbs.twimg.com/profile_images/1035131842209505280/PEUiVXKE_normal.jpg" TargetMode="External" /><Relationship Id="rId160" Type="http://schemas.openxmlformats.org/officeDocument/2006/relationships/hyperlink" Target="http://pbs.twimg.com/profile_images/1035131842209505280/PEUiVXKE_normal.jpg" TargetMode="External" /><Relationship Id="rId161" Type="http://schemas.openxmlformats.org/officeDocument/2006/relationships/hyperlink" Target="http://pbs.twimg.com/profile_images/1035131842209505280/PEUiVXKE_normal.jpg" TargetMode="External" /><Relationship Id="rId162" Type="http://schemas.openxmlformats.org/officeDocument/2006/relationships/hyperlink" Target="http://pbs.twimg.com/profile_images/1035131842209505280/PEUiVXKE_normal.jpg" TargetMode="External" /><Relationship Id="rId163" Type="http://schemas.openxmlformats.org/officeDocument/2006/relationships/hyperlink" Target="http://pbs.twimg.com/profile_images/1035131842209505280/PEUiVXKE_normal.jpg" TargetMode="External" /><Relationship Id="rId164" Type="http://schemas.openxmlformats.org/officeDocument/2006/relationships/hyperlink" Target="http://pbs.twimg.com/profile_images/1035131842209505280/PEUiVXKE_normal.jpg" TargetMode="External" /><Relationship Id="rId165" Type="http://schemas.openxmlformats.org/officeDocument/2006/relationships/hyperlink" Target="http://pbs.twimg.com/profile_images/1035131842209505280/PEUiVXKE_normal.jpg" TargetMode="External" /><Relationship Id="rId166" Type="http://schemas.openxmlformats.org/officeDocument/2006/relationships/hyperlink" Target="http://pbs.twimg.com/profile_images/1035131842209505280/PEUiVXKE_normal.jpg" TargetMode="External" /><Relationship Id="rId167" Type="http://schemas.openxmlformats.org/officeDocument/2006/relationships/hyperlink" Target="http://pbs.twimg.com/profile_images/1035131842209505280/PEUiVXKE_normal.jpg" TargetMode="External" /><Relationship Id="rId168" Type="http://schemas.openxmlformats.org/officeDocument/2006/relationships/hyperlink" Target="http://pbs.twimg.com/profile_images/1035131842209505280/PEUiVXKE_normal.jpg" TargetMode="External" /><Relationship Id="rId169" Type="http://schemas.openxmlformats.org/officeDocument/2006/relationships/hyperlink" Target="http://pbs.twimg.com/profile_images/1035131842209505280/PEUiVXKE_normal.jpg" TargetMode="External" /><Relationship Id="rId170" Type="http://schemas.openxmlformats.org/officeDocument/2006/relationships/hyperlink" Target="http://pbs.twimg.com/profile_images/1035131842209505280/PEUiVXKE_normal.jpg" TargetMode="External" /><Relationship Id="rId171" Type="http://schemas.openxmlformats.org/officeDocument/2006/relationships/hyperlink" Target="http://pbs.twimg.com/profile_images/1035131842209505280/PEUiVXKE_normal.jpg" TargetMode="External" /><Relationship Id="rId172" Type="http://schemas.openxmlformats.org/officeDocument/2006/relationships/hyperlink" Target="http://pbs.twimg.com/profile_images/1035131842209505280/PEUiVXKE_normal.jpg" TargetMode="External" /><Relationship Id="rId173" Type="http://schemas.openxmlformats.org/officeDocument/2006/relationships/hyperlink" Target="http://pbs.twimg.com/profile_images/1035131842209505280/PEUiVXKE_normal.jpg" TargetMode="External" /><Relationship Id="rId174" Type="http://schemas.openxmlformats.org/officeDocument/2006/relationships/hyperlink" Target="http://pbs.twimg.com/profile_images/1035131842209505280/PEUiVXKE_normal.jpg" TargetMode="External" /><Relationship Id="rId175" Type="http://schemas.openxmlformats.org/officeDocument/2006/relationships/hyperlink" Target="http://pbs.twimg.com/profile_images/1035131842209505280/PEUiVXKE_normal.jpg" TargetMode="External" /><Relationship Id="rId176" Type="http://schemas.openxmlformats.org/officeDocument/2006/relationships/hyperlink" Target="http://pbs.twimg.com/profile_images/1035131842209505280/PEUiVXKE_normal.jpg" TargetMode="External" /><Relationship Id="rId177" Type="http://schemas.openxmlformats.org/officeDocument/2006/relationships/hyperlink" Target="http://pbs.twimg.com/profile_images/1035131842209505280/PEUiVXKE_normal.jpg" TargetMode="External" /><Relationship Id="rId178" Type="http://schemas.openxmlformats.org/officeDocument/2006/relationships/hyperlink" Target="http://pbs.twimg.com/profile_images/1035131842209505280/PEUiVXKE_normal.jpg" TargetMode="External" /><Relationship Id="rId179" Type="http://schemas.openxmlformats.org/officeDocument/2006/relationships/hyperlink" Target="http://pbs.twimg.com/profile_images/1035131842209505280/PEUiVXKE_normal.jpg" TargetMode="External" /><Relationship Id="rId180" Type="http://schemas.openxmlformats.org/officeDocument/2006/relationships/hyperlink" Target="http://pbs.twimg.com/profile_images/2389883639/lc4rqm6b1pxfkuajsdo1_normal.jpeg" TargetMode="External" /><Relationship Id="rId181" Type="http://schemas.openxmlformats.org/officeDocument/2006/relationships/hyperlink" Target="http://pbs.twimg.com/profile_images/2389883639/lc4rqm6b1pxfkuajsdo1_normal.jpeg" TargetMode="External" /><Relationship Id="rId182" Type="http://schemas.openxmlformats.org/officeDocument/2006/relationships/hyperlink" Target="https://pbs.twimg.com/media/DzM88VdVsAADvZC.jpg" TargetMode="External" /><Relationship Id="rId183" Type="http://schemas.openxmlformats.org/officeDocument/2006/relationships/hyperlink" Target="http://pbs.twimg.com/profile_images/1091966891181121536/eUhuYMsE_normal.jpg" TargetMode="External" /><Relationship Id="rId184" Type="http://schemas.openxmlformats.org/officeDocument/2006/relationships/hyperlink" Target="http://pbs.twimg.com/profile_images/1085620087971893248/WP7VxjxV_normal.jpg" TargetMode="External" /><Relationship Id="rId185" Type="http://schemas.openxmlformats.org/officeDocument/2006/relationships/hyperlink" Target="http://pbs.twimg.com/profile_images/780784384865542145/F72g7Kvt_normal.jpg" TargetMode="External" /><Relationship Id="rId186" Type="http://schemas.openxmlformats.org/officeDocument/2006/relationships/hyperlink" Target="http://pbs.twimg.com/profile_images/740754981523980288/9hxDTlP2_normal.jpg" TargetMode="External" /><Relationship Id="rId187" Type="http://schemas.openxmlformats.org/officeDocument/2006/relationships/hyperlink" Target="http://pbs.twimg.com/profile_images/775299298741420032/tdl2ZYad_normal.jpg" TargetMode="External" /><Relationship Id="rId188" Type="http://schemas.openxmlformats.org/officeDocument/2006/relationships/hyperlink" Target="http://pbs.twimg.com/profile_images/849514366563225600/F6rL1M2Q_normal.jpg" TargetMode="External" /><Relationship Id="rId189" Type="http://schemas.openxmlformats.org/officeDocument/2006/relationships/hyperlink" Target="http://abs.twimg.com/sticky/default_profile_images/default_profile_normal.png" TargetMode="External" /><Relationship Id="rId190" Type="http://schemas.openxmlformats.org/officeDocument/2006/relationships/hyperlink" Target="http://pbs.twimg.com/profile_images/742816595949592577/z_Lotjxv_normal.jpg" TargetMode="External" /><Relationship Id="rId191" Type="http://schemas.openxmlformats.org/officeDocument/2006/relationships/hyperlink" Target="http://abs.twimg.com/sticky/default_profile_images/default_profile_normal.png" TargetMode="External" /><Relationship Id="rId192" Type="http://schemas.openxmlformats.org/officeDocument/2006/relationships/hyperlink" Target="http://pbs.twimg.com/profile_images/773081368523866112/C1czhkxS_normal.jpg" TargetMode="External" /><Relationship Id="rId193" Type="http://schemas.openxmlformats.org/officeDocument/2006/relationships/hyperlink" Target="http://pbs.twimg.com/profile_images/773127339391782916/UN_LiFb6_normal.jpg" TargetMode="External" /><Relationship Id="rId194" Type="http://schemas.openxmlformats.org/officeDocument/2006/relationships/hyperlink" Target="http://pbs.twimg.com/profile_images/778751433495580672/zeL7KmeF_normal.jpg" TargetMode="External" /><Relationship Id="rId195" Type="http://schemas.openxmlformats.org/officeDocument/2006/relationships/hyperlink" Target="http://pbs.twimg.com/profile_images/624589960780214273/26Lvr9C9_normal.jpg" TargetMode="External" /><Relationship Id="rId196" Type="http://schemas.openxmlformats.org/officeDocument/2006/relationships/hyperlink" Target="http://pbs.twimg.com/profile_images/722706631751032832/s9f5UVha_normal.jpg" TargetMode="External" /><Relationship Id="rId197" Type="http://schemas.openxmlformats.org/officeDocument/2006/relationships/hyperlink" Target="http://pbs.twimg.com/profile_images/982326801493094401/-rNReksM_normal.jpg" TargetMode="External" /><Relationship Id="rId198" Type="http://schemas.openxmlformats.org/officeDocument/2006/relationships/hyperlink" Target="http://pbs.twimg.com/profile_images/982326801493094401/-rNReksM_normal.jpg" TargetMode="External" /><Relationship Id="rId199" Type="http://schemas.openxmlformats.org/officeDocument/2006/relationships/hyperlink" Target="http://pbs.twimg.com/profile_images/982326801493094401/-rNReksM_normal.jpg" TargetMode="External" /><Relationship Id="rId200" Type="http://schemas.openxmlformats.org/officeDocument/2006/relationships/hyperlink" Target="http://pbs.twimg.com/profile_images/982326801493094401/-rNReksM_normal.jpg" TargetMode="External" /><Relationship Id="rId201" Type="http://schemas.openxmlformats.org/officeDocument/2006/relationships/hyperlink" Target="http://pbs.twimg.com/profile_images/982326801493094401/-rNReksM_normal.jpg" TargetMode="External" /><Relationship Id="rId202" Type="http://schemas.openxmlformats.org/officeDocument/2006/relationships/hyperlink" Target="http://pbs.twimg.com/profile_images/982326801493094401/-rNReksM_normal.jpg" TargetMode="External" /><Relationship Id="rId203" Type="http://schemas.openxmlformats.org/officeDocument/2006/relationships/hyperlink" Target="http://pbs.twimg.com/profile_images/982326801493094401/-rNReksM_normal.jpg" TargetMode="External" /><Relationship Id="rId204" Type="http://schemas.openxmlformats.org/officeDocument/2006/relationships/hyperlink" Target="http://pbs.twimg.com/profile_images/1076629460810526720/MlN6STt5_normal.jpg" TargetMode="External" /><Relationship Id="rId205" Type="http://schemas.openxmlformats.org/officeDocument/2006/relationships/hyperlink" Target="http://pbs.twimg.com/profile_images/1076629460810526720/MlN6STt5_normal.jpg" TargetMode="External" /><Relationship Id="rId206" Type="http://schemas.openxmlformats.org/officeDocument/2006/relationships/hyperlink" Target="http://pbs.twimg.com/profile_images/1076629460810526720/MlN6STt5_normal.jpg" TargetMode="External" /><Relationship Id="rId207" Type="http://schemas.openxmlformats.org/officeDocument/2006/relationships/hyperlink" Target="http://pbs.twimg.com/profile_images/1076629460810526720/MlN6STt5_normal.jpg" TargetMode="External" /><Relationship Id="rId208" Type="http://schemas.openxmlformats.org/officeDocument/2006/relationships/hyperlink" Target="http://pbs.twimg.com/profile_images/1064245952263778304/ViidE5vi_normal.jpg" TargetMode="External" /><Relationship Id="rId209" Type="http://schemas.openxmlformats.org/officeDocument/2006/relationships/hyperlink" Target="http://pbs.twimg.com/profile_images/1076629460810526720/MlN6STt5_normal.jpg" TargetMode="External" /><Relationship Id="rId210" Type="http://schemas.openxmlformats.org/officeDocument/2006/relationships/hyperlink" Target="http://pbs.twimg.com/profile_images/983810906927792128/QToPQDeT_normal.jpg" TargetMode="External" /><Relationship Id="rId211" Type="http://schemas.openxmlformats.org/officeDocument/2006/relationships/hyperlink" Target="http://pbs.twimg.com/profile_images/983810906927792128/QToPQDeT_normal.jpg" TargetMode="External" /><Relationship Id="rId212" Type="http://schemas.openxmlformats.org/officeDocument/2006/relationships/hyperlink" Target="http://pbs.twimg.com/profile_images/983810906927792128/QToPQDeT_normal.jpg" TargetMode="External" /><Relationship Id="rId213" Type="http://schemas.openxmlformats.org/officeDocument/2006/relationships/hyperlink" Target="http://pbs.twimg.com/profile_images/983810906927792128/QToPQDeT_normal.jpg" TargetMode="External" /><Relationship Id="rId214" Type="http://schemas.openxmlformats.org/officeDocument/2006/relationships/hyperlink" Target="http://pbs.twimg.com/profile_images/983810906927792128/QToPQDeT_normal.jpg" TargetMode="External" /><Relationship Id="rId215" Type="http://schemas.openxmlformats.org/officeDocument/2006/relationships/hyperlink" Target="http://pbs.twimg.com/profile_images/983810906927792128/QToPQDeT_normal.jpg" TargetMode="External" /><Relationship Id="rId216" Type="http://schemas.openxmlformats.org/officeDocument/2006/relationships/hyperlink" Target="http://pbs.twimg.com/profile_images/982326801493094401/-rNReksM_normal.jpg" TargetMode="External" /><Relationship Id="rId217" Type="http://schemas.openxmlformats.org/officeDocument/2006/relationships/hyperlink" Target="http://pbs.twimg.com/profile_images/983810906927792128/QToPQDeT_normal.jpg" TargetMode="External" /><Relationship Id="rId218" Type="http://schemas.openxmlformats.org/officeDocument/2006/relationships/hyperlink" Target="http://pbs.twimg.com/profile_images/983810906927792128/QToPQDeT_normal.jpg" TargetMode="External" /><Relationship Id="rId219" Type="http://schemas.openxmlformats.org/officeDocument/2006/relationships/hyperlink" Target="http://pbs.twimg.com/profile_images/983810906927792128/QToPQDeT_normal.jpg" TargetMode="External" /><Relationship Id="rId220" Type="http://schemas.openxmlformats.org/officeDocument/2006/relationships/hyperlink" Target="http://pbs.twimg.com/profile_images/983810906927792128/QToPQDeT_normal.jpg" TargetMode="External" /><Relationship Id="rId221" Type="http://schemas.openxmlformats.org/officeDocument/2006/relationships/hyperlink" Target="http://pbs.twimg.com/profile_images/983810906927792128/QToPQDeT_normal.jpg" TargetMode="External" /><Relationship Id="rId222" Type="http://schemas.openxmlformats.org/officeDocument/2006/relationships/hyperlink" Target="http://pbs.twimg.com/profile_images/983810906927792128/QToPQDeT_normal.jpg" TargetMode="External" /><Relationship Id="rId223" Type="http://schemas.openxmlformats.org/officeDocument/2006/relationships/hyperlink" Target="http://pbs.twimg.com/profile_images/983810906927792128/QToPQDeT_normal.jpg" TargetMode="External" /><Relationship Id="rId224" Type="http://schemas.openxmlformats.org/officeDocument/2006/relationships/hyperlink" Target="http://pbs.twimg.com/profile_images/983810906927792128/QToPQDeT_normal.jpg" TargetMode="External" /><Relationship Id="rId225" Type="http://schemas.openxmlformats.org/officeDocument/2006/relationships/hyperlink" Target="http://pbs.twimg.com/profile_images/983810906927792128/QToPQDeT_normal.jpg" TargetMode="External" /><Relationship Id="rId226" Type="http://schemas.openxmlformats.org/officeDocument/2006/relationships/hyperlink" Target="http://pbs.twimg.com/profile_images/983810906927792128/QToPQDeT_normal.jpg" TargetMode="External" /><Relationship Id="rId227" Type="http://schemas.openxmlformats.org/officeDocument/2006/relationships/hyperlink" Target="http://pbs.twimg.com/profile_images/983810906927792128/QToPQDeT_normal.jpg" TargetMode="External" /><Relationship Id="rId228" Type="http://schemas.openxmlformats.org/officeDocument/2006/relationships/hyperlink" Target="http://pbs.twimg.com/profile_images/983810906927792128/QToPQDeT_normal.jpg" TargetMode="External" /><Relationship Id="rId229" Type="http://schemas.openxmlformats.org/officeDocument/2006/relationships/hyperlink" Target="http://pbs.twimg.com/profile_images/983810906927792128/QToPQDeT_normal.jpg" TargetMode="External" /><Relationship Id="rId230" Type="http://schemas.openxmlformats.org/officeDocument/2006/relationships/hyperlink" Target="http://pbs.twimg.com/profile_images/983810906927792128/QToPQDeT_normal.jpg" TargetMode="External" /><Relationship Id="rId231" Type="http://schemas.openxmlformats.org/officeDocument/2006/relationships/hyperlink" Target="http://pbs.twimg.com/profile_images/983810906927792128/QToPQDeT_normal.jpg" TargetMode="External" /><Relationship Id="rId232" Type="http://schemas.openxmlformats.org/officeDocument/2006/relationships/hyperlink" Target="http://pbs.twimg.com/profile_images/983810906927792128/QToPQDeT_normal.jpg" TargetMode="External" /><Relationship Id="rId233" Type="http://schemas.openxmlformats.org/officeDocument/2006/relationships/hyperlink" Target="http://pbs.twimg.com/profile_images/983810906927792128/QToPQDeT_normal.jpg" TargetMode="External" /><Relationship Id="rId234" Type="http://schemas.openxmlformats.org/officeDocument/2006/relationships/hyperlink" Target="http://pbs.twimg.com/profile_images/983810906927792128/QToPQDeT_normal.jpg" TargetMode="External" /><Relationship Id="rId235" Type="http://schemas.openxmlformats.org/officeDocument/2006/relationships/hyperlink" Target="http://pbs.twimg.com/profile_images/983810906927792128/QToPQDeT_normal.jpg" TargetMode="External" /><Relationship Id="rId236" Type="http://schemas.openxmlformats.org/officeDocument/2006/relationships/hyperlink" Target="http://pbs.twimg.com/profile_images/983810906927792128/QToPQDeT_normal.jpg" TargetMode="External" /><Relationship Id="rId237" Type="http://schemas.openxmlformats.org/officeDocument/2006/relationships/hyperlink" Target="http://pbs.twimg.com/profile_images/983810906927792128/QToPQDeT_normal.jpg" TargetMode="External" /><Relationship Id="rId238" Type="http://schemas.openxmlformats.org/officeDocument/2006/relationships/hyperlink" Target="http://pbs.twimg.com/profile_images/983810906927792128/QToPQDeT_normal.jpg" TargetMode="External" /><Relationship Id="rId239" Type="http://schemas.openxmlformats.org/officeDocument/2006/relationships/hyperlink" Target="http://pbs.twimg.com/profile_images/983810906927792128/QToPQDeT_normal.jpg" TargetMode="External" /><Relationship Id="rId240" Type="http://schemas.openxmlformats.org/officeDocument/2006/relationships/hyperlink" Target="http://pbs.twimg.com/profile_images/983810906927792128/QToPQDeT_normal.jpg" TargetMode="External" /><Relationship Id="rId241" Type="http://schemas.openxmlformats.org/officeDocument/2006/relationships/hyperlink" Target="http://pbs.twimg.com/profile_images/983810906927792128/QToPQDeT_normal.jpg" TargetMode="External" /><Relationship Id="rId242" Type="http://schemas.openxmlformats.org/officeDocument/2006/relationships/hyperlink" Target="http://pbs.twimg.com/profile_images/983810906927792128/QToPQDeT_normal.jpg" TargetMode="External" /><Relationship Id="rId243" Type="http://schemas.openxmlformats.org/officeDocument/2006/relationships/hyperlink" Target="http://pbs.twimg.com/profile_images/983810906927792128/QToPQDeT_normal.jpg" TargetMode="External" /><Relationship Id="rId244" Type="http://schemas.openxmlformats.org/officeDocument/2006/relationships/hyperlink" Target="http://pbs.twimg.com/profile_images/983810906927792128/QToPQDeT_normal.jpg" TargetMode="External" /><Relationship Id="rId245" Type="http://schemas.openxmlformats.org/officeDocument/2006/relationships/hyperlink" Target="http://pbs.twimg.com/profile_images/983810906927792128/QToPQDeT_normal.jpg" TargetMode="External" /><Relationship Id="rId246" Type="http://schemas.openxmlformats.org/officeDocument/2006/relationships/hyperlink" Target="http://pbs.twimg.com/profile_images/983810906927792128/QToPQDeT_normal.jpg" TargetMode="External" /><Relationship Id="rId247" Type="http://schemas.openxmlformats.org/officeDocument/2006/relationships/hyperlink" Target="http://pbs.twimg.com/profile_images/983810906927792128/QToPQDeT_normal.jpg" TargetMode="External" /><Relationship Id="rId248" Type="http://schemas.openxmlformats.org/officeDocument/2006/relationships/hyperlink" Target="http://pbs.twimg.com/profile_images/983810906927792128/QToPQDeT_normal.jpg" TargetMode="External" /><Relationship Id="rId249" Type="http://schemas.openxmlformats.org/officeDocument/2006/relationships/hyperlink" Target="http://pbs.twimg.com/profile_images/983810906927792128/QToPQDeT_normal.jpg" TargetMode="External" /><Relationship Id="rId250" Type="http://schemas.openxmlformats.org/officeDocument/2006/relationships/hyperlink" Target="http://pbs.twimg.com/profile_images/983810906927792128/QToPQDeT_normal.jpg" TargetMode="External" /><Relationship Id="rId251" Type="http://schemas.openxmlformats.org/officeDocument/2006/relationships/hyperlink" Target="http://pbs.twimg.com/profile_images/983810906927792128/QToPQDeT_normal.jpg" TargetMode="External" /><Relationship Id="rId252" Type="http://schemas.openxmlformats.org/officeDocument/2006/relationships/hyperlink" Target="http://pbs.twimg.com/profile_images/983810906927792128/QToPQDeT_normal.jpg" TargetMode="External" /><Relationship Id="rId253" Type="http://schemas.openxmlformats.org/officeDocument/2006/relationships/hyperlink" Target="http://pbs.twimg.com/profile_images/983810906927792128/QToPQDeT_normal.jpg" TargetMode="External" /><Relationship Id="rId254" Type="http://schemas.openxmlformats.org/officeDocument/2006/relationships/hyperlink" Target="http://pbs.twimg.com/profile_images/983810906927792128/QToPQDeT_normal.jpg" TargetMode="External" /><Relationship Id="rId255" Type="http://schemas.openxmlformats.org/officeDocument/2006/relationships/hyperlink" Target="http://pbs.twimg.com/profile_images/983810906927792128/QToPQDeT_normal.jpg" TargetMode="External" /><Relationship Id="rId256" Type="http://schemas.openxmlformats.org/officeDocument/2006/relationships/hyperlink" Target="http://pbs.twimg.com/profile_images/983810906927792128/QToPQDeT_normal.jpg" TargetMode="External" /><Relationship Id="rId257" Type="http://schemas.openxmlformats.org/officeDocument/2006/relationships/hyperlink" Target="http://pbs.twimg.com/profile_images/983810906927792128/QToPQDeT_normal.jpg" TargetMode="External" /><Relationship Id="rId258" Type="http://schemas.openxmlformats.org/officeDocument/2006/relationships/hyperlink" Target="http://pbs.twimg.com/profile_images/983810906927792128/QToPQDeT_normal.jpg" TargetMode="External" /><Relationship Id="rId259" Type="http://schemas.openxmlformats.org/officeDocument/2006/relationships/hyperlink" Target="https://twitter.com/#!/ultra_calls/status/1092144856372256768" TargetMode="External" /><Relationship Id="rId260" Type="http://schemas.openxmlformats.org/officeDocument/2006/relationships/hyperlink" Target="https://twitter.com/#!/sprintcare/status/1093332702663663618" TargetMode="External" /><Relationship Id="rId261" Type="http://schemas.openxmlformats.org/officeDocument/2006/relationships/hyperlink" Target="https://twitter.com/#!/ggiredharr/status/1092347025583153152" TargetMode="External" /><Relationship Id="rId262" Type="http://schemas.openxmlformats.org/officeDocument/2006/relationships/hyperlink" Target="https://twitter.com/#!/ggiredharr/status/1094143865387286528" TargetMode="External" /><Relationship Id="rId263" Type="http://schemas.openxmlformats.org/officeDocument/2006/relationships/hyperlink" Target="https://twitter.com/#!/olilince/status/1094363923179020290" TargetMode="External" /><Relationship Id="rId264" Type="http://schemas.openxmlformats.org/officeDocument/2006/relationships/hyperlink" Target="https://twitter.com/#!/mattstoddart1/status/1094386362705473541" TargetMode="External" /><Relationship Id="rId265" Type="http://schemas.openxmlformats.org/officeDocument/2006/relationships/hyperlink" Target="https://twitter.com/#!/madalynsklar/status/1094359088220327937" TargetMode="External" /><Relationship Id="rId266" Type="http://schemas.openxmlformats.org/officeDocument/2006/relationships/hyperlink" Target="https://twitter.com/#!/smcgregorr/status/1094404286564380672" TargetMode="External" /><Relationship Id="rId267" Type="http://schemas.openxmlformats.org/officeDocument/2006/relationships/hyperlink" Target="https://twitter.com/#!/talktalk/status/1091643831249002496" TargetMode="External" /><Relationship Id="rId268" Type="http://schemas.openxmlformats.org/officeDocument/2006/relationships/hyperlink" Target="https://twitter.com/#!/talktalk/status/1091650647978659840" TargetMode="External" /><Relationship Id="rId269" Type="http://schemas.openxmlformats.org/officeDocument/2006/relationships/hyperlink" Target="https://twitter.com/#!/talktalk/status/1091683281588883456" TargetMode="External" /><Relationship Id="rId270" Type="http://schemas.openxmlformats.org/officeDocument/2006/relationships/hyperlink" Target="https://twitter.com/#!/talktalk/status/1091686024781185025" TargetMode="External" /><Relationship Id="rId271" Type="http://schemas.openxmlformats.org/officeDocument/2006/relationships/hyperlink" Target="https://twitter.com/#!/talktalk/status/1091690288182165505" TargetMode="External" /><Relationship Id="rId272" Type="http://schemas.openxmlformats.org/officeDocument/2006/relationships/hyperlink" Target="https://twitter.com/#!/talktalk/status/1091695540432265216" TargetMode="External" /><Relationship Id="rId273" Type="http://schemas.openxmlformats.org/officeDocument/2006/relationships/hyperlink" Target="https://twitter.com/#!/talktalk/status/1092009671836291072" TargetMode="External" /><Relationship Id="rId274" Type="http://schemas.openxmlformats.org/officeDocument/2006/relationships/hyperlink" Target="https://twitter.com/#!/talktalk/status/1092080766266327045" TargetMode="External" /><Relationship Id="rId275" Type="http://schemas.openxmlformats.org/officeDocument/2006/relationships/hyperlink" Target="https://twitter.com/#!/talktalk/status/1092342215962251264" TargetMode="External" /><Relationship Id="rId276" Type="http://schemas.openxmlformats.org/officeDocument/2006/relationships/hyperlink" Target="https://twitter.com/#!/talktalk/status/1092351572355571714" TargetMode="External" /><Relationship Id="rId277" Type="http://schemas.openxmlformats.org/officeDocument/2006/relationships/hyperlink" Target="https://twitter.com/#!/talktalk/status/1092410626457194497" TargetMode="External" /><Relationship Id="rId278" Type="http://schemas.openxmlformats.org/officeDocument/2006/relationships/hyperlink" Target="https://twitter.com/#!/talktalk/status/1092440577382252544" TargetMode="External" /><Relationship Id="rId279" Type="http://schemas.openxmlformats.org/officeDocument/2006/relationships/hyperlink" Target="https://twitter.com/#!/talktalk/status/1092445088565862400" TargetMode="External" /><Relationship Id="rId280" Type="http://schemas.openxmlformats.org/officeDocument/2006/relationships/hyperlink" Target="https://twitter.com/#!/talktalk/status/1092447831313530883" TargetMode="External" /><Relationship Id="rId281" Type="http://schemas.openxmlformats.org/officeDocument/2006/relationships/hyperlink" Target="https://twitter.com/#!/talktalk/status/1092465268167716864" TargetMode="External" /><Relationship Id="rId282" Type="http://schemas.openxmlformats.org/officeDocument/2006/relationships/hyperlink" Target="https://twitter.com/#!/talktalk/status/1092502560206917634" TargetMode="External" /><Relationship Id="rId283" Type="http://schemas.openxmlformats.org/officeDocument/2006/relationships/hyperlink" Target="https://twitter.com/#!/talktalk/status/1092529568462893056" TargetMode="External" /><Relationship Id="rId284" Type="http://schemas.openxmlformats.org/officeDocument/2006/relationships/hyperlink" Target="https://twitter.com/#!/talktalk/status/1092702035974205442" TargetMode="External" /><Relationship Id="rId285" Type="http://schemas.openxmlformats.org/officeDocument/2006/relationships/hyperlink" Target="https://twitter.com/#!/talktalk/status/1092722186706739201" TargetMode="External" /><Relationship Id="rId286" Type="http://schemas.openxmlformats.org/officeDocument/2006/relationships/hyperlink" Target="https://twitter.com/#!/talktalk/status/1092738214195011590" TargetMode="External" /><Relationship Id="rId287" Type="http://schemas.openxmlformats.org/officeDocument/2006/relationships/hyperlink" Target="https://twitter.com/#!/talktalk/status/1092771409259122688" TargetMode="External" /><Relationship Id="rId288" Type="http://schemas.openxmlformats.org/officeDocument/2006/relationships/hyperlink" Target="https://twitter.com/#!/talktalk/status/1092790217545797633" TargetMode="External" /><Relationship Id="rId289" Type="http://schemas.openxmlformats.org/officeDocument/2006/relationships/hyperlink" Target="https://twitter.com/#!/talktalk/status/1092836073120677889" TargetMode="External" /><Relationship Id="rId290" Type="http://schemas.openxmlformats.org/officeDocument/2006/relationships/hyperlink" Target="https://twitter.com/#!/talktalk/status/1092884563934830592" TargetMode="External" /><Relationship Id="rId291" Type="http://schemas.openxmlformats.org/officeDocument/2006/relationships/hyperlink" Target="https://twitter.com/#!/talktalk/status/1093257600546865172" TargetMode="External" /><Relationship Id="rId292" Type="http://schemas.openxmlformats.org/officeDocument/2006/relationships/hyperlink" Target="https://twitter.com/#!/talktalk/status/1093425420169555968" TargetMode="External" /><Relationship Id="rId293" Type="http://schemas.openxmlformats.org/officeDocument/2006/relationships/hyperlink" Target="https://twitter.com/#!/talktalk/status/1093426044424675328" TargetMode="External" /><Relationship Id="rId294" Type="http://schemas.openxmlformats.org/officeDocument/2006/relationships/hyperlink" Target="https://twitter.com/#!/talktalk/status/1093426081326075904" TargetMode="External" /><Relationship Id="rId295" Type="http://schemas.openxmlformats.org/officeDocument/2006/relationships/hyperlink" Target="https://twitter.com/#!/talktalk/status/1093429368788058112" TargetMode="External" /><Relationship Id="rId296" Type="http://schemas.openxmlformats.org/officeDocument/2006/relationships/hyperlink" Target="https://twitter.com/#!/talktalk/status/1093502928156004353" TargetMode="External" /><Relationship Id="rId297" Type="http://schemas.openxmlformats.org/officeDocument/2006/relationships/hyperlink" Target="https://twitter.com/#!/talktalk/status/1093509621405372416" TargetMode="External" /><Relationship Id="rId298" Type="http://schemas.openxmlformats.org/officeDocument/2006/relationships/hyperlink" Target="https://twitter.com/#!/talktalk/status/1093584696724897792" TargetMode="External" /><Relationship Id="rId299" Type="http://schemas.openxmlformats.org/officeDocument/2006/relationships/hyperlink" Target="https://twitter.com/#!/talktalk/status/1093785323061035008" TargetMode="External" /><Relationship Id="rId300" Type="http://schemas.openxmlformats.org/officeDocument/2006/relationships/hyperlink" Target="https://twitter.com/#!/talktalk/status/1093886024282005511" TargetMode="External" /><Relationship Id="rId301" Type="http://schemas.openxmlformats.org/officeDocument/2006/relationships/hyperlink" Target="https://twitter.com/#!/talktalk/status/1093978395023732738" TargetMode="External" /><Relationship Id="rId302" Type="http://schemas.openxmlformats.org/officeDocument/2006/relationships/hyperlink" Target="https://twitter.com/#!/talktalk/status/1094167361953906693" TargetMode="External" /><Relationship Id="rId303" Type="http://schemas.openxmlformats.org/officeDocument/2006/relationships/hyperlink" Target="https://twitter.com/#!/talktalk/status/1094175556894146560" TargetMode="External" /><Relationship Id="rId304" Type="http://schemas.openxmlformats.org/officeDocument/2006/relationships/hyperlink" Target="https://twitter.com/#!/talktalk/status/1094249298756358146" TargetMode="External" /><Relationship Id="rId305" Type="http://schemas.openxmlformats.org/officeDocument/2006/relationships/hyperlink" Target="https://twitter.com/#!/talktalk/status/1094260896828977152" TargetMode="External" /><Relationship Id="rId306" Type="http://schemas.openxmlformats.org/officeDocument/2006/relationships/hyperlink" Target="https://twitter.com/#!/talktalk/status/1094261259577511936" TargetMode="External" /><Relationship Id="rId307" Type="http://schemas.openxmlformats.org/officeDocument/2006/relationships/hyperlink" Target="https://twitter.com/#!/talktalk/status/1094261364506406912" TargetMode="External" /><Relationship Id="rId308" Type="http://schemas.openxmlformats.org/officeDocument/2006/relationships/hyperlink" Target="https://twitter.com/#!/talktalk/status/1094285994537484288" TargetMode="External" /><Relationship Id="rId309" Type="http://schemas.openxmlformats.org/officeDocument/2006/relationships/hyperlink" Target="https://twitter.com/#!/talktalk/status/1094548607448039424" TargetMode="External" /><Relationship Id="rId310" Type="http://schemas.openxmlformats.org/officeDocument/2006/relationships/hyperlink" Target="https://twitter.com/#!/talktalk/status/1094574014155145217" TargetMode="External" /><Relationship Id="rId311" Type="http://schemas.openxmlformats.org/officeDocument/2006/relationships/hyperlink" Target="https://twitter.com/#!/talktalk/status/1094575520593907712" TargetMode="External" /><Relationship Id="rId312" Type="http://schemas.openxmlformats.org/officeDocument/2006/relationships/hyperlink" Target="https://twitter.com/#!/talktalk/status/1094588632629997568" TargetMode="External" /><Relationship Id="rId313" Type="http://schemas.openxmlformats.org/officeDocument/2006/relationships/hyperlink" Target="https://twitter.com/#!/twitliveevents/status/1092618884941795328" TargetMode="External" /><Relationship Id="rId314" Type="http://schemas.openxmlformats.org/officeDocument/2006/relationships/hyperlink" Target="https://twitter.com/#!/twitliveevents/status/1095155574524862464" TargetMode="External" /><Relationship Id="rId315" Type="http://schemas.openxmlformats.org/officeDocument/2006/relationships/hyperlink" Target="https://twitter.com/#!/juegostudio/status/1095286154344054784" TargetMode="External" /><Relationship Id="rId316" Type="http://schemas.openxmlformats.org/officeDocument/2006/relationships/hyperlink" Target="https://twitter.com/#!/amithpanchal/status/990625463772045314" TargetMode="External" /><Relationship Id="rId317" Type="http://schemas.openxmlformats.org/officeDocument/2006/relationships/hyperlink" Target="https://twitter.com/#!/ngocgiautran1/status/1095418917047189505" TargetMode="External" /><Relationship Id="rId318" Type="http://schemas.openxmlformats.org/officeDocument/2006/relationships/hyperlink" Target="https://twitter.com/#!/bracelet_barnes/status/1095591958670651392" TargetMode="External" /><Relationship Id="rId319" Type="http://schemas.openxmlformats.org/officeDocument/2006/relationships/hyperlink" Target="https://twitter.com/#!/vegadoran/status/1095592146231537664" TargetMode="External" /><Relationship Id="rId320" Type="http://schemas.openxmlformats.org/officeDocument/2006/relationships/hyperlink" Target="https://twitter.com/#!/yiprashad/status/1095592333704392704" TargetMode="External" /><Relationship Id="rId321" Type="http://schemas.openxmlformats.org/officeDocument/2006/relationships/hyperlink" Target="https://twitter.com/#!/1974christensen/status/1095592520510328832" TargetMode="External" /><Relationship Id="rId322" Type="http://schemas.openxmlformats.org/officeDocument/2006/relationships/hyperlink" Target="https://twitter.com/#!/yaekollbordeaux/status/1095593490086535173" TargetMode="External" /><Relationship Id="rId323" Type="http://schemas.openxmlformats.org/officeDocument/2006/relationships/hyperlink" Target="https://twitter.com/#!/jensensam1/status/1095593676330463232" TargetMode="External" /><Relationship Id="rId324" Type="http://schemas.openxmlformats.org/officeDocument/2006/relationships/hyperlink" Target="https://twitter.com/#!/erinffbillingsl/status/1095593863161483265" TargetMode="External" /><Relationship Id="rId325" Type="http://schemas.openxmlformats.org/officeDocument/2006/relationships/hyperlink" Target="https://twitter.com/#!/keeshascearce/status/1095594051502510080" TargetMode="External" /><Relationship Id="rId326" Type="http://schemas.openxmlformats.org/officeDocument/2006/relationships/hyperlink" Target="https://twitter.com/#!/keeshamoreland/status/1095594239222837248" TargetMode="External" /><Relationship Id="rId327" Type="http://schemas.openxmlformats.org/officeDocument/2006/relationships/hyperlink" Target="https://twitter.com/#!/mahrblackburn/status/1095594621554569216" TargetMode="External" /><Relationship Id="rId328" Type="http://schemas.openxmlformats.org/officeDocument/2006/relationships/hyperlink" Target="https://twitter.com/#!/kristifak33/status/1095595002808463361" TargetMode="External" /><Relationship Id="rId329" Type="http://schemas.openxmlformats.org/officeDocument/2006/relationships/hyperlink" Target="https://twitter.com/#!/oliviachanatryg/status/1095595571950379008" TargetMode="External" /><Relationship Id="rId330" Type="http://schemas.openxmlformats.org/officeDocument/2006/relationships/hyperlink" Target="https://twitter.com/#!/amexbusiness/status/1093163278505836550" TargetMode="External" /><Relationship Id="rId331" Type="http://schemas.openxmlformats.org/officeDocument/2006/relationships/hyperlink" Target="https://twitter.com/#!/amexbusiness/status/1093217166558674944" TargetMode="External" /><Relationship Id="rId332" Type="http://schemas.openxmlformats.org/officeDocument/2006/relationships/hyperlink" Target="https://twitter.com/#!/amexbusiness/status/1093683334943830016" TargetMode="External" /><Relationship Id="rId333" Type="http://schemas.openxmlformats.org/officeDocument/2006/relationships/hyperlink" Target="https://twitter.com/#!/amexbusiness/status/1093967321293615105" TargetMode="External" /><Relationship Id="rId334" Type="http://schemas.openxmlformats.org/officeDocument/2006/relationships/hyperlink" Target="https://twitter.com/#!/amexbusiness/status/1093991482544082950" TargetMode="External" /><Relationship Id="rId335" Type="http://schemas.openxmlformats.org/officeDocument/2006/relationships/hyperlink" Target="https://twitter.com/#!/amexbusiness/status/1094999663718133761" TargetMode="External" /><Relationship Id="rId336" Type="http://schemas.openxmlformats.org/officeDocument/2006/relationships/hyperlink" Target="https://twitter.com/#!/amexbusiness/status/1095712649051021313" TargetMode="External" /><Relationship Id="rId337" Type="http://schemas.openxmlformats.org/officeDocument/2006/relationships/hyperlink" Target="https://twitter.com/#!/f4n9sj0k3r/status/1091851260905512960" TargetMode="External" /><Relationship Id="rId338" Type="http://schemas.openxmlformats.org/officeDocument/2006/relationships/hyperlink" Target="https://twitter.com/#!/f4n9sj0k3r/status/1091856222259576834" TargetMode="External" /><Relationship Id="rId339" Type="http://schemas.openxmlformats.org/officeDocument/2006/relationships/hyperlink" Target="https://twitter.com/#!/f4n9sj0k3r/status/1094937768415748097" TargetMode="External" /><Relationship Id="rId340" Type="http://schemas.openxmlformats.org/officeDocument/2006/relationships/hyperlink" Target="https://twitter.com/#!/f4n9sj0k3r/status/1096031126412353536" TargetMode="External" /><Relationship Id="rId341" Type="http://schemas.openxmlformats.org/officeDocument/2006/relationships/hyperlink" Target="https://twitter.com/#!/bengkeldodo/status/1096215098434105344" TargetMode="External" /><Relationship Id="rId342" Type="http://schemas.openxmlformats.org/officeDocument/2006/relationships/hyperlink" Target="https://twitter.com/#!/f4n9sj0k3r/status/1096031048629022720" TargetMode="External" /><Relationship Id="rId343" Type="http://schemas.openxmlformats.org/officeDocument/2006/relationships/hyperlink" Target="https://twitter.com/#!/askamex/status/1091503973180293120" TargetMode="External" /><Relationship Id="rId344" Type="http://schemas.openxmlformats.org/officeDocument/2006/relationships/hyperlink" Target="https://twitter.com/#!/askamex/status/1092158690701033472" TargetMode="External" /><Relationship Id="rId345" Type="http://schemas.openxmlformats.org/officeDocument/2006/relationships/hyperlink" Target="https://twitter.com/#!/askamex/status/1092449551552786432" TargetMode="External" /><Relationship Id="rId346" Type="http://schemas.openxmlformats.org/officeDocument/2006/relationships/hyperlink" Target="https://twitter.com/#!/askamex/status/1092473722127220737" TargetMode="External" /><Relationship Id="rId347" Type="http://schemas.openxmlformats.org/officeDocument/2006/relationships/hyperlink" Target="https://twitter.com/#!/askamex/status/1092515367581372416" TargetMode="External" /><Relationship Id="rId348" Type="http://schemas.openxmlformats.org/officeDocument/2006/relationships/hyperlink" Target="https://twitter.com/#!/askamex/status/1092529427475513351" TargetMode="External" /><Relationship Id="rId349" Type="http://schemas.openxmlformats.org/officeDocument/2006/relationships/hyperlink" Target="https://twitter.com/#!/amexbusiness/status/1092801977753452549" TargetMode="External" /><Relationship Id="rId350" Type="http://schemas.openxmlformats.org/officeDocument/2006/relationships/hyperlink" Target="https://twitter.com/#!/askamex/status/1092794152927051779" TargetMode="External" /><Relationship Id="rId351" Type="http://schemas.openxmlformats.org/officeDocument/2006/relationships/hyperlink" Target="https://twitter.com/#!/askamex/status/1092910131665346562" TargetMode="External" /><Relationship Id="rId352" Type="http://schemas.openxmlformats.org/officeDocument/2006/relationships/hyperlink" Target="https://twitter.com/#!/askamex/status/1092973820267413505" TargetMode="External" /><Relationship Id="rId353" Type="http://schemas.openxmlformats.org/officeDocument/2006/relationships/hyperlink" Target="https://twitter.com/#!/askamex/status/1093186294048612353" TargetMode="External" /><Relationship Id="rId354" Type="http://schemas.openxmlformats.org/officeDocument/2006/relationships/hyperlink" Target="https://twitter.com/#!/askamex/status/1093214124790689793" TargetMode="External" /><Relationship Id="rId355" Type="http://schemas.openxmlformats.org/officeDocument/2006/relationships/hyperlink" Target="https://twitter.com/#!/askamex/status/1093243905905229827" TargetMode="External" /><Relationship Id="rId356" Type="http://schemas.openxmlformats.org/officeDocument/2006/relationships/hyperlink" Target="https://twitter.com/#!/askamex/status/1093261449777086479" TargetMode="External" /><Relationship Id="rId357" Type="http://schemas.openxmlformats.org/officeDocument/2006/relationships/hyperlink" Target="https://twitter.com/#!/askamex/status/1093271875747303425" TargetMode="External" /><Relationship Id="rId358" Type="http://schemas.openxmlformats.org/officeDocument/2006/relationships/hyperlink" Target="https://twitter.com/#!/askamex/status/1093330049762250753" TargetMode="External" /><Relationship Id="rId359" Type="http://schemas.openxmlformats.org/officeDocument/2006/relationships/hyperlink" Target="https://twitter.com/#!/askamex/status/1093536244854853632" TargetMode="External" /><Relationship Id="rId360" Type="http://schemas.openxmlformats.org/officeDocument/2006/relationships/hyperlink" Target="https://twitter.com/#!/askamex/status/1093621548785811457" TargetMode="External" /><Relationship Id="rId361" Type="http://schemas.openxmlformats.org/officeDocument/2006/relationships/hyperlink" Target="https://twitter.com/#!/askamex/status/1093625328831000578" TargetMode="External" /><Relationship Id="rId362" Type="http://schemas.openxmlformats.org/officeDocument/2006/relationships/hyperlink" Target="https://twitter.com/#!/askamex/status/1093659044554911744" TargetMode="External" /><Relationship Id="rId363" Type="http://schemas.openxmlformats.org/officeDocument/2006/relationships/hyperlink" Target="https://twitter.com/#!/askamex/status/1093686096054099968" TargetMode="External" /><Relationship Id="rId364" Type="http://schemas.openxmlformats.org/officeDocument/2006/relationships/hyperlink" Target="https://twitter.com/#!/askamex/status/1093691279450558471" TargetMode="External" /><Relationship Id="rId365" Type="http://schemas.openxmlformats.org/officeDocument/2006/relationships/hyperlink" Target="https://twitter.com/#!/askamex/status/1093694295922692096" TargetMode="External" /><Relationship Id="rId366" Type="http://schemas.openxmlformats.org/officeDocument/2006/relationships/hyperlink" Target="https://twitter.com/#!/askamex/status/1094005716967403527" TargetMode="External" /><Relationship Id="rId367" Type="http://schemas.openxmlformats.org/officeDocument/2006/relationships/hyperlink" Target="https://twitter.com/#!/askamex/status/1094012916465090569" TargetMode="External" /><Relationship Id="rId368" Type="http://schemas.openxmlformats.org/officeDocument/2006/relationships/hyperlink" Target="https://twitter.com/#!/askamex/status/1094026642287140866" TargetMode="External" /><Relationship Id="rId369" Type="http://schemas.openxmlformats.org/officeDocument/2006/relationships/hyperlink" Target="https://twitter.com/#!/askamex/status/1094043030095564800" TargetMode="External" /><Relationship Id="rId370" Type="http://schemas.openxmlformats.org/officeDocument/2006/relationships/hyperlink" Target="https://twitter.com/#!/askamex/status/1094045933782925312" TargetMode="External" /><Relationship Id="rId371" Type="http://schemas.openxmlformats.org/officeDocument/2006/relationships/hyperlink" Target="https://twitter.com/#!/askamex/status/1094362236343205888" TargetMode="External" /><Relationship Id="rId372" Type="http://schemas.openxmlformats.org/officeDocument/2006/relationships/hyperlink" Target="https://twitter.com/#!/askamex/status/1094608448791166976" TargetMode="External" /><Relationship Id="rId373" Type="http://schemas.openxmlformats.org/officeDocument/2006/relationships/hyperlink" Target="https://twitter.com/#!/askamex/status/1094618643583901704" TargetMode="External" /><Relationship Id="rId374" Type="http://schemas.openxmlformats.org/officeDocument/2006/relationships/hyperlink" Target="https://twitter.com/#!/askamex/status/1094642367142027266" TargetMode="External" /><Relationship Id="rId375" Type="http://schemas.openxmlformats.org/officeDocument/2006/relationships/hyperlink" Target="https://twitter.com/#!/askamex/status/1094977076384485376" TargetMode="External" /><Relationship Id="rId376" Type="http://schemas.openxmlformats.org/officeDocument/2006/relationships/hyperlink" Target="https://twitter.com/#!/askamex/status/1095062918348066817" TargetMode="External" /><Relationship Id="rId377" Type="http://schemas.openxmlformats.org/officeDocument/2006/relationships/hyperlink" Target="https://twitter.com/#!/askamex/status/1095108832185978880" TargetMode="External" /><Relationship Id="rId378" Type="http://schemas.openxmlformats.org/officeDocument/2006/relationships/hyperlink" Target="https://twitter.com/#!/askamex/status/1095118114843447301" TargetMode="External" /><Relationship Id="rId379" Type="http://schemas.openxmlformats.org/officeDocument/2006/relationships/hyperlink" Target="https://twitter.com/#!/askamex/status/1095320361665736704" TargetMode="External" /><Relationship Id="rId380" Type="http://schemas.openxmlformats.org/officeDocument/2006/relationships/hyperlink" Target="https://twitter.com/#!/askamex/status/1095330484878536704" TargetMode="External" /><Relationship Id="rId381" Type="http://schemas.openxmlformats.org/officeDocument/2006/relationships/hyperlink" Target="https://twitter.com/#!/askamex/status/1095368497138466816" TargetMode="External" /><Relationship Id="rId382" Type="http://schemas.openxmlformats.org/officeDocument/2006/relationships/hyperlink" Target="https://twitter.com/#!/askamex/status/1093289038369435649" TargetMode="External" /><Relationship Id="rId383" Type="http://schemas.openxmlformats.org/officeDocument/2006/relationships/hyperlink" Target="https://twitter.com/#!/askamex/status/1095432307119394816" TargetMode="External" /><Relationship Id="rId384" Type="http://schemas.openxmlformats.org/officeDocument/2006/relationships/hyperlink" Target="https://twitter.com/#!/askamex/status/1095504051029061634" TargetMode="External" /><Relationship Id="rId385" Type="http://schemas.openxmlformats.org/officeDocument/2006/relationships/hyperlink" Target="https://twitter.com/#!/askamex/status/1095701067357147142" TargetMode="External" /><Relationship Id="rId386" Type="http://schemas.openxmlformats.org/officeDocument/2006/relationships/hyperlink" Target="https://twitter.com/#!/askamex/status/1095732287520555008" TargetMode="External" /><Relationship Id="rId387" Type="http://schemas.openxmlformats.org/officeDocument/2006/relationships/hyperlink" Target="https://twitter.com/#!/askamex/status/1095842967611494401" TargetMode="External" /><Relationship Id="rId388" Type="http://schemas.openxmlformats.org/officeDocument/2006/relationships/hyperlink" Target="https://twitter.com/#!/askamex/status/1095880102792126465" TargetMode="External" /><Relationship Id="rId389" Type="http://schemas.openxmlformats.org/officeDocument/2006/relationships/hyperlink" Target="https://twitter.com/#!/askamex/status/1096073838402682881" TargetMode="External" /><Relationship Id="rId390" Type="http://schemas.openxmlformats.org/officeDocument/2006/relationships/hyperlink" Target="https://twitter.com/#!/askamex/status/1096169022176067585" TargetMode="External" /><Relationship Id="rId391" Type="http://schemas.openxmlformats.org/officeDocument/2006/relationships/hyperlink" Target="https://twitter.com/#!/askamex/status/1096504771316465666" TargetMode="External" /><Relationship Id="rId392" Type="http://schemas.openxmlformats.org/officeDocument/2006/relationships/comments" Target="../comments12.xml" /><Relationship Id="rId393" Type="http://schemas.openxmlformats.org/officeDocument/2006/relationships/vmlDrawing" Target="../drawings/vmlDrawing6.vml" /><Relationship Id="rId394" Type="http://schemas.openxmlformats.org/officeDocument/2006/relationships/table" Target="../tables/table22.xml" /><Relationship Id="rId395"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qzEV9RKK7w" TargetMode="External" /><Relationship Id="rId2" Type="http://schemas.openxmlformats.org/officeDocument/2006/relationships/hyperlink" Target="https://t.co/KFdvZUDYFk" TargetMode="External" /><Relationship Id="rId3" Type="http://schemas.openxmlformats.org/officeDocument/2006/relationships/hyperlink" Target="http://hyukmis.tumblr.com/" TargetMode="External" /><Relationship Id="rId4" Type="http://schemas.openxmlformats.org/officeDocument/2006/relationships/hyperlink" Target="https://t.co/hZiytgAXFW" TargetMode="External" /><Relationship Id="rId5" Type="http://schemas.openxmlformats.org/officeDocument/2006/relationships/hyperlink" Target="https://t.co/oFkYcH1BOs" TargetMode="External" /><Relationship Id="rId6" Type="http://schemas.openxmlformats.org/officeDocument/2006/relationships/hyperlink" Target="http://www.madalynsklar.com/" TargetMode="External" /><Relationship Id="rId7" Type="http://schemas.openxmlformats.org/officeDocument/2006/relationships/hyperlink" Target="https://t.co/jc6miFzKOW" TargetMode="External" /><Relationship Id="rId8" Type="http://schemas.openxmlformats.org/officeDocument/2006/relationships/hyperlink" Target="http://www.talktalk.co.uk/" TargetMode="External" /><Relationship Id="rId9" Type="http://schemas.openxmlformats.org/officeDocument/2006/relationships/hyperlink" Target="http://www.flickr.com/photos/mgaka/" TargetMode="External" /><Relationship Id="rId10" Type="http://schemas.openxmlformats.org/officeDocument/2006/relationships/hyperlink" Target="https://t.co/TNAgLlgV4B" TargetMode="External" /><Relationship Id="rId11" Type="http://schemas.openxmlformats.org/officeDocument/2006/relationships/hyperlink" Target="https://t.co/Xd1wsoNdk1" TargetMode="External" /><Relationship Id="rId12" Type="http://schemas.openxmlformats.org/officeDocument/2006/relationships/hyperlink" Target="https://www.youtube.com/channel/UCnQpBhzt0cJHbdGY48t6yaA" TargetMode="External" /><Relationship Id="rId13" Type="http://schemas.openxmlformats.org/officeDocument/2006/relationships/hyperlink" Target="http://www.timmcarthur.com/" TargetMode="External" /><Relationship Id="rId14" Type="http://schemas.openxmlformats.org/officeDocument/2006/relationships/hyperlink" Target="http://www.misstillyandme.co.uk/" TargetMode="External" /><Relationship Id="rId15" Type="http://schemas.openxmlformats.org/officeDocument/2006/relationships/hyperlink" Target="https://t.co/3k6ua9UThZ" TargetMode="External" /><Relationship Id="rId16" Type="http://schemas.openxmlformats.org/officeDocument/2006/relationships/hyperlink" Target="http://www.twitterliveevents.com/" TargetMode="External" /><Relationship Id="rId17" Type="http://schemas.openxmlformats.org/officeDocument/2006/relationships/hyperlink" Target="https://www.juegostudio.com/" TargetMode="External" /><Relationship Id="rId18" Type="http://schemas.openxmlformats.org/officeDocument/2006/relationships/hyperlink" Target="http://www.amitpanchal.com/" TargetMode="External" /><Relationship Id="rId19" Type="http://schemas.openxmlformats.org/officeDocument/2006/relationships/hyperlink" Target="https://t.co/mxO74iMdX6" TargetMode="External" /><Relationship Id="rId20" Type="http://schemas.openxmlformats.org/officeDocument/2006/relationships/hyperlink" Target="https://t.co/Lk3K8wFuSI" TargetMode="External" /><Relationship Id="rId21" Type="http://schemas.openxmlformats.org/officeDocument/2006/relationships/hyperlink" Target="https://t.co/LgzJ0smBeg" TargetMode="External" /><Relationship Id="rId22" Type="http://schemas.openxmlformats.org/officeDocument/2006/relationships/hyperlink" Target="http://www.modelbartenders.com/" TargetMode="External" /><Relationship Id="rId23" Type="http://schemas.openxmlformats.org/officeDocument/2006/relationships/hyperlink" Target="http://salesfolk.com/" TargetMode="External" /><Relationship Id="rId24" Type="http://schemas.openxmlformats.org/officeDocument/2006/relationships/hyperlink" Target="https://t.co/zZHWQIUA9W" TargetMode="External" /><Relationship Id="rId25" Type="http://schemas.openxmlformats.org/officeDocument/2006/relationships/hyperlink" Target="https://t.co/xghnjhT6nG" TargetMode="External" /><Relationship Id="rId26" Type="http://schemas.openxmlformats.org/officeDocument/2006/relationships/hyperlink" Target="https://t.co/htBQ4vhMoT" TargetMode="External" /><Relationship Id="rId27" Type="http://schemas.openxmlformats.org/officeDocument/2006/relationships/hyperlink" Target="https://t.co/vVPx5JfNs3" TargetMode="External" /><Relationship Id="rId28" Type="http://schemas.openxmlformats.org/officeDocument/2006/relationships/hyperlink" Target="http://mauorder.com/" TargetMode="External" /><Relationship Id="rId29" Type="http://schemas.openxmlformats.org/officeDocument/2006/relationships/hyperlink" Target="https://t.co/1W0YZY28lb" TargetMode="External" /><Relationship Id="rId30" Type="http://schemas.openxmlformats.org/officeDocument/2006/relationships/hyperlink" Target="https://t.co/1Zf7zvzCAE" TargetMode="External" /><Relationship Id="rId31" Type="http://schemas.openxmlformats.org/officeDocument/2006/relationships/hyperlink" Target="https://t.co/MLO0oaKCXp" TargetMode="External" /><Relationship Id="rId32" Type="http://schemas.openxmlformats.org/officeDocument/2006/relationships/hyperlink" Target="http://en.m.wikipedia.org/wiki/Demosthenes" TargetMode="External" /><Relationship Id="rId33" Type="http://schemas.openxmlformats.org/officeDocument/2006/relationships/hyperlink" Target="http://t.co/TrpTGVUtj4" TargetMode="External" /><Relationship Id="rId34" Type="http://schemas.openxmlformats.org/officeDocument/2006/relationships/hyperlink" Target="https://t.co/UsT2ZU86O9" TargetMode="External" /><Relationship Id="rId35" Type="http://schemas.openxmlformats.org/officeDocument/2006/relationships/hyperlink" Target="http://www.greg.ie/" TargetMode="External" /><Relationship Id="rId36" Type="http://schemas.openxmlformats.org/officeDocument/2006/relationships/hyperlink" Target="http://www.antjxck.com/" TargetMode="External" /><Relationship Id="rId37" Type="http://schemas.openxmlformats.org/officeDocument/2006/relationships/hyperlink" Target="https://t.co/awBGvGybiz" TargetMode="External" /><Relationship Id="rId38" Type="http://schemas.openxmlformats.org/officeDocument/2006/relationships/hyperlink" Target="http://www.tiagoscharfy.com/" TargetMode="External" /><Relationship Id="rId39" Type="http://schemas.openxmlformats.org/officeDocument/2006/relationships/hyperlink" Target="http://t.co/KXvWCUZ9xo" TargetMode="External" /><Relationship Id="rId40" Type="http://schemas.openxmlformats.org/officeDocument/2006/relationships/hyperlink" Target="http://instagram.com/itsalexmas" TargetMode="External" /><Relationship Id="rId41" Type="http://schemas.openxmlformats.org/officeDocument/2006/relationships/hyperlink" Target="http://t.co/xyskMwlawc" TargetMode="External" /><Relationship Id="rId42" Type="http://schemas.openxmlformats.org/officeDocument/2006/relationships/hyperlink" Target="http://arstechnica.com/staff/palatine.ars" TargetMode="External" /><Relationship Id="rId43" Type="http://schemas.openxmlformats.org/officeDocument/2006/relationships/hyperlink" Target="https://t.co/rMqmxiifXG" TargetMode="External" /><Relationship Id="rId44" Type="http://schemas.openxmlformats.org/officeDocument/2006/relationships/hyperlink" Target="https://t.co/UQLUCcRPzt" TargetMode="External" /><Relationship Id="rId45" Type="http://schemas.openxmlformats.org/officeDocument/2006/relationships/hyperlink" Target="https://t.co/Qga4oNEmtt" TargetMode="External" /><Relationship Id="rId46" Type="http://schemas.openxmlformats.org/officeDocument/2006/relationships/hyperlink" Target="https://github.com/SUPERCILEX" TargetMode="External" /><Relationship Id="rId47" Type="http://schemas.openxmlformats.org/officeDocument/2006/relationships/hyperlink" Target="https://pbs.twimg.com/profile_banners/89517375/1524767255" TargetMode="External" /><Relationship Id="rId48" Type="http://schemas.openxmlformats.org/officeDocument/2006/relationships/hyperlink" Target="https://pbs.twimg.com/profile_banners/16560043/1531490438" TargetMode="External" /><Relationship Id="rId49" Type="http://schemas.openxmlformats.org/officeDocument/2006/relationships/hyperlink" Target="https://pbs.twimg.com/profile_banners/4698327518/1545799552" TargetMode="External" /><Relationship Id="rId50" Type="http://schemas.openxmlformats.org/officeDocument/2006/relationships/hyperlink" Target="https://pbs.twimg.com/profile_banners/1903392932/1546862248" TargetMode="External" /><Relationship Id="rId51" Type="http://schemas.openxmlformats.org/officeDocument/2006/relationships/hyperlink" Target="https://pbs.twimg.com/profile_banners/321524991/1538018712" TargetMode="External" /><Relationship Id="rId52" Type="http://schemas.openxmlformats.org/officeDocument/2006/relationships/hyperlink" Target="https://pbs.twimg.com/profile_banners/14164297/1485550174" TargetMode="External" /><Relationship Id="rId53" Type="http://schemas.openxmlformats.org/officeDocument/2006/relationships/hyperlink" Target="https://pbs.twimg.com/profile_banners/1085992132282789888/1547757338" TargetMode="External" /><Relationship Id="rId54" Type="http://schemas.openxmlformats.org/officeDocument/2006/relationships/hyperlink" Target="https://pbs.twimg.com/profile_banners/1086326535475351555/1547957158" TargetMode="External" /><Relationship Id="rId55" Type="http://schemas.openxmlformats.org/officeDocument/2006/relationships/hyperlink" Target="https://pbs.twimg.com/profile_banners/258719649/1547046592" TargetMode="External" /><Relationship Id="rId56" Type="http://schemas.openxmlformats.org/officeDocument/2006/relationships/hyperlink" Target="https://pbs.twimg.com/profile_banners/128983313/1412721995" TargetMode="External" /><Relationship Id="rId57" Type="http://schemas.openxmlformats.org/officeDocument/2006/relationships/hyperlink" Target="https://pbs.twimg.com/profile_banners/44852410/1530101536" TargetMode="External" /><Relationship Id="rId58" Type="http://schemas.openxmlformats.org/officeDocument/2006/relationships/hyperlink" Target="https://pbs.twimg.com/profile_banners/340042125/1454526200" TargetMode="External" /><Relationship Id="rId59" Type="http://schemas.openxmlformats.org/officeDocument/2006/relationships/hyperlink" Target="https://pbs.twimg.com/profile_banners/63731246/1354174955" TargetMode="External" /><Relationship Id="rId60" Type="http://schemas.openxmlformats.org/officeDocument/2006/relationships/hyperlink" Target="https://pbs.twimg.com/profile_banners/1085604556690653184/1549109535" TargetMode="External" /><Relationship Id="rId61" Type="http://schemas.openxmlformats.org/officeDocument/2006/relationships/hyperlink" Target="https://pbs.twimg.com/profile_banners/1021859872944603136/1545551209" TargetMode="External" /><Relationship Id="rId62" Type="http://schemas.openxmlformats.org/officeDocument/2006/relationships/hyperlink" Target="https://pbs.twimg.com/profile_banners/547987484/1529759033" TargetMode="External" /><Relationship Id="rId63" Type="http://schemas.openxmlformats.org/officeDocument/2006/relationships/hyperlink" Target="https://pbs.twimg.com/profile_banners/3369001989/1517248442" TargetMode="External" /><Relationship Id="rId64" Type="http://schemas.openxmlformats.org/officeDocument/2006/relationships/hyperlink" Target="https://pbs.twimg.com/profile_banners/939606019/1413408869" TargetMode="External" /><Relationship Id="rId65" Type="http://schemas.openxmlformats.org/officeDocument/2006/relationships/hyperlink" Target="https://pbs.twimg.com/profile_banners/207288491/1430388254" TargetMode="External" /><Relationship Id="rId66" Type="http://schemas.openxmlformats.org/officeDocument/2006/relationships/hyperlink" Target="https://pbs.twimg.com/profile_banners/2386871277/1398216941" TargetMode="External" /><Relationship Id="rId67" Type="http://schemas.openxmlformats.org/officeDocument/2006/relationships/hyperlink" Target="https://pbs.twimg.com/profile_banners/956977437094694917/1549209785" TargetMode="External" /><Relationship Id="rId68" Type="http://schemas.openxmlformats.org/officeDocument/2006/relationships/hyperlink" Target="https://pbs.twimg.com/profile_banners/57060523/1492174481" TargetMode="External" /><Relationship Id="rId69" Type="http://schemas.openxmlformats.org/officeDocument/2006/relationships/hyperlink" Target="https://pbs.twimg.com/profile_banners/3209151436/1432590129" TargetMode="External" /><Relationship Id="rId70" Type="http://schemas.openxmlformats.org/officeDocument/2006/relationships/hyperlink" Target="https://pbs.twimg.com/profile_banners/734703649872568320/1502150867" TargetMode="External" /><Relationship Id="rId71" Type="http://schemas.openxmlformats.org/officeDocument/2006/relationships/hyperlink" Target="https://pbs.twimg.com/profile_banners/139461960/1498459492" TargetMode="External" /><Relationship Id="rId72" Type="http://schemas.openxmlformats.org/officeDocument/2006/relationships/hyperlink" Target="https://pbs.twimg.com/profile_banners/59119378/1474406864" TargetMode="External" /><Relationship Id="rId73" Type="http://schemas.openxmlformats.org/officeDocument/2006/relationships/hyperlink" Target="https://pbs.twimg.com/profile_banners/2871095895/1415651298" TargetMode="External" /><Relationship Id="rId74" Type="http://schemas.openxmlformats.org/officeDocument/2006/relationships/hyperlink" Target="https://pbs.twimg.com/profile_banners/4806232401/1537401700" TargetMode="External" /><Relationship Id="rId75" Type="http://schemas.openxmlformats.org/officeDocument/2006/relationships/hyperlink" Target="https://pbs.twimg.com/profile_banners/484076510/1433368481" TargetMode="External" /><Relationship Id="rId76" Type="http://schemas.openxmlformats.org/officeDocument/2006/relationships/hyperlink" Target="https://pbs.twimg.com/profile_banners/852649283581091843/1492123849" TargetMode="External" /><Relationship Id="rId77" Type="http://schemas.openxmlformats.org/officeDocument/2006/relationships/hyperlink" Target="https://pbs.twimg.com/profile_banners/784626128/1426365409" TargetMode="External" /><Relationship Id="rId78" Type="http://schemas.openxmlformats.org/officeDocument/2006/relationships/hyperlink" Target="https://pbs.twimg.com/profile_banners/624086558/1374429049" TargetMode="External" /><Relationship Id="rId79" Type="http://schemas.openxmlformats.org/officeDocument/2006/relationships/hyperlink" Target="https://pbs.twimg.com/profile_banners/2171176365/1452356719" TargetMode="External" /><Relationship Id="rId80" Type="http://schemas.openxmlformats.org/officeDocument/2006/relationships/hyperlink" Target="https://pbs.twimg.com/profile_banners/894561154667859968/1542272685" TargetMode="External" /><Relationship Id="rId81" Type="http://schemas.openxmlformats.org/officeDocument/2006/relationships/hyperlink" Target="https://pbs.twimg.com/profile_banners/753990657438543872/1484330581" TargetMode="External" /><Relationship Id="rId82" Type="http://schemas.openxmlformats.org/officeDocument/2006/relationships/hyperlink" Target="https://pbs.twimg.com/profile_banners/133346891/1495869959" TargetMode="External" /><Relationship Id="rId83" Type="http://schemas.openxmlformats.org/officeDocument/2006/relationships/hyperlink" Target="https://pbs.twimg.com/profile_banners/811901104455843840/1540876475" TargetMode="External" /><Relationship Id="rId84" Type="http://schemas.openxmlformats.org/officeDocument/2006/relationships/hyperlink" Target="https://pbs.twimg.com/profile_banners/1050068503/1476348919" TargetMode="External" /><Relationship Id="rId85" Type="http://schemas.openxmlformats.org/officeDocument/2006/relationships/hyperlink" Target="https://pbs.twimg.com/profile_banners/17285820/1546543599" TargetMode="External" /><Relationship Id="rId86" Type="http://schemas.openxmlformats.org/officeDocument/2006/relationships/hyperlink" Target="https://pbs.twimg.com/profile_banners/1085613001854590976/1547667096" TargetMode="External" /><Relationship Id="rId87" Type="http://schemas.openxmlformats.org/officeDocument/2006/relationships/hyperlink" Target="https://pbs.twimg.com/profile_banners/780783567492161536/1474988385" TargetMode="External" /><Relationship Id="rId88" Type="http://schemas.openxmlformats.org/officeDocument/2006/relationships/hyperlink" Target="https://pbs.twimg.com/profile_banners/740754778670632960/1465444801" TargetMode="External" /><Relationship Id="rId89" Type="http://schemas.openxmlformats.org/officeDocument/2006/relationships/hyperlink" Target="https://pbs.twimg.com/profile_banners/775298820578172928/1473680695" TargetMode="External" /><Relationship Id="rId90" Type="http://schemas.openxmlformats.org/officeDocument/2006/relationships/hyperlink" Target="https://pbs.twimg.com/profile_banners/848995682342096897/1491374866" TargetMode="External" /><Relationship Id="rId91" Type="http://schemas.openxmlformats.org/officeDocument/2006/relationships/hyperlink" Target="https://pbs.twimg.com/profile_banners/742816416378826753/1465936328" TargetMode="External" /><Relationship Id="rId92" Type="http://schemas.openxmlformats.org/officeDocument/2006/relationships/hyperlink" Target="https://pbs.twimg.com/profile_banners/773080893162479616/1473151898" TargetMode="External" /><Relationship Id="rId93" Type="http://schemas.openxmlformats.org/officeDocument/2006/relationships/hyperlink" Target="https://pbs.twimg.com/profile_banners/773126746686255104/1473162841" TargetMode="External" /><Relationship Id="rId94" Type="http://schemas.openxmlformats.org/officeDocument/2006/relationships/hyperlink" Target="https://pbs.twimg.com/profile_banners/778750898793160704/1474503747" TargetMode="External" /><Relationship Id="rId95" Type="http://schemas.openxmlformats.org/officeDocument/2006/relationships/hyperlink" Target="https://pbs.twimg.com/profile_banners/3289588644/1437748808" TargetMode="External" /><Relationship Id="rId96" Type="http://schemas.openxmlformats.org/officeDocument/2006/relationships/hyperlink" Target="https://pbs.twimg.com/profile_banners/50747187/1543936651" TargetMode="External" /><Relationship Id="rId97" Type="http://schemas.openxmlformats.org/officeDocument/2006/relationships/hyperlink" Target="https://pbs.twimg.com/profile_banners/3784704442/1470077134" TargetMode="External" /><Relationship Id="rId98" Type="http://schemas.openxmlformats.org/officeDocument/2006/relationships/hyperlink" Target="https://pbs.twimg.com/profile_banners/345170787/1458685653" TargetMode="External" /><Relationship Id="rId99" Type="http://schemas.openxmlformats.org/officeDocument/2006/relationships/hyperlink" Target="https://pbs.twimg.com/profile_banners/68039985/1505755662" TargetMode="External" /><Relationship Id="rId100" Type="http://schemas.openxmlformats.org/officeDocument/2006/relationships/hyperlink" Target="https://pbs.twimg.com/profile_banners/399138645/1489301750" TargetMode="External" /><Relationship Id="rId101" Type="http://schemas.openxmlformats.org/officeDocument/2006/relationships/hyperlink" Target="https://pbs.twimg.com/profile_banners/819778996229394433/1540458028" TargetMode="External" /><Relationship Id="rId102" Type="http://schemas.openxmlformats.org/officeDocument/2006/relationships/hyperlink" Target="https://pbs.twimg.com/profile_banners/4703605146/1538310111" TargetMode="External" /><Relationship Id="rId103" Type="http://schemas.openxmlformats.org/officeDocument/2006/relationships/hyperlink" Target="https://pbs.twimg.com/profile_banners/1057931620286529538/1544473767" TargetMode="External" /><Relationship Id="rId104" Type="http://schemas.openxmlformats.org/officeDocument/2006/relationships/hyperlink" Target="https://pbs.twimg.com/profile_banners/965885713223892993/1546419981" TargetMode="External" /><Relationship Id="rId105" Type="http://schemas.openxmlformats.org/officeDocument/2006/relationships/hyperlink" Target="https://pbs.twimg.com/profile_banners/1082642818097569793/1547255873" TargetMode="External" /><Relationship Id="rId106" Type="http://schemas.openxmlformats.org/officeDocument/2006/relationships/hyperlink" Target="https://pbs.twimg.com/profile_banners/764860834627465217/1549551573" TargetMode="External" /><Relationship Id="rId107" Type="http://schemas.openxmlformats.org/officeDocument/2006/relationships/hyperlink" Target="https://pbs.twimg.com/profile_banners/576755999/1543990204" TargetMode="External" /><Relationship Id="rId108" Type="http://schemas.openxmlformats.org/officeDocument/2006/relationships/hyperlink" Target="https://pbs.twimg.com/profile_banners/963751550/1525495609" TargetMode="External" /><Relationship Id="rId109" Type="http://schemas.openxmlformats.org/officeDocument/2006/relationships/hyperlink" Target="https://pbs.twimg.com/profile_banners/967774918916976640/1547047740" TargetMode="External" /><Relationship Id="rId110" Type="http://schemas.openxmlformats.org/officeDocument/2006/relationships/hyperlink" Target="https://pbs.twimg.com/profile_banners/178297097/1547847654" TargetMode="External" /><Relationship Id="rId111" Type="http://schemas.openxmlformats.org/officeDocument/2006/relationships/hyperlink" Target="https://pbs.twimg.com/profile_banners/882506640410521600/1549457235" TargetMode="External" /><Relationship Id="rId112" Type="http://schemas.openxmlformats.org/officeDocument/2006/relationships/hyperlink" Target="https://pbs.twimg.com/profile_banners/1006899516061044738/1539925088" TargetMode="External" /><Relationship Id="rId113" Type="http://schemas.openxmlformats.org/officeDocument/2006/relationships/hyperlink" Target="https://pbs.twimg.com/profile_banners/2338638961/1545647534" TargetMode="External" /><Relationship Id="rId114" Type="http://schemas.openxmlformats.org/officeDocument/2006/relationships/hyperlink" Target="https://pbs.twimg.com/profile_banners/1051387831954751488/1542037790" TargetMode="External" /><Relationship Id="rId115" Type="http://schemas.openxmlformats.org/officeDocument/2006/relationships/hyperlink" Target="https://pbs.twimg.com/profile_banners/63941034/1549208373" TargetMode="External" /><Relationship Id="rId116" Type="http://schemas.openxmlformats.org/officeDocument/2006/relationships/hyperlink" Target="https://pbs.twimg.com/profile_banners/2502350496/1546770609" TargetMode="External" /><Relationship Id="rId117" Type="http://schemas.openxmlformats.org/officeDocument/2006/relationships/hyperlink" Target="https://pbs.twimg.com/profile_banners/62911603/1398959376" TargetMode="External" /><Relationship Id="rId118" Type="http://schemas.openxmlformats.org/officeDocument/2006/relationships/hyperlink" Target="https://pbs.twimg.com/profile_banners/1923580958/1414585496" TargetMode="External" /><Relationship Id="rId119" Type="http://schemas.openxmlformats.org/officeDocument/2006/relationships/hyperlink" Target="https://pbs.twimg.com/profile_banners/281684988/1390590641" TargetMode="External" /><Relationship Id="rId120" Type="http://schemas.openxmlformats.org/officeDocument/2006/relationships/hyperlink" Target="https://pbs.twimg.com/profile_banners/32583048/1387515227" TargetMode="External" /><Relationship Id="rId121" Type="http://schemas.openxmlformats.org/officeDocument/2006/relationships/hyperlink" Target="https://pbs.twimg.com/profile_banners/3242701473/1431144298" TargetMode="External" /><Relationship Id="rId122" Type="http://schemas.openxmlformats.org/officeDocument/2006/relationships/hyperlink" Target="https://pbs.twimg.com/profile_banners/24852975/1472480281" TargetMode="External" /><Relationship Id="rId123" Type="http://schemas.openxmlformats.org/officeDocument/2006/relationships/hyperlink" Target="https://pbs.twimg.com/profile_banners/492532196/1401974910" TargetMode="External" /><Relationship Id="rId124" Type="http://schemas.openxmlformats.org/officeDocument/2006/relationships/hyperlink" Target="https://pbs.twimg.com/profile_banners/24436557/1532102378" TargetMode="External" /><Relationship Id="rId125" Type="http://schemas.openxmlformats.org/officeDocument/2006/relationships/hyperlink" Target="https://pbs.twimg.com/profile_banners/414306646/1407729491" TargetMode="External" /><Relationship Id="rId126" Type="http://schemas.openxmlformats.org/officeDocument/2006/relationships/hyperlink" Target="https://pbs.twimg.com/profile_banners/41560838/1482166998" TargetMode="External" /><Relationship Id="rId127" Type="http://schemas.openxmlformats.org/officeDocument/2006/relationships/hyperlink" Target="https://pbs.twimg.com/profile_banners/331066452/1397012465" TargetMode="External" /><Relationship Id="rId128" Type="http://schemas.openxmlformats.org/officeDocument/2006/relationships/hyperlink" Target="https://pbs.twimg.com/profile_banners/190908695/1355948414" TargetMode="External" /><Relationship Id="rId129" Type="http://schemas.openxmlformats.org/officeDocument/2006/relationships/hyperlink" Target="https://pbs.twimg.com/profile_banners/21985837/1546512498" TargetMode="External" /><Relationship Id="rId130" Type="http://schemas.openxmlformats.org/officeDocument/2006/relationships/hyperlink" Target="https://pbs.twimg.com/profile_banners/97675731/1549565778" TargetMode="External" /><Relationship Id="rId131" Type="http://schemas.openxmlformats.org/officeDocument/2006/relationships/hyperlink" Target="https://pbs.twimg.com/profile_banners/4705246879/1458108452" TargetMode="External" /><Relationship Id="rId132" Type="http://schemas.openxmlformats.org/officeDocument/2006/relationships/hyperlink" Target="https://pbs.twimg.com/profile_banners/34128968/1420026881" TargetMode="External" /><Relationship Id="rId133" Type="http://schemas.openxmlformats.org/officeDocument/2006/relationships/hyperlink" Target="https://pbs.twimg.com/profile_banners/111940321/1546637467" TargetMode="External" /><Relationship Id="rId134" Type="http://schemas.openxmlformats.org/officeDocument/2006/relationships/hyperlink" Target="https://pbs.twimg.com/profile_banners/252708604/1540420012" TargetMode="External" /><Relationship Id="rId135" Type="http://schemas.openxmlformats.org/officeDocument/2006/relationships/hyperlink" Target="https://pbs.twimg.com/profile_banners/760688040/1515871671" TargetMode="External" /><Relationship Id="rId136" Type="http://schemas.openxmlformats.org/officeDocument/2006/relationships/hyperlink" Target="https://pbs.twimg.com/profile_banners/442408560/1535949283" TargetMode="External" /><Relationship Id="rId137" Type="http://schemas.openxmlformats.org/officeDocument/2006/relationships/hyperlink" Target="https://pbs.twimg.com/profile_banners/65095051/1473261247" TargetMode="External" /><Relationship Id="rId138" Type="http://schemas.openxmlformats.org/officeDocument/2006/relationships/hyperlink" Target="https://pbs.twimg.com/profile_banners/10496902/1399385712" TargetMode="External" /><Relationship Id="rId139" Type="http://schemas.openxmlformats.org/officeDocument/2006/relationships/hyperlink" Target="https://pbs.twimg.com/profile_banners/21556050/1484062992" TargetMode="External" /><Relationship Id="rId140" Type="http://schemas.openxmlformats.org/officeDocument/2006/relationships/hyperlink" Target="https://pbs.twimg.com/profile_banners/242572403/1491237485" TargetMode="External" /><Relationship Id="rId141" Type="http://schemas.openxmlformats.org/officeDocument/2006/relationships/hyperlink" Target="https://pbs.twimg.com/profile_banners/512033985/1450311037" TargetMode="External" /><Relationship Id="rId142" Type="http://schemas.openxmlformats.org/officeDocument/2006/relationships/hyperlink" Target="https://pbs.twimg.com/profile_banners/833906628982427650/1488739097" TargetMode="External" /><Relationship Id="rId143" Type="http://schemas.openxmlformats.org/officeDocument/2006/relationships/hyperlink" Target="https://pbs.twimg.com/profile_banners/2857429447/1504041819" TargetMode="External" /><Relationship Id="rId144" Type="http://schemas.openxmlformats.org/officeDocument/2006/relationships/hyperlink" Target="https://pbs.twimg.com/profile_banners/17511265/1406814542" TargetMode="External" /><Relationship Id="rId145" Type="http://schemas.openxmlformats.org/officeDocument/2006/relationships/hyperlink" Target="https://pbs.twimg.com/profile_banners/185233857/1400354197"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4/bg.gif" TargetMode="External" /><Relationship Id="rId150" Type="http://schemas.openxmlformats.org/officeDocument/2006/relationships/hyperlink" Target="http://abs.twimg.com/images/themes/theme8/bg.gif" TargetMode="External" /><Relationship Id="rId151" Type="http://schemas.openxmlformats.org/officeDocument/2006/relationships/hyperlink" Target="http://abs.twimg.com/images/themes/theme14/bg.gif"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2/bg.gif"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9/bg.gif" TargetMode="External" /><Relationship Id="rId170" Type="http://schemas.openxmlformats.org/officeDocument/2006/relationships/hyperlink" Target="http://abs.twimg.com/images/themes/theme14/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4/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0/bg.gif"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4/bg.gif"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9/bg.gif"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7/bg.gif" TargetMode="External" /><Relationship Id="rId195" Type="http://schemas.openxmlformats.org/officeDocument/2006/relationships/hyperlink" Target="http://abs.twimg.com/images/themes/theme13/bg.gif" TargetMode="External" /><Relationship Id="rId196" Type="http://schemas.openxmlformats.org/officeDocument/2006/relationships/hyperlink" Target="http://abs.twimg.com/images/themes/theme9/bg.gif"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5/bg.gif"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0.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5/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6/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pbs.twimg.com/profile_background_images/449290101000912896/S-vKYS51.jpeg" TargetMode="External" /><Relationship Id="rId218" Type="http://schemas.openxmlformats.org/officeDocument/2006/relationships/hyperlink" Target="http://abs.twimg.com/images/themes/theme4/bg.gif" TargetMode="External" /><Relationship Id="rId219" Type="http://schemas.openxmlformats.org/officeDocument/2006/relationships/hyperlink" Target="http://abs.twimg.com/images/themes/theme14/bg.gif" TargetMode="External" /><Relationship Id="rId220" Type="http://schemas.openxmlformats.org/officeDocument/2006/relationships/hyperlink" Target="http://abs.twimg.com/images/themes/theme14/bg.gif" TargetMode="External" /><Relationship Id="rId221" Type="http://schemas.openxmlformats.org/officeDocument/2006/relationships/hyperlink" Target="http://abs.twimg.com/images/themes/theme2/bg.gif"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9/bg.gif"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4/bg.gif"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5/bg.gif"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4/bg.gif" TargetMode="External" /><Relationship Id="rId246" Type="http://schemas.openxmlformats.org/officeDocument/2006/relationships/hyperlink" Target="http://abs.twimg.com/images/themes/theme14/bg.gif" TargetMode="External" /><Relationship Id="rId247" Type="http://schemas.openxmlformats.org/officeDocument/2006/relationships/hyperlink" Target="http://abs.twimg.com/images/themes/theme15/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9/bg.gif" TargetMode="External" /><Relationship Id="rId254" Type="http://schemas.openxmlformats.org/officeDocument/2006/relationships/hyperlink" Target="http://pbs.twimg.com/profile_images/1029329034935771136/IeTvaf7f_normal.jpg" TargetMode="External" /><Relationship Id="rId255" Type="http://schemas.openxmlformats.org/officeDocument/2006/relationships/hyperlink" Target="http://pbs.twimg.com/profile_images/1017770615359434753/ECt2ncRL_normal.jpg" TargetMode="External" /><Relationship Id="rId256" Type="http://schemas.openxmlformats.org/officeDocument/2006/relationships/hyperlink" Target="http://pbs.twimg.com/profile_images/1094339995110858753/9X9W2J0i_normal.jpg" TargetMode="External" /><Relationship Id="rId257" Type="http://schemas.openxmlformats.org/officeDocument/2006/relationships/hyperlink" Target="http://pbs.twimg.com/profile_images/920109006768685056/h97CqHrT_normal.jpg" TargetMode="External" /><Relationship Id="rId258" Type="http://schemas.openxmlformats.org/officeDocument/2006/relationships/hyperlink" Target="http://pbs.twimg.com/profile_images/1090403511332790272/pOs54NIy_normal.jpg" TargetMode="External" /><Relationship Id="rId259" Type="http://schemas.openxmlformats.org/officeDocument/2006/relationships/hyperlink" Target="http://pbs.twimg.com/profile_images/971518376076984320/eQdX_nIQ_normal.jpg" TargetMode="External" /><Relationship Id="rId260" Type="http://schemas.openxmlformats.org/officeDocument/2006/relationships/hyperlink" Target="http://pbs.twimg.com/profile_images/1085998190040702977/Vn6WgJze_normal.jpg" TargetMode="External" /><Relationship Id="rId261" Type="http://schemas.openxmlformats.org/officeDocument/2006/relationships/hyperlink" Target="http://pbs.twimg.com/profile_images/1086836996553621504/_wpLp8dc_normal.jpg" TargetMode="External" /><Relationship Id="rId262" Type="http://schemas.openxmlformats.org/officeDocument/2006/relationships/hyperlink" Target="http://pbs.twimg.com/profile_images/1035131842209505280/PEUiVXKE_normal.jpg" TargetMode="External" /><Relationship Id="rId263" Type="http://schemas.openxmlformats.org/officeDocument/2006/relationships/hyperlink" Target="http://pbs.twimg.com/profile_images/992838575875133440/-Zv4rCTI_normal.jpg" TargetMode="External" /><Relationship Id="rId264" Type="http://schemas.openxmlformats.org/officeDocument/2006/relationships/hyperlink" Target="http://pbs.twimg.com/profile_images/773212998005587968/TKra70pX_normal.jpg" TargetMode="External" /><Relationship Id="rId265" Type="http://schemas.openxmlformats.org/officeDocument/2006/relationships/hyperlink" Target="http://pbs.twimg.com/profile_images/1073961460638851072/FxaoVvqo_normal.jpg" TargetMode="External" /><Relationship Id="rId266" Type="http://schemas.openxmlformats.org/officeDocument/2006/relationships/hyperlink" Target="http://abs.twimg.com/sticky/default_profile_images/default_profile_normal.png" TargetMode="External" /><Relationship Id="rId267" Type="http://schemas.openxmlformats.org/officeDocument/2006/relationships/hyperlink" Target="http://pbs.twimg.com/profile_images/961893957155414017/_lJGoLPF_normal.jpg" TargetMode="External" /><Relationship Id="rId268" Type="http://schemas.openxmlformats.org/officeDocument/2006/relationships/hyperlink" Target="http://pbs.twimg.com/profile_images/1054878685/80c9f9f5-d0e5-42e2-bd22-7a08da231730_normal.jpg" TargetMode="External" /><Relationship Id="rId269" Type="http://schemas.openxmlformats.org/officeDocument/2006/relationships/hyperlink" Target="http://pbs.twimg.com/profile_images/1089607504110276609/RCPjvycI_normal.jpg" TargetMode="External" /><Relationship Id="rId270" Type="http://schemas.openxmlformats.org/officeDocument/2006/relationships/hyperlink" Target="http://pbs.twimg.com/profile_images/1021865030927757313/Ucad3odx_normal.jpg" TargetMode="External" /><Relationship Id="rId271" Type="http://schemas.openxmlformats.org/officeDocument/2006/relationships/hyperlink" Target="http://pbs.twimg.com/profile_images/1064624069172174848/kUQWoKKM_normal.jpg" TargetMode="External" /><Relationship Id="rId272" Type="http://schemas.openxmlformats.org/officeDocument/2006/relationships/hyperlink" Target="http://pbs.twimg.com/profile_images/973083159603613696/bkcAEjfd_normal.jpg" TargetMode="External" /><Relationship Id="rId273" Type="http://schemas.openxmlformats.org/officeDocument/2006/relationships/hyperlink" Target="http://pbs.twimg.com/profile_images/985235862324744194/A6-ZRDwy_normal.jpg" TargetMode="External" /><Relationship Id="rId274" Type="http://schemas.openxmlformats.org/officeDocument/2006/relationships/hyperlink" Target="http://pbs.twimg.com/profile_images/771643939946319874/zX1xEWOR_normal.jpg" TargetMode="External" /><Relationship Id="rId275" Type="http://schemas.openxmlformats.org/officeDocument/2006/relationships/hyperlink" Target="http://pbs.twimg.com/profile_images/593717482722058240/uA1BZ-VA_normal.jpg" TargetMode="External" /><Relationship Id="rId276" Type="http://schemas.openxmlformats.org/officeDocument/2006/relationships/hyperlink" Target="http://pbs.twimg.com/profile_images/1049300986601361408/O2SFp4a__normal.jpg" TargetMode="External" /><Relationship Id="rId277" Type="http://schemas.openxmlformats.org/officeDocument/2006/relationships/hyperlink" Target="http://pbs.twimg.com/profile_images/1060247551809671170/gtPtfQwx_normal.jpg" TargetMode="External" /><Relationship Id="rId278" Type="http://schemas.openxmlformats.org/officeDocument/2006/relationships/hyperlink" Target="http://pbs.twimg.com/profile_images/852867205997965312/NhaBJncn_normal.jpg" TargetMode="External" /><Relationship Id="rId279" Type="http://schemas.openxmlformats.org/officeDocument/2006/relationships/hyperlink" Target="http://pbs.twimg.com/profile_images/970602040505270272/nI3eghbm_normal.jpg" TargetMode="External" /><Relationship Id="rId280" Type="http://schemas.openxmlformats.org/officeDocument/2006/relationships/hyperlink" Target="http://abs.twimg.com/sticky/default_profile_images/default_profile_normal.png" TargetMode="External" /><Relationship Id="rId281" Type="http://schemas.openxmlformats.org/officeDocument/2006/relationships/hyperlink" Target="http://pbs.twimg.com/profile_images/894711699521110017/CFsPEHD4_normal.jpg" TargetMode="External" /><Relationship Id="rId282" Type="http://schemas.openxmlformats.org/officeDocument/2006/relationships/hyperlink" Target="http://pbs.twimg.com/profile_images/1021367026626023425/7k8kHGCI_normal.jpg" TargetMode="External" /><Relationship Id="rId283" Type="http://schemas.openxmlformats.org/officeDocument/2006/relationships/hyperlink" Target="http://abs.twimg.com/sticky/default_profile_images/default_profile_normal.png" TargetMode="External" /><Relationship Id="rId284" Type="http://schemas.openxmlformats.org/officeDocument/2006/relationships/hyperlink" Target="http://pbs.twimg.com/profile_images/442978647675109377/H1MVgYkU_normal.jpeg" TargetMode="External" /><Relationship Id="rId285" Type="http://schemas.openxmlformats.org/officeDocument/2006/relationships/hyperlink" Target="http://pbs.twimg.com/profile_images/597721390339481601/du7dkcZi_normal.jpg" TargetMode="External" /><Relationship Id="rId286" Type="http://schemas.openxmlformats.org/officeDocument/2006/relationships/hyperlink" Target="http://pbs.twimg.com/profile_images/459317510467100673/iXRuT7tB_normal.jpeg" TargetMode="External" /><Relationship Id="rId287" Type="http://schemas.openxmlformats.org/officeDocument/2006/relationships/hyperlink" Target="http://pbs.twimg.com/profile_images/886880572525740032/NKz9u_lP_normal.jpg" TargetMode="External" /><Relationship Id="rId288" Type="http://schemas.openxmlformats.org/officeDocument/2006/relationships/hyperlink" Target="http://pbs.twimg.com/profile_images/878615735572082688/sggPfIP3_normal.jpg" TargetMode="External" /><Relationship Id="rId289" Type="http://schemas.openxmlformats.org/officeDocument/2006/relationships/hyperlink" Target="http://pbs.twimg.com/profile_images/713848881302409217/B6ceUYc6_normal.jpg" TargetMode="External" /><Relationship Id="rId290" Type="http://schemas.openxmlformats.org/officeDocument/2006/relationships/hyperlink" Target="http://pbs.twimg.com/profile_images/567068972282302464/casCg630_normal.png" TargetMode="External" /><Relationship Id="rId291" Type="http://schemas.openxmlformats.org/officeDocument/2006/relationships/hyperlink" Target="http://pbs.twimg.com/profile_images/998661218620456961/l7hjhpRx_normal.jpg" TargetMode="External" /><Relationship Id="rId292" Type="http://schemas.openxmlformats.org/officeDocument/2006/relationships/hyperlink" Target="http://pbs.twimg.com/profile_images/773997447140012032/Cen9JPjV_normal.jpg" TargetMode="External" /><Relationship Id="rId293" Type="http://schemas.openxmlformats.org/officeDocument/2006/relationships/hyperlink" Target="http://pbs.twimg.com/profile_images/1048003685127737344/Un1C8I15_normal.jpg" TargetMode="External" /><Relationship Id="rId294" Type="http://schemas.openxmlformats.org/officeDocument/2006/relationships/hyperlink" Target="http://pbs.twimg.com/profile_images/644517347810779136/q2-1TMeZ_normal.jpg" TargetMode="External" /><Relationship Id="rId295" Type="http://schemas.openxmlformats.org/officeDocument/2006/relationships/hyperlink" Target="http://pbs.twimg.com/profile_images/460719331895418881/BxkPO7uy_normal.jpeg" TargetMode="External" /><Relationship Id="rId296" Type="http://schemas.openxmlformats.org/officeDocument/2006/relationships/hyperlink" Target="http://pbs.twimg.com/profile_images/3425695946/534eccb585a5b051879a02bc1fbb85fb_normal.jpeg" TargetMode="External" /><Relationship Id="rId297" Type="http://schemas.openxmlformats.org/officeDocument/2006/relationships/hyperlink" Target="http://abs.twimg.com/sticky/default_profile_images/default_profile_normal.png" TargetMode="External" /><Relationship Id="rId298" Type="http://schemas.openxmlformats.org/officeDocument/2006/relationships/hyperlink" Target="http://pbs.twimg.com/profile_images/852815720245149696/00LGF0BI_normal.jpg" TargetMode="External" /><Relationship Id="rId299" Type="http://schemas.openxmlformats.org/officeDocument/2006/relationships/hyperlink" Target="http://pbs.twimg.com/profile_images/793519940607303680/Hac-jXTb_normal.jpg" TargetMode="External" /><Relationship Id="rId300" Type="http://schemas.openxmlformats.org/officeDocument/2006/relationships/hyperlink" Target="http://pbs.twimg.com/profile_images/1031195649038008321/MA0Rj3x8_normal.jpg" TargetMode="External" /><Relationship Id="rId301" Type="http://schemas.openxmlformats.org/officeDocument/2006/relationships/hyperlink" Target="http://abs.twimg.com/sticky/default_profile_images/default_profile_normal.png" TargetMode="External" /><Relationship Id="rId302" Type="http://schemas.openxmlformats.org/officeDocument/2006/relationships/hyperlink" Target="http://pbs.twimg.com/profile_images/809063203619606528/cA7LKz4__normal.jpg" TargetMode="External" /><Relationship Id="rId303" Type="http://schemas.openxmlformats.org/officeDocument/2006/relationships/hyperlink" Target="http://pbs.twimg.com/profile_images/1033489473500262400/IHF_gA9w_normal.jpg" TargetMode="External" /><Relationship Id="rId304" Type="http://schemas.openxmlformats.org/officeDocument/2006/relationships/hyperlink" Target="http://pbs.twimg.com/profile_images/1062994795675770880/TWxE-IY-_normal.jpg" TargetMode="External" /><Relationship Id="rId305" Type="http://schemas.openxmlformats.org/officeDocument/2006/relationships/hyperlink" Target="http://pbs.twimg.com/profile_images/754702336107372544/t8m2Z8Ph_normal.jpg" TargetMode="External" /><Relationship Id="rId306" Type="http://schemas.openxmlformats.org/officeDocument/2006/relationships/hyperlink" Target="http://pbs.twimg.com/profile_images/830362197972905984/jEXYNZPs_normal.jpg" TargetMode="External" /><Relationship Id="rId307" Type="http://schemas.openxmlformats.org/officeDocument/2006/relationships/hyperlink" Target="http://pbs.twimg.com/profile_images/908695019283939328/0NUx0gzR_normal.jpg" TargetMode="External" /><Relationship Id="rId308" Type="http://schemas.openxmlformats.org/officeDocument/2006/relationships/hyperlink" Target="http://pbs.twimg.com/profile_images/1057138676101210112/l7O9TvhA_normal.jpg" TargetMode="External" /><Relationship Id="rId309" Type="http://schemas.openxmlformats.org/officeDocument/2006/relationships/hyperlink" Target="http://pbs.twimg.com/profile_images/2389883639/lc4rqm6b1pxfkuajsdo1_normal.jpeg" TargetMode="External" /><Relationship Id="rId310" Type="http://schemas.openxmlformats.org/officeDocument/2006/relationships/hyperlink" Target="http://pbs.twimg.com/profile_images/762546248578506752/vGK21n9E_normal.jpg" TargetMode="External" /><Relationship Id="rId311" Type="http://schemas.openxmlformats.org/officeDocument/2006/relationships/hyperlink" Target="http://pbs.twimg.com/profile_images/1091966891181121536/eUhuYMsE_normal.jpg" TargetMode="External" /><Relationship Id="rId312" Type="http://schemas.openxmlformats.org/officeDocument/2006/relationships/hyperlink" Target="http://pbs.twimg.com/profile_images/1085620087971893248/WP7VxjxV_normal.jpg" TargetMode="External" /><Relationship Id="rId313" Type="http://schemas.openxmlformats.org/officeDocument/2006/relationships/hyperlink" Target="http://pbs.twimg.com/profile_images/780784384865542145/F72g7Kvt_normal.jpg" TargetMode="External" /><Relationship Id="rId314" Type="http://schemas.openxmlformats.org/officeDocument/2006/relationships/hyperlink" Target="http://pbs.twimg.com/profile_images/740754981523980288/9hxDTlP2_normal.jpg" TargetMode="External" /><Relationship Id="rId315" Type="http://schemas.openxmlformats.org/officeDocument/2006/relationships/hyperlink" Target="http://pbs.twimg.com/profile_images/775299298741420032/tdl2ZYad_normal.jpg" TargetMode="External" /><Relationship Id="rId316" Type="http://schemas.openxmlformats.org/officeDocument/2006/relationships/hyperlink" Target="http://pbs.twimg.com/profile_images/849514366563225600/F6rL1M2Q_normal.jpg" TargetMode="External" /><Relationship Id="rId317" Type="http://schemas.openxmlformats.org/officeDocument/2006/relationships/hyperlink" Target="http://abs.twimg.com/sticky/default_profile_images/default_profile_normal.png" TargetMode="External" /><Relationship Id="rId318" Type="http://schemas.openxmlformats.org/officeDocument/2006/relationships/hyperlink" Target="http://pbs.twimg.com/profile_images/742816595949592577/z_Lotjxv_normal.jpg" TargetMode="External" /><Relationship Id="rId319" Type="http://schemas.openxmlformats.org/officeDocument/2006/relationships/hyperlink" Target="http://abs.twimg.com/sticky/default_profile_images/default_profile_normal.png" TargetMode="External" /><Relationship Id="rId320" Type="http://schemas.openxmlformats.org/officeDocument/2006/relationships/hyperlink" Target="http://pbs.twimg.com/profile_images/773081368523866112/C1czhkxS_normal.jpg" TargetMode="External" /><Relationship Id="rId321" Type="http://schemas.openxmlformats.org/officeDocument/2006/relationships/hyperlink" Target="http://pbs.twimg.com/profile_images/773127339391782916/UN_LiFb6_normal.jpg" TargetMode="External" /><Relationship Id="rId322" Type="http://schemas.openxmlformats.org/officeDocument/2006/relationships/hyperlink" Target="http://pbs.twimg.com/profile_images/778751433495580672/zeL7KmeF_normal.jpg" TargetMode="External" /><Relationship Id="rId323" Type="http://schemas.openxmlformats.org/officeDocument/2006/relationships/hyperlink" Target="http://pbs.twimg.com/profile_images/624589960780214273/26Lvr9C9_normal.jpg" TargetMode="External" /><Relationship Id="rId324" Type="http://schemas.openxmlformats.org/officeDocument/2006/relationships/hyperlink" Target="http://pbs.twimg.com/profile_images/722706631751032832/s9f5UVha_normal.jpg" TargetMode="External" /><Relationship Id="rId325" Type="http://schemas.openxmlformats.org/officeDocument/2006/relationships/hyperlink" Target="http://pbs.twimg.com/profile_images/982326801493094401/-rNReksM_normal.jpg" TargetMode="External" /><Relationship Id="rId326" Type="http://schemas.openxmlformats.org/officeDocument/2006/relationships/hyperlink" Target="http://pbs.twimg.com/profile_images/758491240837091328/WMYRaRQh_normal.jpg" TargetMode="External" /><Relationship Id="rId327" Type="http://schemas.openxmlformats.org/officeDocument/2006/relationships/hyperlink" Target="http://pbs.twimg.com/profile_images/576984513533739008/WB-rfWos_normal.jpeg" TargetMode="External" /><Relationship Id="rId328" Type="http://schemas.openxmlformats.org/officeDocument/2006/relationships/hyperlink" Target="http://pbs.twimg.com/profile_images/2338661136/ywlbvqoyb2kd58j7xc72_normal.jpeg" TargetMode="External" /><Relationship Id="rId329" Type="http://schemas.openxmlformats.org/officeDocument/2006/relationships/hyperlink" Target="http://pbs.twimg.com/profile_images/931711042291240963/nY7RzxpL_normal.jpg" TargetMode="External" /><Relationship Id="rId330" Type="http://schemas.openxmlformats.org/officeDocument/2006/relationships/hyperlink" Target="http://pbs.twimg.com/profile_images/586175257951604736/IUy4hzN__normal.jpg" TargetMode="External" /><Relationship Id="rId331" Type="http://schemas.openxmlformats.org/officeDocument/2006/relationships/hyperlink" Target="http://pbs.twimg.com/profile_images/607035992999137280/LaVeRENP_normal.jpg" TargetMode="External" /><Relationship Id="rId332" Type="http://schemas.openxmlformats.org/officeDocument/2006/relationships/hyperlink" Target="http://pbs.twimg.com/profile_images/530338207519358976/x7rlpEBq_normal.jpeg" TargetMode="External" /><Relationship Id="rId333" Type="http://schemas.openxmlformats.org/officeDocument/2006/relationships/hyperlink" Target="http://pbs.twimg.com/profile_images/1076629460810526720/MlN6STt5_normal.jpg" TargetMode="External" /><Relationship Id="rId334" Type="http://schemas.openxmlformats.org/officeDocument/2006/relationships/hyperlink" Target="http://pbs.twimg.com/profile_images/990760322720976896/fLnw4g_0_normal.jpg" TargetMode="External" /><Relationship Id="rId335" Type="http://schemas.openxmlformats.org/officeDocument/2006/relationships/hyperlink" Target="http://pbs.twimg.com/profile_images/1078957848145518593/2Ooy88B4_normal.jpg" TargetMode="External" /><Relationship Id="rId336" Type="http://schemas.openxmlformats.org/officeDocument/2006/relationships/hyperlink" Target="http://pbs.twimg.com/profile_images/1054972238808735744/IqiaBvVl_normal.jpg" TargetMode="External" /><Relationship Id="rId337" Type="http://schemas.openxmlformats.org/officeDocument/2006/relationships/hyperlink" Target="http://pbs.twimg.com/profile_images/1088743967473033216/g9VhS-UJ_normal.jpg" TargetMode="External" /><Relationship Id="rId338" Type="http://schemas.openxmlformats.org/officeDocument/2006/relationships/hyperlink" Target="http://pbs.twimg.com/profile_images/1096237026955878400/qyp6av1E_normal.jpg" TargetMode="External" /><Relationship Id="rId339" Type="http://schemas.openxmlformats.org/officeDocument/2006/relationships/hyperlink" Target="http://pbs.twimg.com/profile_images/1064245952263778304/ViidE5vi_normal.jpg" TargetMode="External" /><Relationship Id="rId340" Type="http://schemas.openxmlformats.org/officeDocument/2006/relationships/hyperlink" Target="http://a0.twimg.com/profile_images/14463162/p.iko200x200_normal.jpg" TargetMode="External" /><Relationship Id="rId341" Type="http://schemas.openxmlformats.org/officeDocument/2006/relationships/hyperlink" Target="http://pbs.twimg.com/profile_images/1092102683673018368/2HM_Go68_normal.jpg" TargetMode="External" /><Relationship Id="rId342" Type="http://schemas.openxmlformats.org/officeDocument/2006/relationships/hyperlink" Target="http://pbs.twimg.com/profile_images/1083521348394135552/ei6iD95o_normal.jpg" TargetMode="External" /><Relationship Id="rId343" Type="http://schemas.openxmlformats.org/officeDocument/2006/relationships/hyperlink" Target="http://pbs.twimg.com/profile_images/1096439456293212165/BD4jZg9M_normal.png" TargetMode="External" /><Relationship Id="rId344" Type="http://schemas.openxmlformats.org/officeDocument/2006/relationships/hyperlink" Target="http://pbs.twimg.com/profile_images/1091832806802522113/0h0woAyH_normal.jpg" TargetMode="External" /><Relationship Id="rId345" Type="http://schemas.openxmlformats.org/officeDocument/2006/relationships/hyperlink" Target="http://pbs.twimg.com/profile_images/1066744168398102528/Wib4KgYR_normal.jpg" TargetMode="External" /><Relationship Id="rId346" Type="http://schemas.openxmlformats.org/officeDocument/2006/relationships/hyperlink" Target="http://pbs.twimg.com/profile_images/1065751329979621376/GwWIww25_normal.jpg" TargetMode="External" /><Relationship Id="rId347" Type="http://schemas.openxmlformats.org/officeDocument/2006/relationships/hyperlink" Target="http://pbs.twimg.com/profile_images/1060332079903326208/iX8qZQqm_normal.jpg" TargetMode="External" /><Relationship Id="rId348" Type="http://schemas.openxmlformats.org/officeDocument/2006/relationships/hyperlink" Target="http://pbs.twimg.com/profile_images/1092070451658936321/K2JJ0-26_normal.jpg" TargetMode="External" /><Relationship Id="rId349" Type="http://schemas.openxmlformats.org/officeDocument/2006/relationships/hyperlink" Target="http://pbs.twimg.com/profile_images/1083061135308275712/QcpGTIek_normal.jpg" TargetMode="External" /><Relationship Id="rId350" Type="http://schemas.openxmlformats.org/officeDocument/2006/relationships/hyperlink" Target="http://pbs.twimg.com/profile_images/983810906927792128/QToPQDeT_normal.jpg" TargetMode="External" /><Relationship Id="rId351" Type="http://schemas.openxmlformats.org/officeDocument/2006/relationships/hyperlink" Target="http://pbs.twimg.com/profile_images/378800000053659391/5e3a982a782767f286b3a5ffc9ae77d5_normal.jpeg" TargetMode="External" /><Relationship Id="rId352" Type="http://schemas.openxmlformats.org/officeDocument/2006/relationships/hyperlink" Target="http://pbs.twimg.com/profile_images/527433610513502208/wLAD40Pd_normal.jpeg" TargetMode="External" /><Relationship Id="rId353" Type="http://schemas.openxmlformats.org/officeDocument/2006/relationships/hyperlink" Target="http://pbs.twimg.com/profile_images/1027949802607325185/8YYdhM1I_normal.jpg" TargetMode="External" /><Relationship Id="rId354" Type="http://schemas.openxmlformats.org/officeDocument/2006/relationships/hyperlink" Target="http://pbs.twimg.com/profile_images/413894710348886016/CmLuHLSJ_normal.jpeg" TargetMode="External" /><Relationship Id="rId355" Type="http://schemas.openxmlformats.org/officeDocument/2006/relationships/hyperlink" Target="http://pbs.twimg.com/profile_images/596888456816558080/2mkxALqJ_normal.jpg" TargetMode="External" /><Relationship Id="rId356" Type="http://schemas.openxmlformats.org/officeDocument/2006/relationships/hyperlink" Target="http://pbs.twimg.com/profile_images/902578621243506689/b7i2TA8y_normal.jpg" TargetMode="External" /><Relationship Id="rId357" Type="http://schemas.openxmlformats.org/officeDocument/2006/relationships/hyperlink" Target="http://pbs.twimg.com/profile_images/855170310756118528/Bm4WoO7d_normal.jpg" TargetMode="External" /><Relationship Id="rId358" Type="http://schemas.openxmlformats.org/officeDocument/2006/relationships/hyperlink" Target="http://pbs.twimg.com/profile_images/378800000834357788/afd9498cf0529101b1da81e750e41986_normal.png" TargetMode="External" /><Relationship Id="rId359" Type="http://schemas.openxmlformats.org/officeDocument/2006/relationships/hyperlink" Target="http://pbs.twimg.com/profile_images/913482824853925888/G8ND1HsH_normal.jpg" TargetMode="External" /><Relationship Id="rId360" Type="http://schemas.openxmlformats.org/officeDocument/2006/relationships/hyperlink" Target="http://pbs.twimg.com/profile_images/1216148574/me_normal.jpg" TargetMode="External" /><Relationship Id="rId361" Type="http://schemas.openxmlformats.org/officeDocument/2006/relationships/hyperlink" Target="http://pbs.twimg.com/profile_images/498679672440246272/NP0sDxem_normal.jpeg" TargetMode="External" /><Relationship Id="rId362" Type="http://schemas.openxmlformats.org/officeDocument/2006/relationships/hyperlink" Target="http://pbs.twimg.com/profile_images/814973134227079168/PqNwyv_9_normal.jpg" TargetMode="External" /><Relationship Id="rId363" Type="http://schemas.openxmlformats.org/officeDocument/2006/relationships/hyperlink" Target="http://pbs.twimg.com/profile_images/593936196495081473/BcSw9x4i_normal.jpg" TargetMode="External" /><Relationship Id="rId364" Type="http://schemas.openxmlformats.org/officeDocument/2006/relationships/hyperlink" Target="http://pbs.twimg.com/profile_images/341289485/Small_Copy_normal.jpg" TargetMode="External" /><Relationship Id="rId365" Type="http://schemas.openxmlformats.org/officeDocument/2006/relationships/hyperlink" Target="http://pbs.twimg.com/profile_images/888842502970671106/iO9g7Gjp_normal.jpg" TargetMode="External" /><Relationship Id="rId366" Type="http://schemas.openxmlformats.org/officeDocument/2006/relationships/hyperlink" Target="http://pbs.twimg.com/profile_images/889149658144145408/SAj5hLY4_normal.jpg" TargetMode="External" /><Relationship Id="rId367" Type="http://schemas.openxmlformats.org/officeDocument/2006/relationships/hyperlink" Target="http://pbs.twimg.com/profile_images/1083478430757408768/nySB9YuM_normal.jpg" TargetMode="External" /><Relationship Id="rId368" Type="http://schemas.openxmlformats.org/officeDocument/2006/relationships/hyperlink" Target="http://pbs.twimg.com/profile_images/721853943307849732/0fJh1BlP_normal.jpg" TargetMode="External" /><Relationship Id="rId369" Type="http://schemas.openxmlformats.org/officeDocument/2006/relationships/hyperlink" Target="http://pbs.twimg.com/profile_images/1093584179936223232/8cxW_UwV_normal.jpg" TargetMode="External" /><Relationship Id="rId370" Type="http://schemas.openxmlformats.org/officeDocument/2006/relationships/hyperlink" Target="http://pbs.twimg.com/profile_images/710137733130403844/t1_lw07C_normal.jpg" TargetMode="External" /><Relationship Id="rId371" Type="http://schemas.openxmlformats.org/officeDocument/2006/relationships/hyperlink" Target="http://pbs.twimg.com/profile_images/542020878897528832/Tsm0ICT5_normal.jpeg" TargetMode="External" /><Relationship Id="rId372" Type="http://schemas.openxmlformats.org/officeDocument/2006/relationships/hyperlink" Target="http://pbs.twimg.com/profile_images/1057943878643388416/Oh9YzNQB_normal.jpg" TargetMode="External" /><Relationship Id="rId373" Type="http://schemas.openxmlformats.org/officeDocument/2006/relationships/hyperlink" Target="http://pbs.twimg.com/profile_images/275503186/Avatar_normal.jpg" TargetMode="External" /><Relationship Id="rId374" Type="http://schemas.openxmlformats.org/officeDocument/2006/relationships/hyperlink" Target="http://abs.twimg.com/sticky/default_profile_images/default_profile_normal.png" TargetMode="External" /><Relationship Id="rId375" Type="http://schemas.openxmlformats.org/officeDocument/2006/relationships/hyperlink" Target="http://pbs.twimg.com/profile_images/823604587684855808/nxrI2ruh_normal.jpg" TargetMode="External" /><Relationship Id="rId376" Type="http://schemas.openxmlformats.org/officeDocument/2006/relationships/hyperlink" Target="http://pbs.twimg.com/profile_images/927133635903393792/VZN-GYfb_normal.jpg" TargetMode="External" /><Relationship Id="rId377" Type="http://schemas.openxmlformats.org/officeDocument/2006/relationships/hyperlink" Target="http://pbs.twimg.com/profile_images/1903323602/419292_318428521555368_110432605688295_921855_1341160931_n_normal.jpg" TargetMode="External" /><Relationship Id="rId378" Type="http://schemas.openxmlformats.org/officeDocument/2006/relationships/hyperlink" Target="http://pbs.twimg.com/profile_images/880571187914584069/A-3iO4JX_normal.jpg" TargetMode="External" /><Relationship Id="rId379" Type="http://schemas.openxmlformats.org/officeDocument/2006/relationships/hyperlink" Target="http://abs.twimg.com/sticky/default_profile_images/default_profile_1_normal.png" TargetMode="External" /><Relationship Id="rId380" Type="http://schemas.openxmlformats.org/officeDocument/2006/relationships/hyperlink" Target="http://pbs.twimg.com/profile_images/952115740999606272/4KsKtVK8_normal.jpg" TargetMode="External" /><Relationship Id="rId381" Type="http://schemas.openxmlformats.org/officeDocument/2006/relationships/hyperlink" Target="http://pbs.twimg.com/profile_images/521436973295104001/UJp0caJ8_normal.jpeg" TargetMode="External" /><Relationship Id="rId382" Type="http://schemas.openxmlformats.org/officeDocument/2006/relationships/hyperlink" Target="http://pbs.twimg.com/profile_images/773539588371517440/vEvsLfTm_normal.jpg" TargetMode="External" /><Relationship Id="rId383" Type="http://schemas.openxmlformats.org/officeDocument/2006/relationships/hyperlink" Target="http://abs.twimg.com/sticky/default_profile_images/default_profile_normal.png" TargetMode="External" /><Relationship Id="rId384" Type="http://schemas.openxmlformats.org/officeDocument/2006/relationships/hyperlink" Target="http://abs.twimg.com/sticky/default_profile_images/default_profile_normal.png" TargetMode="External" /><Relationship Id="rId385" Type="http://schemas.openxmlformats.org/officeDocument/2006/relationships/hyperlink" Target="http://pbs.twimg.com/profile_images/728729024478912512/_yViMr8o_normal.jpg" TargetMode="External" /><Relationship Id="rId386" Type="http://schemas.openxmlformats.org/officeDocument/2006/relationships/hyperlink" Target="http://pbs.twimg.com/profile_images/1056163301430824960/aXdzYirX_normal.jpg" TargetMode="External" /><Relationship Id="rId387" Type="http://schemas.openxmlformats.org/officeDocument/2006/relationships/hyperlink" Target="http://abs.twimg.com/sticky/default_profile_images/default_profile_normal.png" TargetMode="External" /><Relationship Id="rId388" Type="http://schemas.openxmlformats.org/officeDocument/2006/relationships/hyperlink" Target="http://pbs.twimg.com/profile_images/853408694301839360/UpLlV91c_normal.jpg" TargetMode="External" /><Relationship Id="rId389" Type="http://schemas.openxmlformats.org/officeDocument/2006/relationships/hyperlink" Target="http://pbs.twimg.com/profile_images/2182004955/head_normal.png" TargetMode="External" /><Relationship Id="rId390" Type="http://schemas.openxmlformats.org/officeDocument/2006/relationships/hyperlink" Target="http://pbs.twimg.com/profile_images/818845648837455875/b7gh8sxm_normal.jpg" TargetMode="External" /><Relationship Id="rId391" Type="http://schemas.openxmlformats.org/officeDocument/2006/relationships/hyperlink" Target="http://pbs.twimg.com/profile_images/2379846576/c971u1nfy6pojfa8bs8m_normal.png" TargetMode="External" /><Relationship Id="rId392" Type="http://schemas.openxmlformats.org/officeDocument/2006/relationships/hyperlink" Target="http://pbs.twimg.com/profile_images/848937343511932929/qggWDCes_normal.jpg" TargetMode="External" /><Relationship Id="rId393" Type="http://schemas.openxmlformats.org/officeDocument/2006/relationships/hyperlink" Target="http://pbs.twimg.com/profile_images/822587822892871686/oTSG2IcZ_normal.jpg" TargetMode="External" /><Relationship Id="rId394" Type="http://schemas.openxmlformats.org/officeDocument/2006/relationships/hyperlink" Target="http://pbs.twimg.com/profile_images/833910359035609089/6mNg6C1X_normal.jpg" TargetMode="External" /><Relationship Id="rId395" Type="http://schemas.openxmlformats.org/officeDocument/2006/relationships/hyperlink" Target="http://abs.twimg.com/sticky/default_profile_images/default_profile_normal.png" TargetMode="External" /><Relationship Id="rId396" Type="http://schemas.openxmlformats.org/officeDocument/2006/relationships/hyperlink" Target="http://pbs.twimg.com/profile_images/984942813426024451/LCKIEkHL_normal.jpg" TargetMode="External" /><Relationship Id="rId397" Type="http://schemas.openxmlformats.org/officeDocument/2006/relationships/hyperlink" Target="http://pbs.twimg.com/profile_images/3667189090/936f1a112dd273b20c4209a78768dc33_normal.png" TargetMode="External" /><Relationship Id="rId398" Type="http://schemas.openxmlformats.org/officeDocument/2006/relationships/hyperlink" Target="http://pbs.twimg.com/profile_images/3073969229/0344fa7d28abf4e0a30b9dc0b11d66ac_normal.jpeg" TargetMode="External" /><Relationship Id="rId399" Type="http://schemas.openxmlformats.org/officeDocument/2006/relationships/hyperlink" Target="https://twitter.com/ultra_calls" TargetMode="External" /><Relationship Id="rId400" Type="http://schemas.openxmlformats.org/officeDocument/2006/relationships/hyperlink" Target="https://twitter.com/sprintcare" TargetMode="External" /><Relationship Id="rId401" Type="http://schemas.openxmlformats.org/officeDocument/2006/relationships/hyperlink" Target="https://twitter.com/halfofmi" TargetMode="External" /><Relationship Id="rId402" Type="http://schemas.openxmlformats.org/officeDocument/2006/relationships/hyperlink" Target="https://twitter.com/ggiredharr" TargetMode="External" /><Relationship Id="rId403" Type="http://schemas.openxmlformats.org/officeDocument/2006/relationships/hyperlink" Target="https://twitter.com/olilince" TargetMode="External" /><Relationship Id="rId404" Type="http://schemas.openxmlformats.org/officeDocument/2006/relationships/hyperlink" Target="https://twitter.com/madalynsklar" TargetMode="External" /><Relationship Id="rId405" Type="http://schemas.openxmlformats.org/officeDocument/2006/relationships/hyperlink" Target="https://twitter.com/mattstoddart1" TargetMode="External" /><Relationship Id="rId406" Type="http://schemas.openxmlformats.org/officeDocument/2006/relationships/hyperlink" Target="https://twitter.com/smcgregorr" TargetMode="External" /><Relationship Id="rId407" Type="http://schemas.openxmlformats.org/officeDocument/2006/relationships/hyperlink" Target="https://twitter.com/talktalk" TargetMode="External" /><Relationship Id="rId408" Type="http://schemas.openxmlformats.org/officeDocument/2006/relationships/hyperlink" Target="https://twitter.com/delesnaturalhai" TargetMode="External" /><Relationship Id="rId409" Type="http://schemas.openxmlformats.org/officeDocument/2006/relationships/hyperlink" Target="https://twitter.com/rainesyboo" TargetMode="External" /><Relationship Id="rId410" Type="http://schemas.openxmlformats.org/officeDocument/2006/relationships/hyperlink" Target="https://twitter.com/alessismore64" TargetMode="External" /><Relationship Id="rId411" Type="http://schemas.openxmlformats.org/officeDocument/2006/relationships/hyperlink" Target="https://twitter.com/swansea1721" TargetMode="External" /><Relationship Id="rId412" Type="http://schemas.openxmlformats.org/officeDocument/2006/relationships/hyperlink" Target="https://twitter.com/mgaka" TargetMode="External" /><Relationship Id="rId413" Type="http://schemas.openxmlformats.org/officeDocument/2006/relationships/hyperlink" Target="https://twitter.com/ellatasm" TargetMode="External" /><Relationship Id="rId414" Type="http://schemas.openxmlformats.org/officeDocument/2006/relationships/hyperlink" Target="https://twitter.com/williamharrops" TargetMode="External" /><Relationship Id="rId415" Type="http://schemas.openxmlformats.org/officeDocument/2006/relationships/hyperlink" Target="https://twitter.com/jermaine87654" TargetMode="External" /><Relationship Id="rId416" Type="http://schemas.openxmlformats.org/officeDocument/2006/relationships/hyperlink" Target="https://twitter.com/whartoneileen" TargetMode="External" /><Relationship Id="rId417" Type="http://schemas.openxmlformats.org/officeDocument/2006/relationships/hyperlink" Target="https://twitter.com/realmartinjhart" TargetMode="External" /><Relationship Id="rId418" Type="http://schemas.openxmlformats.org/officeDocument/2006/relationships/hyperlink" Target="https://twitter.com/simpsonws" TargetMode="External" /><Relationship Id="rId419" Type="http://schemas.openxmlformats.org/officeDocument/2006/relationships/hyperlink" Target="https://twitter.com/arronharewood" TargetMode="External" /><Relationship Id="rId420" Type="http://schemas.openxmlformats.org/officeDocument/2006/relationships/hyperlink" Target="https://twitter.com/morzinesam" TargetMode="External" /><Relationship Id="rId421" Type="http://schemas.openxmlformats.org/officeDocument/2006/relationships/hyperlink" Target="https://twitter.com/janannemorris" TargetMode="External" /><Relationship Id="rId422" Type="http://schemas.openxmlformats.org/officeDocument/2006/relationships/hyperlink" Target="https://twitter.com/itsmeleget" TargetMode="External" /><Relationship Id="rId423" Type="http://schemas.openxmlformats.org/officeDocument/2006/relationships/hyperlink" Target="https://twitter.com/siembit" TargetMode="External" /><Relationship Id="rId424" Type="http://schemas.openxmlformats.org/officeDocument/2006/relationships/hyperlink" Target="https://twitter.com/clintjnield" TargetMode="External" /><Relationship Id="rId425" Type="http://schemas.openxmlformats.org/officeDocument/2006/relationships/hyperlink" Target="https://twitter.com/noonjonathan" TargetMode="External" /><Relationship Id="rId426" Type="http://schemas.openxmlformats.org/officeDocument/2006/relationships/hyperlink" Target="https://twitter.com/spallyg94" TargetMode="External" /><Relationship Id="rId427" Type="http://schemas.openxmlformats.org/officeDocument/2006/relationships/hyperlink" Target="https://twitter.com/brettstoneworld" TargetMode="External" /><Relationship Id="rId428" Type="http://schemas.openxmlformats.org/officeDocument/2006/relationships/hyperlink" Target="https://twitter.com/glaswegianka" TargetMode="External" /><Relationship Id="rId429" Type="http://schemas.openxmlformats.org/officeDocument/2006/relationships/hyperlink" Target="https://twitter.com/mrdrummerman" TargetMode="External" /><Relationship Id="rId430" Type="http://schemas.openxmlformats.org/officeDocument/2006/relationships/hyperlink" Target="https://twitter.com/jfbacon1" TargetMode="External" /><Relationship Id="rId431" Type="http://schemas.openxmlformats.org/officeDocument/2006/relationships/hyperlink" Target="https://twitter.com/timsims13" TargetMode="External" /><Relationship Id="rId432" Type="http://schemas.openxmlformats.org/officeDocument/2006/relationships/hyperlink" Target="https://twitter.com/tim_mcarthur" TargetMode="External" /><Relationship Id="rId433" Type="http://schemas.openxmlformats.org/officeDocument/2006/relationships/hyperlink" Target="https://twitter.com/nicolaw76" TargetMode="External" /><Relationship Id="rId434" Type="http://schemas.openxmlformats.org/officeDocument/2006/relationships/hyperlink" Target="https://twitter.com/daisyjxxx" TargetMode="External" /><Relationship Id="rId435" Type="http://schemas.openxmlformats.org/officeDocument/2006/relationships/hyperlink" Target="https://twitter.com/rzteszler" TargetMode="External" /><Relationship Id="rId436" Type="http://schemas.openxmlformats.org/officeDocument/2006/relationships/hyperlink" Target="https://twitter.com/markleemellor" TargetMode="External" /><Relationship Id="rId437" Type="http://schemas.openxmlformats.org/officeDocument/2006/relationships/hyperlink" Target="https://twitter.com/garyturnbull4" TargetMode="External" /><Relationship Id="rId438" Type="http://schemas.openxmlformats.org/officeDocument/2006/relationships/hyperlink" Target="https://twitter.com/stargirltt" TargetMode="External" /><Relationship Id="rId439" Type="http://schemas.openxmlformats.org/officeDocument/2006/relationships/hyperlink" Target="https://twitter.com/thisiskatel" TargetMode="External" /><Relationship Id="rId440" Type="http://schemas.openxmlformats.org/officeDocument/2006/relationships/hyperlink" Target="https://twitter.com/jhuntridge" TargetMode="External" /><Relationship Id="rId441" Type="http://schemas.openxmlformats.org/officeDocument/2006/relationships/hyperlink" Target="https://twitter.com/misstillyandme" TargetMode="External" /><Relationship Id="rId442" Type="http://schemas.openxmlformats.org/officeDocument/2006/relationships/hyperlink" Target="https://twitter.com/boothmazdon" TargetMode="External" /><Relationship Id="rId443" Type="http://schemas.openxmlformats.org/officeDocument/2006/relationships/hyperlink" Target="https://twitter.com/adsdog1" TargetMode="External" /><Relationship Id="rId444" Type="http://schemas.openxmlformats.org/officeDocument/2006/relationships/hyperlink" Target="https://twitter.com/jday0708" TargetMode="External" /><Relationship Id="rId445" Type="http://schemas.openxmlformats.org/officeDocument/2006/relationships/hyperlink" Target="https://twitter.com/eagullcry" TargetMode="External" /><Relationship Id="rId446" Type="http://schemas.openxmlformats.org/officeDocument/2006/relationships/hyperlink" Target="https://twitter.com/chlolouii" TargetMode="External" /><Relationship Id="rId447" Type="http://schemas.openxmlformats.org/officeDocument/2006/relationships/hyperlink" Target="https://twitter.com/_pickering1" TargetMode="External" /><Relationship Id="rId448" Type="http://schemas.openxmlformats.org/officeDocument/2006/relationships/hyperlink" Target="https://twitter.com/adambutters3" TargetMode="External" /><Relationship Id="rId449" Type="http://schemas.openxmlformats.org/officeDocument/2006/relationships/hyperlink" Target="https://twitter.com/dillon_erhardt" TargetMode="External" /><Relationship Id="rId450" Type="http://schemas.openxmlformats.org/officeDocument/2006/relationships/hyperlink" Target="https://twitter.com/properruggie" TargetMode="External" /><Relationship Id="rId451" Type="http://schemas.openxmlformats.org/officeDocument/2006/relationships/hyperlink" Target="https://twitter.com/nick_hoadley" TargetMode="External" /><Relationship Id="rId452" Type="http://schemas.openxmlformats.org/officeDocument/2006/relationships/hyperlink" Target="https://twitter.com/andyhall2171" TargetMode="External" /><Relationship Id="rId453" Type="http://schemas.openxmlformats.org/officeDocument/2006/relationships/hyperlink" Target="https://twitter.com/boneskw" TargetMode="External" /><Relationship Id="rId454" Type="http://schemas.openxmlformats.org/officeDocument/2006/relationships/hyperlink" Target="https://twitter.com/twitliveevents" TargetMode="External" /><Relationship Id="rId455" Type="http://schemas.openxmlformats.org/officeDocument/2006/relationships/hyperlink" Target="https://twitter.com/juegostudio" TargetMode="External" /><Relationship Id="rId456" Type="http://schemas.openxmlformats.org/officeDocument/2006/relationships/hyperlink" Target="https://twitter.com/amithpanchal" TargetMode="External" /><Relationship Id="rId457" Type="http://schemas.openxmlformats.org/officeDocument/2006/relationships/hyperlink" Target="https://twitter.com/ngocgiautran1" TargetMode="External" /><Relationship Id="rId458" Type="http://schemas.openxmlformats.org/officeDocument/2006/relationships/hyperlink" Target="https://twitter.com/bracelet_barnes" TargetMode="External" /><Relationship Id="rId459" Type="http://schemas.openxmlformats.org/officeDocument/2006/relationships/hyperlink" Target="https://twitter.com/vegadoran" TargetMode="External" /><Relationship Id="rId460" Type="http://schemas.openxmlformats.org/officeDocument/2006/relationships/hyperlink" Target="https://twitter.com/yiprashad" TargetMode="External" /><Relationship Id="rId461" Type="http://schemas.openxmlformats.org/officeDocument/2006/relationships/hyperlink" Target="https://twitter.com/1974christensen" TargetMode="External" /><Relationship Id="rId462" Type="http://schemas.openxmlformats.org/officeDocument/2006/relationships/hyperlink" Target="https://twitter.com/yaekollbordeaux" TargetMode="External" /><Relationship Id="rId463" Type="http://schemas.openxmlformats.org/officeDocument/2006/relationships/hyperlink" Target="https://twitter.com/jensensam1" TargetMode="External" /><Relationship Id="rId464" Type="http://schemas.openxmlformats.org/officeDocument/2006/relationships/hyperlink" Target="https://twitter.com/erinffbillingsl" TargetMode="External" /><Relationship Id="rId465" Type="http://schemas.openxmlformats.org/officeDocument/2006/relationships/hyperlink" Target="https://twitter.com/keeshascearce" TargetMode="External" /><Relationship Id="rId466" Type="http://schemas.openxmlformats.org/officeDocument/2006/relationships/hyperlink" Target="https://twitter.com/keeshamoreland" TargetMode="External" /><Relationship Id="rId467" Type="http://schemas.openxmlformats.org/officeDocument/2006/relationships/hyperlink" Target="https://twitter.com/mahrblackburn" TargetMode="External" /><Relationship Id="rId468" Type="http://schemas.openxmlformats.org/officeDocument/2006/relationships/hyperlink" Target="https://twitter.com/kristifak33" TargetMode="External" /><Relationship Id="rId469" Type="http://schemas.openxmlformats.org/officeDocument/2006/relationships/hyperlink" Target="https://twitter.com/oliviachanatryg" TargetMode="External" /><Relationship Id="rId470" Type="http://schemas.openxmlformats.org/officeDocument/2006/relationships/hyperlink" Target="https://twitter.com/amexbusiness" TargetMode="External" /><Relationship Id="rId471" Type="http://schemas.openxmlformats.org/officeDocument/2006/relationships/hyperlink" Target="https://twitter.com/chandpersaud" TargetMode="External" /><Relationship Id="rId472" Type="http://schemas.openxmlformats.org/officeDocument/2006/relationships/hyperlink" Target="https://twitter.com/marcwigan" TargetMode="External" /><Relationship Id="rId473" Type="http://schemas.openxmlformats.org/officeDocument/2006/relationships/hyperlink" Target="https://twitter.com/saroff_nyc" TargetMode="External" /><Relationship Id="rId474" Type="http://schemas.openxmlformats.org/officeDocument/2006/relationships/hyperlink" Target="https://twitter.com/modelbartenders" TargetMode="External" /><Relationship Id="rId475" Type="http://schemas.openxmlformats.org/officeDocument/2006/relationships/hyperlink" Target="https://twitter.com/thestevenberger" TargetMode="External" /><Relationship Id="rId476" Type="http://schemas.openxmlformats.org/officeDocument/2006/relationships/hyperlink" Target="https://twitter.com/littletigger74" TargetMode="External" /><Relationship Id="rId477" Type="http://schemas.openxmlformats.org/officeDocument/2006/relationships/hyperlink" Target="https://twitter.com/heatherreyhan" TargetMode="External" /><Relationship Id="rId478" Type="http://schemas.openxmlformats.org/officeDocument/2006/relationships/hyperlink" Target="https://twitter.com/f4n9sj0k3r" TargetMode="External" /><Relationship Id="rId479" Type="http://schemas.openxmlformats.org/officeDocument/2006/relationships/hyperlink" Target="https://twitter.com/antosanbowo" TargetMode="External" /><Relationship Id="rId480" Type="http://schemas.openxmlformats.org/officeDocument/2006/relationships/hyperlink" Target="https://twitter.com/ghostblackcyber" TargetMode="External" /><Relationship Id="rId481" Type="http://schemas.openxmlformats.org/officeDocument/2006/relationships/hyperlink" Target="https://twitter.com/akuntofa" TargetMode="External" /><Relationship Id="rId482" Type="http://schemas.openxmlformats.org/officeDocument/2006/relationships/hyperlink" Target="https://twitter.com/adjahdrie" TargetMode="External" /><Relationship Id="rId483" Type="http://schemas.openxmlformats.org/officeDocument/2006/relationships/hyperlink" Target="https://twitter.com/peyboy9" TargetMode="External" /><Relationship Id="rId484" Type="http://schemas.openxmlformats.org/officeDocument/2006/relationships/hyperlink" Target="https://twitter.com/bengkeldodo" TargetMode="External" /><Relationship Id="rId485" Type="http://schemas.openxmlformats.org/officeDocument/2006/relationships/hyperlink" Target="https://twitter.com/p" TargetMode="External" /><Relationship Id="rId486" Type="http://schemas.openxmlformats.org/officeDocument/2006/relationships/hyperlink" Target="https://twitter.com/kangsemproel" TargetMode="External" /><Relationship Id="rId487" Type="http://schemas.openxmlformats.org/officeDocument/2006/relationships/hyperlink" Target="https://twitter.com/opposite6890" TargetMode="External" /><Relationship Id="rId488" Type="http://schemas.openxmlformats.org/officeDocument/2006/relationships/hyperlink" Target="https://twitter.com/rigenz123" TargetMode="External" /><Relationship Id="rId489" Type="http://schemas.openxmlformats.org/officeDocument/2006/relationships/hyperlink" Target="https://twitter.com/jackvardan" TargetMode="External" /><Relationship Id="rId490" Type="http://schemas.openxmlformats.org/officeDocument/2006/relationships/hyperlink" Target="https://twitter.com/ndon08back" TargetMode="External" /><Relationship Id="rId491" Type="http://schemas.openxmlformats.org/officeDocument/2006/relationships/hyperlink" Target="https://twitter.com/rajapurwa" TargetMode="External" /><Relationship Id="rId492" Type="http://schemas.openxmlformats.org/officeDocument/2006/relationships/hyperlink" Target="https://twitter.com/anonchristi" TargetMode="External" /><Relationship Id="rId493" Type="http://schemas.openxmlformats.org/officeDocument/2006/relationships/hyperlink" Target="https://twitter.com/dapitdong" TargetMode="External" /><Relationship Id="rId494" Type="http://schemas.openxmlformats.org/officeDocument/2006/relationships/hyperlink" Target="https://twitter.com/arlex_wu" TargetMode="External" /><Relationship Id="rId495" Type="http://schemas.openxmlformats.org/officeDocument/2006/relationships/hyperlink" Target="https://twitter.com/askamex" TargetMode="External" /><Relationship Id="rId496" Type="http://schemas.openxmlformats.org/officeDocument/2006/relationships/hyperlink" Target="https://twitter.com/rodnewsfeed" TargetMode="External" /><Relationship Id="rId497" Type="http://schemas.openxmlformats.org/officeDocument/2006/relationships/hyperlink" Target="https://twitter.com/demosthenespol" TargetMode="External" /><Relationship Id="rId498" Type="http://schemas.openxmlformats.org/officeDocument/2006/relationships/hyperlink" Target="https://twitter.com/tristar20" TargetMode="External" /><Relationship Id="rId499" Type="http://schemas.openxmlformats.org/officeDocument/2006/relationships/hyperlink" Target="https://twitter.com/igarvey" TargetMode="External" /><Relationship Id="rId500" Type="http://schemas.openxmlformats.org/officeDocument/2006/relationships/hyperlink" Target="https://twitter.com/otherlschaefer" TargetMode="External" /><Relationship Id="rId501" Type="http://schemas.openxmlformats.org/officeDocument/2006/relationships/hyperlink" Target="https://twitter.com/americanordem" TargetMode="External" /><Relationship Id="rId502" Type="http://schemas.openxmlformats.org/officeDocument/2006/relationships/hyperlink" Target="https://twitter.com/gsoulstar" TargetMode="External" /><Relationship Id="rId503" Type="http://schemas.openxmlformats.org/officeDocument/2006/relationships/hyperlink" Target="https://twitter.com/amexoffers" TargetMode="External" /><Relationship Id="rId504" Type="http://schemas.openxmlformats.org/officeDocument/2006/relationships/hyperlink" Target="https://twitter.com/jillheineck" TargetMode="External" /><Relationship Id="rId505" Type="http://schemas.openxmlformats.org/officeDocument/2006/relationships/hyperlink" Target="https://twitter.com/sy1188" TargetMode="External" /><Relationship Id="rId506" Type="http://schemas.openxmlformats.org/officeDocument/2006/relationships/hyperlink" Target="https://twitter.com/dahlypardon" TargetMode="External" /><Relationship Id="rId507" Type="http://schemas.openxmlformats.org/officeDocument/2006/relationships/hyperlink" Target="https://twitter.com/lifeofagc" TargetMode="External" /><Relationship Id="rId508" Type="http://schemas.openxmlformats.org/officeDocument/2006/relationships/hyperlink" Target="https://twitter.com/hotcakes_33" TargetMode="External" /><Relationship Id="rId509" Type="http://schemas.openxmlformats.org/officeDocument/2006/relationships/hyperlink" Target="https://twitter.com/lissy55" TargetMode="External" /><Relationship Id="rId510" Type="http://schemas.openxmlformats.org/officeDocument/2006/relationships/hyperlink" Target="https://twitter.com/antjxck" TargetMode="External" /><Relationship Id="rId511" Type="http://schemas.openxmlformats.org/officeDocument/2006/relationships/hyperlink" Target="https://twitter.com/roscarda" TargetMode="External" /><Relationship Id="rId512" Type="http://schemas.openxmlformats.org/officeDocument/2006/relationships/hyperlink" Target="https://twitter.com/littles1126" TargetMode="External" /><Relationship Id="rId513" Type="http://schemas.openxmlformats.org/officeDocument/2006/relationships/hyperlink" Target="https://twitter.com/tiagoscharfy" TargetMode="External" /><Relationship Id="rId514" Type="http://schemas.openxmlformats.org/officeDocument/2006/relationships/hyperlink" Target="https://twitter.com/nowijkrap" TargetMode="External" /><Relationship Id="rId515" Type="http://schemas.openxmlformats.org/officeDocument/2006/relationships/hyperlink" Target="https://twitter.com/matthewichoi" TargetMode="External" /><Relationship Id="rId516" Type="http://schemas.openxmlformats.org/officeDocument/2006/relationships/hyperlink" Target="https://twitter.com/valbth812" TargetMode="External" /><Relationship Id="rId517" Type="http://schemas.openxmlformats.org/officeDocument/2006/relationships/hyperlink" Target="https://twitter.com/itsalexmas" TargetMode="External" /><Relationship Id="rId518" Type="http://schemas.openxmlformats.org/officeDocument/2006/relationships/hyperlink" Target="https://twitter.com/mjkazin" TargetMode="External" /><Relationship Id="rId519" Type="http://schemas.openxmlformats.org/officeDocument/2006/relationships/hyperlink" Target="https://twitter.com/anurag1goel" TargetMode="External" /><Relationship Id="rId520" Type="http://schemas.openxmlformats.org/officeDocument/2006/relationships/hyperlink" Target="https://twitter.com/cardigancorg" TargetMode="External" /><Relationship Id="rId521" Type="http://schemas.openxmlformats.org/officeDocument/2006/relationships/hyperlink" Target="https://twitter.com/smooth_chillin" TargetMode="External" /><Relationship Id="rId522" Type="http://schemas.openxmlformats.org/officeDocument/2006/relationships/hyperlink" Target="https://twitter.com/jenoside_" TargetMode="External" /><Relationship Id="rId523" Type="http://schemas.openxmlformats.org/officeDocument/2006/relationships/hyperlink" Target="https://twitter.com/drip2hard21" TargetMode="External" /><Relationship Id="rId524" Type="http://schemas.openxmlformats.org/officeDocument/2006/relationships/hyperlink" Target="https://twitter.com/jeffreylesser" TargetMode="External" /><Relationship Id="rId525" Type="http://schemas.openxmlformats.org/officeDocument/2006/relationships/hyperlink" Target="https://twitter.com/iain_davison4" TargetMode="External" /><Relationship Id="rId526" Type="http://schemas.openxmlformats.org/officeDocument/2006/relationships/hyperlink" Target="https://twitter.com/pbuckle13" TargetMode="External" /><Relationship Id="rId527" Type="http://schemas.openxmlformats.org/officeDocument/2006/relationships/hyperlink" Target="https://twitter.com/laurajanefraser" TargetMode="External" /><Relationship Id="rId528" Type="http://schemas.openxmlformats.org/officeDocument/2006/relationships/hyperlink" Target="https://twitter.com/sangunchoi1" TargetMode="External" /><Relationship Id="rId529" Type="http://schemas.openxmlformats.org/officeDocument/2006/relationships/hyperlink" Target="https://twitter.com/puckslap" TargetMode="External" /><Relationship Id="rId530" Type="http://schemas.openxmlformats.org/officeDocument/2006/relationships/hyperlink" Target="https://twitter.com/dccannon" TargetMode="External" /><Relationship Id="rId531" Type="http://schemas.openxmlformats.org/officeDocument/2006/relationships/hyperlink" Target="https://twitter.com/hongzoop" TargetMode="External" /><Relationship Id="rId532" Type="http://schemas.openxmlformats.org/officeDocument/2006/relationships/hyperlink" Target="https://twitter.com/mayweingarden" TargetMode="External" /><Relationship Id="rId533" Type="http://schemas.openxmlformats.org/officeDocument/2006/relationships/hyperlink" Target="https://twitter.com/hamaas" TargetMode="External" /><Relationship Id="rId534" Type="http://schemas.openxmlformats.org/officeDocument/2006/relationships/hyperlink" Target="https://twitter.com/kenfisher" TargetMode="External" /><Relationship Id="rId535" Type="http://schemas.openxmlformats.org/officeDocument/2006/relationships/hyperlink" Target="https://twitter.com/jediskwaat" TargetMode="External" /><Relationship Id="rId536" Type="http://schemas.openxmlformats.org/officeDocument/2006/relationships/hyperlink" Target="https://twitter.com/anthonyhankins" TargetMode="External" /><Relationship Id="rId537" Type="http://schemas.openxmlformats.org/officeDocument/2006/relationships/hyperlink" Target="https://twitter.com/christine_lien" TargetMode="External" /><Relationship Id="rId538" Type="http://schemas.openxmlformats.org/officeDocument/2006/relationships/hyperlink" Target="https://twitter.com/juliemeryl09" TargetMode="External" /><Relationship Id="rId539" Type="http://schemas.openxmlformats.org/officeDocument/2006/relationships/hyperlink" Target="https://twitter.com/_paranoidkid" TargetMode="External" /><Relationship Id="rId540" Type="http://schemas.openxmlformats.org/officeDocument/2006/relationships/hyperlink" Target="https://twitter.com/justsoyoung81" TargetMode="External" /><Relationship Id="rId541" Type="http://schemas.openxmlformats.org/officeDocument/2006/relationships/hyperlink" Target="https://twitter.com/supercilex" TargetMode="External" /><Relationship Id="rId542" Type="http://schemas.openxmlformats.org/officeDocument/2006/relationships/hyperlink" Target="https://twitter.com/bobbygzus" TargetMode="External" /><Relationship Id="rId543" Type="http://schemas.openxmlformats.org/officeDocument/2006/relationships/hyperlink" Target="https://twitter.com/sirtyface" TargetMode="External" /><Relationship Id="rId544" Type="http://schemas.openxmlformats.org/officeDocument/2006/relationships/comments" Target="../comments2.xml" /><Relationship Id="rId545" Type="http://schemas.openxmlformats.org/officeDocument/2006/relationships/vmlDrawing" Target="../drawings/vmlDrawing2.vml" /><Relationship Id="rId546" Type="http://schemas.openxmlformats.org/officeDocument/2006/relationships/table" Target="../tables/table2.xml" /><Relationship Id="rId54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americanexpress.com/socialchat" TargetMode="External" /><Relationship Id="rId2" Type="http://schemas.openxmlformats.org/officeDocument/2006/relationships/hyperlink" Target="https://community.talktalk.co.uk/t5/Chat/bd-p/socialchat" TargetMode="External" /><Relationship Id="rId3" Type="http://schemas.openxmlformats.org/officeDocument/2006/relationships/hyperlink" Target="https://www.chatinum.com/" TargetMode="External" /><Relationship Id="rId4" Type="http://schemas.openxmlformats.org/officeDocument/2006/relationships/hyperlink" Target="http://www.madalynsklar.com/2016/02/15/twittersmarter-podcast-cocktail-party-conversations-with-alan-knecht-and-michelle-stinson-ross-from-socialchat-episode-30/" TargetMode="External" /><Relationship Id="rId5" Type="http://schemas.openxmlformats.org/officeDocument/2006/relationships/hyperlink" Target="http://www.twitterliveevents.com/" TargetMode="External" /><Relationship Id="rId6" Type="http://schemas.openxmlformats.org/officeDocument/2006/relationships/hyperlink" Target="https://softwaredevelopersindia.com/blog/picture-chatting-app-like-snapchat/" TargetMode="External" /><Relationship Id="rId7" Type="http://schemas.openxmlformats.org/officeDocument/2006/relationships/hyperlink" Target="https://www.americanexpress.com/" TargetMode="External" /><Relationship Id="rId8" Type="http://schemas.openxmlformats.org/officeDocument/2006/relationships/hyperlink" Target="https://www.juegostudio.com/social-game-chat-apps-case-study" TargetMode="External" /><Relationship Id="rId9" Type="http://schemas.openxmlformats.org/officeDocument/2006/relationships/hyperlink" Target="https://twitter.com/login?redirect_after_login=/messages/compose?recipient_id=258719649" TargetMode="External" /><Relationship Id="rId10" Type="http://schemas.openxmlformats.org/officeDocument/2006/relationships/hyperlink" Target="http://www.sprint.com/socialchat" TargetMode="External" /><Relationship Id="rId11" Type="http://schemas.openxmlformats.org/officeDocument/2006/relationships/hyperlink" Target="https://www.americanexpress.com/socialchat" TargetMode="External" /><Relationship Id="rId12" Type="http://schemas.openxmlformats.org/officeDocument/2006/relationships/hyperlink" Target="https://www.americanexpress.com/" TargetMode="External" /><Relationship Id="rId13" Type="http://schemas.openxmlformats.org/officeDocument/2006/relationships/hyperlink" Target="https://community.talktalk.co.uk/t5/Chat/bd-p/socialchat" TargetMode="External" /><Relationship Id="rId14" Type="http://schemas.openxmlformats.org/officeDocument/2006/relationships/hyperlink" Target="https://twitter.com/login?redirect_after_login=/messages/compose?recipient_id=258719649" TargetMode="External" /><Relationship Id="rId15" Type="http://schemas.openxmlformats.org/officeDocument/2006/relationships/hyperlink" Target="https://www.chatinum.com/" TargetMode="External" /><Relationship Id="rId16" Type="http://schemas.openxmlformats.org/officeDocument/2006/relationships/hyperlink" Target="https://softwaredevelopersindia.com/blog/picture-chatting-app-like-snapchat/" TargetMode="External" /><Relationship Id="rId17" Type="http://schemas.openxmlformats.org/officeDocument/2006/relationships/hyperlink" Target="http://www.twitterliveevents.com/" TargetMode="External" /><Relationship Id="rId18" Type="http://schemas.openxmlformats.org/officeDocument/2006/relationships/hyperlink" Target="https://discordapp.com/invite/e4Xkd9r" TargetMode="External" /><Relationship Id="rId19" Type="http://schemas.openxmlformats.org/officeDocument/2006/relationships/hyperlink" Target="https://www.juegostudio.com/social-game-chat-apps-case-study" TargetMode="External" /><Relationship Id="rId20" Type="http://schemas.openxmlformats.org/officeDocument/2006/relationships/hyperlink" Target="https://www.americanexpress.com/socialchat" TargetMode="External" /><Relationship Id="rId21" Type="http://schemas.openxmlformats.org/officeDocument/2006/relationships/hyperlink" Target="http://www.madalynsklar.com/2016/02/15/twittersmarter-podcast-cocktail-party-conversations-with-alan-knecht-and-michelle-stinson-ross-from-socialchat-episode-30/" TargetMode="External" /><Relationship Id="rId22" Type="http://schemas.openxmlformats.org/officeDocument/2006/relationships/hyperlink" Target="http://www.sprint.com/socialchat" TargetMode="External" /><Relationship Id="rId23" Type="http://schemas.openxmlformats.org/officeDocument/2006/relationships/table" Target="../tables/table12.xml" /><Relationship Id="rId24" Type="http://schemas.openxmlformats.org/officeDocument/2006/relationships/table" Target="../tables/table13.xml" /><Relationship Id="rId25" Type="http://schemas.openxmlformats.org/officeDocument/2006/relationships/table" Target="../tables/table14.xml" /><Relationship Id="rId26" Type="http://schemas.openxmlformats.org/officeDocument/2006/relationships/table" Target="../tables/table15.xm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 Id="rId3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6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2011</v>
      </c>
      <c r="BB2" s="13" t="s">
        <v>2029</v>
      </c>
      <c r="BC2" s="13" t="s">
        <v>2030</v>
      </c>
      <c r="BD2" s="117" t="s">
        <v>2469</v>
      </c>
      <c r="BE2" s="117" t="s">
        <v>2470</v>
      </c>
      <c r="BF2" s="117" t="s">
        <v>2471</v>
      </c>
      <c r="BG2" s="117" t="s">
        <v>2472</v>
      </c>
      <c r="BH2" s="117" t="s">
        <v>2473</v>
      </c>
      <c r="BI2" s="117" t="s">
        <v>2474</v>
      </c>
      <c r="BJ2" s="117" t="s">
        <v>2475</v>
      </c>
      <c r="BK2" s="117" t="s">
        <v>2476</v>
      </c>
      <c r="BL2" s="117" t="s">
        <v>2477</v>
      </c>
    </row>
    <row r="3" spans="1:64" ht="15" customHeight="1">
      <c r="A3" s="64" t="s">
        <v>212</v>
      </c>
      <c r="B3" s="64" t="s">
        <v>212</v>
      </c>
      <c r="C3" s="65" t="s">
        <v>2524</v>
      </c>
      <c r="D3" s="66">
        <v>3</v>
      </c>
      <c r="E3" s="67" t="s">
        <v>132</v>
      </c>
      <c r="F3" s="68">
        <v>35</v>
      </c>
      <c r="G3" s="65"/>
      <c r="H3" s="69"/>
      <c r="I3" s="70"/>
      <c r="J3" s="70"/>
      <c r="K3" s="34" t="s">
        <v>65</v>
      </c>
      <c r="L3" s="71">
        <v>3</v>
      </c>
      <c r="M3" s="71"/>
      <c r="N3" s="72"/>
      <c r="O3" s="78" t="s">
        <v>176</v>
      </c>
      <c r="P3" s="80">
        <v>43499.81711805556</v>
      </c>
      <c r="Q3" s="78" t="s">
        <v>359</v>
      </c>
      <c r="R3" s="82" t="s">
        <v>490</v>
      </c>
      <c r="S3" s="78" t="s">
        <v>501</v>
      </c>
      <c r="T3" s="78" t="s">
        <v>512</v>
      </c>
      <c r="U3" s="78"/>
      <c r="V3" s="82" t="s">
        <v>531</v>
      </c>
      <c r="W3" s="80">
        <v>43499.81711805556</v>
      </c>
      <c r="X3" s="82" t="s">
        <v>556</v>
      </c>
      <c r="Y3" s="78"/>
      <c r="Z3" s="78"/>
      <c r="AA3" s="84" t="s">
        <v>689</v>
      </c>
      <c r="AB3" s="78"/>
      <c r="AC3" s="78" t="b">
        <v>0</v>
      </c>
      <c r="AD3" s="78">
        <v>0</v>
      </c>
      <c r="AE3" s="84" t="s">
        <v>929</v>
      </c>
      <c r="AF3" s="78" t="b">
        <v>0</v>
      </c>
      <c r="AG3" s="78" t="s">
        <v>1035</v>
      </c>
      <c r="AH3" s="78"/>
      <c r="AI3" s="84" t="s">
        <v>929</v>
      </c>
      <c r="AJ3" s="78" t="b">
        <v>0</v>
      </c>
      <c r="AK3" s="78">
        <v>0</v>
      </c>
      <c r="AL3" s="84" t="s">
        <v>929</v>
      </c>
      <c r="AM3" s="78" t="s">
        <v>1038</v>
      </c>
      <c r="AN3" s="78" t="b">
        <v>0</v>
      </c>
      <c r="AO3" s="84" t="s">
        <v>689</v>
      </c>
      <c r="AP3" s="78" t="s">
        <v>176</v>
      </c>
      <c r="AQ3" s="78">
        <v>0</v>
      </c>
      <c r="AR3" s="78">
        <v>0</v>
      </c>
      <c r="AS3" s="78"/>
      <c r="AT3" s="78"/>
      <c r="AU3" s="78"/>
      <c r="AV3" s="78"/>
      <c r="AW3" s="78"/>
      <c r="AX3" s="78"/>
      <c r="AY3" s="78"/>
      <c r="AZ3" s="78"/>
      <c r="BA3">
        <v>1</v>
      </c>
      <c r="BB3" s="78" t="str">
        <f>REPLACE(INDEX(GroupVertices[Group],MATCH(Edges[[#This Row],[Vertex 1]],GroupVertices[Vertex],0)),1,1,"")</f>
        <v>4</v>
      </c>
      <c r="BC3" s="78" t="str">
        <f>REPLACE(INDEX(GroupVertices[Group],MATCH(Edges[[#This Row],[Vertex 2]],GroupVertices[Vertex],0)),1,1,"")</f>
        <v>4</v>
      </c>
      <c r="BD3" s="48">
        <v>1</v>
      </c>
      <c r="BE3" s="49">
        <v>5.882352941176471</v>
      </c>
      <c r="BF3" s="48">
        <v>0</v>
      </c>
      <c r="BG3" s="49">
        <v>0</v>
      </c>
      <c r="BH3" s="48">
        <v>0</v>
      </c>
      <c r="BI3" s="49">
        <v>0</v>
      </c>
      <c r="BJ3" s="48">
        <v>16</v>
      </c>
      <c r="BK3" s="49">
        <v>94.11764705882354</v>
      </c>
      <c r="BL3" s="48">
        <v>17</v>
      </c>
    </row>
    <row r="4" spans="1:64" ht="15" customHeight="1">
      <c r="A4" s="64" t="s">
        <v>213</v>
      </c>
      <c r="B4" s="64" t="s">
        <v>240</v>
      </c>
      <c r="C4" s="65" t="s">
        <v>2524</v>
      </c>
      <c r="D4" s="66">
        <v>3</v>
      </c>
      <c r="E4" s="67" t="s">
        <v>132</v>
      </c>
      <c r="F4" s="68">
        <v>35</v>
      </c>
      <c r="G4" s="65"/>
      <c r="H4" s="69"/>
      <c r="I4" s="70"/>
      <c r="J4" s="70"/>
      <c r="K4" s="34" t="s">
        <v>65</v>
      </c>
      <c r="L4" s="77">
        <v>4</v>
      </c>
      <c r="M4" s="77"/>
      <c r="N4" s="72"/>
      <c r="O4" s="79" t="s">
        <v>357</v>
      </c>
      <c r="P4" s="81">
        <v>43503.0949537037</v>
      </c>
      <c r="Q4" s="79" t="s">
        <v>360</v>
      </c>
      <c r="R4" s="83" t="s">
        <v>491</v>
      </c>
      <c r="S4" s="79" t="s">
        <v>502</v>
      </c>
      <c r="T4" s="79"/>
      <c r="U4" s="79"/>
      <c r="V4" s="83" t="s">
        <v>532</v>
      </c>
      <c r="W4" s="81">
        <v>43503.0949537037</v>
      </c>
      <c r="X4" s="83" t="s">
        <v>557</v>
      </c>
      <c r="Y4" s="79"/>
      <c r="Z4" s="79"/>
      <c r="AA4" s="85" t="s">
        <v>690</v>
      </c>
      <c r="AB4" s="85" t="s">
        <v>822</v>
      </c>
      <c r="AC4" s="79" t="b">
        <v>0</v>
      </c>
      <c r="AD4" s="79">
        <v>0</v>
      </c>
      <c r="AE4" s="85" t="s">
        <v>930</v>
      </c>
      <c r="AF4" s="79" t="b">
        <v>0</v>
      </c>
      <c r="AG4" s="79" t="s">
        <v>1035</v>
      </c>
      <c r="AH4" s="79"/>
      <c r="AI4" s="85" t="s">
        <v>929</v>
      </c>
      <c r="AJ4" s="79" t="b">
        <v>0</v>
      </c>
      <c r="AK4" s="79">
        <v>0</v>
      </c>
      <c r="AL4" s="85" t="s">
        <v>929</v>
      </c>
      <c r="AM4" s="79" t="s">
        <v>1039</v>
      </c>
      <c r="AN4" s="79" t="b">
        <v>0</v>
      </c>
      <c r="AO4" s="85" t="s">
        <v>822</v>
      </c>
      <c r="AP4" s="79" t="s">
        <v>176</v>
      </c>
      <c r="AQ4" s="79">
        <v>0</v>
      </c>
      <c r="AR4" s="79">
        <v>0</v>
      </c>
      <c r="AS4" s="79"/>
      <c r="AT4" s="79"/>
      <c r="AU4" s="79"/>
      <c r="AV4" s="79"/>
      <c r="AW4" s="79"/>
      <c r="AX4" s="79"/>
      <c r="AY4" s="79"/>
      <c r="AZ4" s="79"/>
      <c r="BA4">
        <v>1</v>
      </c>
      <c r="BB4" s="78" t="str">
        <f>REPLACE(INDEX(GroupVertices[Group],MATCH(Edges[[#This Row],[Vertex 1]],GroupVertices[Vertex],0)),1,1,"")</f>
        <v>8</v>
      </c>
      <c r="BC4" s="78" t="str">
        <f>REPLACE(INDEX(GroupVertices[Group],MATCH(Edges[[#This Row],[Vertex 2]],GroupVertices[Vertex],0)),1,1,"")</f>
        <v>8</v>
      </c>
      <c r="BD4" s="48">
        <v>0</v>
      </c>
      <c r="BE4" s="49">
        <v>0</v>
      </c>
      <c r="BF4" s="48">
        <v>0</v>
      </c>
      <c r="BG4" s="49">
        <v>0</v>
      </c>
      <c r="BH4" s="48">
        <v>1</v>
      </c>
      <c r="BI4" s="49">
        <v>3.8461538461538463</v>
      </c>
      <c r="BJ4" s="48">
        <v>25</v>
      </c>
      <c r="BK4" s="49">
        <v>96.15384615384616</v>
      </c>
      <c r="BL4" s="48">
        <v>26</v>
      </c>
    </row>
    <row r="5" spans="1:64" ht="15">
      <c r="A5" s="64" t="s">
        <v>214</v>
      </c>
      <c r="B5" s="64" t="s">
        <v>214</v>
      </c>
      <c r="C5" s="65" t="s">
        <v>2525</v>
      </c>
      <c r="D5" s="66">
        <v>3</v>
      </c>
      <c r="E5" s="67" t="s">
        <v>136</v>
      </c>
      <c r="F5" s="68">
        <v>35</v>
      </c>
      <c r="G5" s="65"/>
      <c r="H5" s="69"/>
      <c r="I5" s="70"/>
      <c r="J5" s="70"/>
      <c r="K5" s="34" t="s">
        <v>65</v>
      </c>
      <c r="L5" s="77">
        <v>5</v>
      </c>
      <c r="M5" s="77"/>
      <c r="N5" s="72"/>
      <c r="O5" s="79" t="s">
        <v>176</v>
      </c>
      <c r="P5" s="81">
        <v>43500.375</v>
      </c>
      <c r="Q5" s="79" t="s">
        <v>361</v>
      </c>
      <c r="R5" s="83" t="s">
        <v>492</v>
      </c>
      <c r="S5" s="79" t="s">
        <v>503</v>
      </c>
      <c r="T5" s="79" t="s">
        <v>513</v>
      </c>
      <c r="U5" s="79"/>
      <c r="V5" s="83" t="s">
        <v>533</v>
      </c>
      <c r="W5" s="81">
        <v>43500.375</v>
      </c>
      <c r="X5" s="83" t="s">
        <v>558</v>
      </c>
      <c r="Y5" s="79"/>
      <c r="Z5" s="79"/>
      <c r="AA5" s="85" t="s">
        <v>691</v>
      </c>
      <c r="AB5" s="79"/>
      <c r="AC5" s="79" t="b">
        <v>0</v>
      </c>
      <c r="AD5" s="79">
        <v>0</v>
      </c>
      <c r="AE5" s="85" t="s">
        <v>929</v>
      </c>
      <c r="AF5" s="79" t="b">
        <v>0</v>
      </c>
      <c r="AG5" s="79" t="s">
        <v>1035</v>
      </c>
      <c r="AH5" s="79"/>
      <c r="AI5" s="85" t="s">
        <v>929</v>
      </c>
      <c r="AJ5" s="79" t="b">
        <v>0</v>
      </c>
      <c r="AK5" s="79">
        <v>0</v>
      </c>
      <c r="AL5" s="85" t="s">
        <v>929</v>
      </c>
      <c r="AM5" s="79" t="s">
        <v>1040</v>
      </c>
      <c r="AN5" s="79" t="b">
        <v>0</v>
      </c>
      <c r="AO5" s="85" t="s">
        <v>691</v>
      </c>
      <c r="AP5" s="79" t="s">
        <v>176</v>
      </c>
      <c r="AQ5" s="79">
        <v>0</v>
      </c>
      <c r="AR5" s="79">
        <v>0</v>
      </c>
      <c r="AS5" s="79"/>
      <c r="AT5" s="79"/>
      <c r="AU5" s="79"/>
      <c r="AV5" s="79"/>
      <c r="AW5" s="79"/>
      <c r="AX5" s="79"/>
      <c r="AY5" s="79"/>
      <c r="AZ5" s="79"/>
      <c r="BA5">
        <v>2</v>
      </c>
      <c r="BB5" s="78" t="str">
        <f>REPLACE(INDEX(GroupVertices[Group],MATCH(Edges[[#This Row],[Vertex 1]],GroupVertices[Vertex],0)),1,1,"")</f>
        <v>4</v>
      </c>
      <c r="BC5" s="78" t="str">
        <f>REPLACE(INDEX(GroupVertices[Group],MATCH(Edges[[#This Row],[Vertex 2]],GroupVertices[Vertex],0)),1,1,"")</f>
        <v>4</v>
      </c>
      <c r="BD5" s="48">
        <v>1</v>
      </c>
      <c r="BE5" s="49">
        <v>7.6923076923076925</v>
      </c>
      <c r="BF5" s="48">
        <v>0</v>
      </c>
      <c r="BG5" s="49">
        <v>0</v>
      </c>
      <c r="BH5" s="48">
        <v>0</v>
      </c>
      <c r="BI5" s="49">
        <v>0</v>
      </c>
      <c r="BJ5" s="48">
        <v>12</v>
      </c>
      <c r="BK5" s="49">
        <v>92.3076923076923</v>
      </c>
      <c r="BL5" s="48">
        <v>13</v>
      </c>
    </row>
    <row r="6" spans="1:64" ht="15">
      <c r="A6" s="64" t="s">
        <v>214</v>
      </c>
      <c r="B6" s="64" t="s">
        <v>214</v>
      </c>
      <c r="C6" s="65" t="s">
        <v>2525</v>
      </c>
      <c r="D6" s="66">
        <v>3</v>
      </c>
      <c r="E6" s="67" t="s">
        <v>136</v>
      </c>
      <c r="F6" s="68">
        <v>35</v>
      </c>
      <c r="G6" s="65"/>
      <c r="H6" s="69"/>
      <c r="I6" s="70"/>
      <c r="J6" s="70"/>
      <c r="K6" s="34" t="s">
        <v>65</v>
      </c>
      <c r="L6" s="77">
        <v>6</v>
      </c>
      <c r="M6" s="77"/>
      <c r="N6" s="72"/>
      <c r="O6" s="79" t="s">
        <v>176</v>
      </c>
      <c r="P6" s="81">
        <v>43505.333333333336</v>
      </c>
      <c r="Q6" s="79" t="s">
        <v>362</v>
      </c>
      <c r="R6" s="83" t="s">
        <v>492</v>
      </c>
      <c r="S6" s="79" t="s">
        <v>503</v>
      </c>
      <c r="T6" s="79" t="s">
        <v>513</v>
      </c>
      <c r="U6" s="79"/>
      <c r="V6" s="83" t="s">
        <v>533</v>
      </c>
      <c r="W6" s="81">
        <v>43505.333333333336</v>
      </c>
      <c r="X6" s="83" t="s">
        <v>559</v>
      </c>
      <c r="Y6" s="79"/>
      <c r="Z6" s="79"/>
      <c r="AA6" s="85" t="s">
        <v>692</v>
      </c>
      <c r="AB6" s="79"/>
      <c r="AC6" s="79" t="b">
        <v>0</v>
      </c>
      <c r="AD6" s="79">
        <v>0</v>
      </c>
      <c r="AE6" s="85" t="s">
        <v>929</v>
      </c>
      <c r="AF6" s="79" t="b">
        <v>0</v>
      </c>
      <c r="AG6" s="79" t="s">
        <v>1035</v>
      </c>
      <c r="AH6" s="79"/>
      <c r="AI6" s="85" t="s">
        <v>929</v>
      </c>
      <c r="AJ6" s="79" t="b">
        <v>0</v>
      </c>
      <c r="AK6" s="79">
        <v>1</v>
      </c>
      <c r="AL6" s="85" t="s">
        <v>929</v>
      </c>
      <c r="AM6" s="79" t="s">
        <v>1040</v>
      </c>
      <c r="AN6" s="79" t="b">
        <v>0</v>
      </c>
      <c r="AO6" s="85" t="s">
        <v>692</v>
      </c>
      <c r="AP6" s="79" t="s">
        <v>176</v>
      </c>
      <c r="AQ6" s="79">
        <v>0</v>
      </c>
      <c r="AR6" s="79">
        <v>0</v>
      </c>
      <c r="AS6" s="79"/>
      <c r="AT6" s="79"/>
      <c r="AU6" s="79"/>
      <c r="AV6" s="79"/>
      <c r="AW6" s="79"/>
      <c r="AX6" s="79"/>
      <c r="AY6" s="79"/>
      <c r="AZ6" s="79"/>
      <c r="BA6">
        <v>2</v>
      </c>
      <c r="BB6" s="78" t="str">
        <f>REPLACE(INDEX(GroupVertices[Group],MATCH(Edges[[#This Row],[Vertex 1]],GroupVertices[Vertex],0)),1,1,"")</f>
        <v>4</v>
      </c>
      <c r="BC6" s="78" t="str">
        <f>REPLACE(INDEX(GroupVertices[Group],MATCH(Edges[[#This Row],[Vertex 2]],GroupVertices[Vertex],0)),1,1,"")</f>
        <v>4</v>
      </c>
      <c r="BD6" s="48">
        <v>1</v>
      </c>
      <c r="BE6" s="49">
        <v>7.6923076923076925</v>
      </c>
      <c r="BF6" s="48">
        <v>0</v>
      </c>
      <c r="BG6" s="49">
        <v>0</v>
      </c>
      <c r="BH6" s="48">
        <v>0</v>
      </c>
      <c r="BI6" s="49">
        <v>0</v>
      </c>
      <c r="BJ6" s="48">
        <v>12</v>
      </c>
      <c r="BK6" s="49">
        <v>92.3076923076923</v>
      </c>
      <c r="BL6" s="48">
        <v>13</v>
      </c>
    </row>
    <row r="7" spans="1:64" ht="15">
      <c r="A7" s="64" t="s">
        <v>215</v>
      </c>
      <c r="B7" s="64" t="s">
        <v>217</v>
      </c>
      <c r="C7" s="65" t="s">
        <v>2524</v>
      </c>
      <c r="D7" s="66">
        <v>3</v>
      </c>
      <c r="E7" s="67" t="s">
        <v>132</v>
      </c>
      <c r="F7" s="68">
        <v>35</v>
      </c>
      <c r="G7" s="65"/>
      <c r="H7" s="69"/>
      <c r="I7" s="70"/>
      <c r="J7" s="70"/>
      <c r="K7" s="34" t="s">
        <v>65</v>
      </c>
      <c r="L7" s="77">
        <v>7</v>
      </c>
      <c r="M7" s="77"/>
      <c r="N7" s="72"/>
      <c r="O7" s="79" t="s">
        <v>358</v>
      </c>
      <c r="P7" s="81">
        <v>43505.9405787037</v>
      </c>
      <c r="Q7" s="79" t="s">
        <v>363</v>
      </c>
      <c r="R7" s="83" t="s">
        <v>493</v>
      </c>
      <c r="S7" s="79" t="s">
        <v>504</v>
      </c>
      <c r="T7" s="79" t="s">
        <v>514</v>
      </c>
      <c r="U7" s="79"/>
      <c r="V7" s="83" t="s">
        <v>534</v>
      </c>
      <c r="W7" s="81">
        <v>43505.9405787037</v>
      </c>
      <c r="X7" s="83" t="s">
        <v>560</v>
      </c>
      <c r="Y7" s="79"/>
      <c r="Z7" s="79"/>
      <c r="AA7" s="85" t="s">
        <v>693</v>
      </c>
      <c r="AB7" s="79"/>
      <c r="AC7" s="79" t="b">
        <v>0</v>
      </c>
      <c r="AD7" s="79">
        <v>0</v>
      </c>
      <c r="AE7" s="85" t="s">
        <v>929</v>
      </c>
      <c r="AF7" s="79" t="b">
        <v>0</v>
      </c>
      <c r="AG7" s="79" t="s">
        <v>1035</v>
      </c>
      <c r="AH7" s="79"/>
      <c r="AI7" s="85" t="s">
        <v>929</v>
      </c>
      <c r="AJ7" s="79" t="b">
        <v>0</v>
      </c>
      <c r="AK7" s="79">
        <v>4</v>
      </c>
      <c r="AL7" s="85" t="s">
        <v>695</v>
      </c>
      <c r="AM7" s="79" t="s">
        <v>1038</v>
      </c>
      <c r="AN7" s="79" t="b">
        <v>0</v>
      </c>
      <c r="AO7" s="85" t="s">
        <v>695</v>
      </c>
      <c r="AP7" s="79" t="s">
        <v>176</v>
      </c>
      <c r="AQ7" s="79">
        <v>0</v>
      </c>
      <c r="AR7" s="79">
        <v>0</v>
      </c>
      <c r="AS7" s="79"/>
      <c r="AT7" s="79"/>
      <c r="AU7" s="79"/>
      <c r="AV7" s="79"/>
      <c r="AW7" s="79"/>
      <c r="AX7" s="79"/>
      <c r="AY7" s="79"/>
      <c r="AZ7" s="79"/>
      <c r="BA7">
        <v>1</v>
      </c>
      <c r="BB7" s="78" t="str">
        <f>REPLACE(INDEX(GroupVertices[Group],MATCH(Edges[[#This Row],[Vertex 1]],GroupVertices[Vertex],0)),1,1,"")</f>
        <v>6</v>
      </c>
      <c r="BC7" s="78" t="str">
        <f>REPLACE(INDEX(GroupVertices[Group],MATCH(Edges[[#This Row],[Vertex 2]],GroupVertices[Vertex],0)),1,1,"")</f>
        <v>6</v>
      </c>
      <c r="BD7" s="48">
        <v>0</v>
      </c>
      <c r="BE7" s="49">
        <v>0</v>
      </c>
      <c r="BF7" s="48">
        <v>0</v>
      </c>
      <c r="BG7" s="49">
        <v>0</v>
      </c>
      <c r="BH7" s="48">
        <v>0</v>
      </c>
      <c r="BI7" s="49">
        <v>0</v>
      </c>
      <c r="BJ7" s="48">
        <v>18</v>
      </c>
      <c r="BK7" s="49">
        <v>100</v>
      </c>
      <c r="BL7" s="48">
        <v>18</v>
      </c>
    </row>
    <row r="8" spans="1:64" ht="15">
      <c r="A8" s="64" t="s">
        <v>216</v>
      </c>
      <c r="B8" s="64" t="s">
        <v>217</v>
      </c>
      <c r="C8" s="65" t="s">
        <v>2524</v>
      </c>
      <c r="D8" s="66">
        <v>3</v>
      </c>
      <c r="E8" s="67" t="s">
        <v>132</v>
      </c>
      <c r="F8" s="68">
        <v>35</v>
      </c>
      <c r="G8" s="65"/>
      <c r="H8" s="69"/>
      <c r="I8" s="70"/>
      <c r="J8" s="70"/>
      <c r="K8" s="34" t="s">
        <v>65</v>
      </c>
      <c r="L8" s="77">
        <v>8</v>
      </c>
      <c r="M8" s="77"/>
      <c r="N8" s="72"/>
      <c r="O8" s="79" t="s">
        <v>358</v>
      </c>
      <c r="P8" s="81">
        <v>43506.0025</v>
      </c>
      <c r="Q8" s="79" t="s">
        <v>363</v>
      </c>
      <c r="R8" s="83" t="s">
        <v>493</v>
      </c>
      <c r="S8" s="79" t="s">
        <v>504</v>
      </c>
      <c r="T8" s="79" t="s">
        <v>514</v>
      </c>
      <c r="U8" s="79"/>
      <c r="V8" s="83" t="s">
        <v>535</v>
      </c>
      <c r="W8" s="81">
        <v>43506.0025</v>
      </c>
      <c r="X8" s="83" t="s">
        <v>561</v>
      </c>
      <c r="Y8" s="79"/>
      <c r="Z8" s="79"/>
      <c r="AA8" s="85" t="s">
        <v>694</v>
      </c>
      <c r="AB8" s="79"/>
      <c r="AC8" s="79" t="b">
        <v>0</v>
      </c>
      <c r="AD8" s="79">
        <v>0</v>
      </c>
      <c r="AE8" s="85" t="s">
        <v>929</v>
      </c>
      <c r="AF8" s="79" t="b">
        <v>0</v>
      </c>
      <c r="AG8" s="79" t="s">
        <v>1035</v>
      </c>
      <c r="AH8" s="79"/>
      <c r="AI8" s="85" t="s">
        <v>929</v>
      </c>
      <c r="AJ8" s="79" t="b">
        <v>0</v>
      </c>
      <c r="AK8" s="79">
        <v>4</v>
      </c>
      <c r="AL8" s="85" t="s">
        <v>695</v>
      </c>
      <c r="AM8" s="79" t="s">
        <v>1041</v>
      </c>
      <c r="AN8" s="79" t="b">
        <v>0</v>
      </c>
      <c r="AO8" s="85" t="s">
        <v>695</v>
      </c>
      <c r="AP8" s="79" t="s">
        <v>176</v>
      </c>
      <c r="AQ8" s="79">
        <v>0</v>
      </c>
      <c r="AR8" s="79">
        <v>0</v>
      </c>
      <c r="AS8" s="79"/>
      <c r="AT8" s="79"/>
      <c r="AU8" s="79"/>
      <c r="AV8" s="79"/>
      <c r="AW8" s="79"/>
      <c r="AX8" s="79"/>
      <c r="AY8" s="79"/>
      <c r="AZ8" s="79"/>
      <c r="BA8">
        <v>1</v>
      </c>
      <c r="BB8" s="78" t="str">
        <f>REPLACE(INDEX(GroupVertices[Group],MATCH(Edges[[#This Row],[Vertex 1]],GroupVertices[Vertex],0)),1,1,"")</f>
        <v>6</v>
      </c>
      <c r="BC8" s="78" t="str">
        <f>REPLACE(INDEX(GroupVertices[Group],MATCH(Edges[[#This Row],[Vertex 2]],GroupVertices[Vertex],0)),1,1,"")</f>
        <v>6</v>
      </c>
      <c r="BD8" s="48">
        <v>0</v>
      </c>
      <c r="BE8" s="49">
        <v>0</v>
      </c>
      <c r="BF8" s="48">
        <v>0</v>
      </c>
      <c r="BG8" s="49">
        <v>0</v>
      </c>
      <c r="BH8" s="48">
        <v>0</v>
      </c>
      <c r="BI8" s="49">
        <v>0</v>
      </c>
      <c r="BJ8" s="48">
        <v>18</v>
      </c>
      <c r="BK8" s="49">
        <v>100</v>
      </c>
      <c r="BL8" s="48">
        <v>18</v>
      </c>
    </row>
    <row r="9" spans="1:64" ht="15">
      <c r="A9" s="64" t="s">
        <v>217</v>
      </c>
      <c r="B9" s="64" t="s">
        <v>217</v>
      </c>
      <c r="C9" s="65" t="s">
        <v>2524</v>
      </c>
      <c r="D9" s="66">
        <v>3</v>
      </c>
      <c r="E9" s="67" t="s">
        <v>132</v>
      </c>
      <c r="F9" s="68">
        <v>35</v>
      </c>
      <c r="G9" s="65"/>
      <c r="H9" s="69"/>
      <c r="I9" s="70"/>
      <c r="J9" s="70"/>
      <c r="K9" s="34" t="s">
        <v>65</v>
      </c>
      <c r="L9" s="77">
        <v>9</v>
      </c>
      <c r="M9" s="77"/>
      <c r="N9" s="72"/>
      <c r="O9" s="79" t="s">
        <v>176</v>
      </c>
      <c r="P9" s="81">
        <v>43505.9272337963</v>
      </c>
      <c r="Q9" s="79" t="s">
        <v>364</v>
      </c>
      <c r="R9" s="83" t="s">
        <v>493</v>
      </c>
      <c r="S9" s="79" t="s">
        <v>504</v>
      </c>
      <c r="T9" s="79" t="s">
        <v>514</v>
      </c>
      <c r="U9" s="83" t="s">
        <v>529</v>
      </c>
      <c r="V9" s="83" t="s">
        <v>529</v>
      </c>
      <c r="W9" s="81">
        <v>43505.9272337963</v>
      </c>
      <c r="X9" s="83" t="s">
        <v>562</v>
      </c>
      <c r="Y9" s="79"/>
      <c r="Z9" s="79"/>
      <c r="AA9" s="85" t="s">
        <v>695</v>
      </c>
      <c r="AB9" s="79"/>
      <c r="AC9" s="79" t="b">
        <v>0</v>
      </c>
      <c r="AD9" s="79">
        <v>0</v>
      </c>
      <c r="AE9" s="85" t="s">
        <v>929</v>
      </c>
      <c r="AF9" s="79" t="b">
        <v>0</v>
      </c>
      <c r="AG9" s="79" t="s">
        <v>1035</v>
      </c>
      <c r="AH9" s="79"/>
      <c r="AI9" s="85" t="s">
        <v>929</v>
      </c>
      <c r="AJ9" s="79" t="b">
        <v>0</v>
      </c>
      <c r="AK9" s="79">
        <v>4</v>
      </c>
      <c r="AL9" s="85" t="s">
        <v>929</v>
      </c>
      <c r="AM9" s="79" t="s">
        <v>1042</v>
      </c>
      <c r="AN9" s="79" t="b">
        <v>0</v>
      </c>
      <c r="AO9" s="85" t="s">
        <v>695</v>
      </c>
      <c r="AP9" s="79" t="s">
        <v>176</v>
      </c>
      <c r="AQ9" s="79">
        <v>0</v>
      </c>
      <c r="AR9" s="79">
        <v>0</v>
      </c>
      <c r="AS9" s="79"/>
      <c r="AT9" s="79"/>
      <c r="AU9" s="79"/>
      <c r="AV9" s="79"/>
      <c r="AW9" s="79"/>
      <c r="AX9" s="79"/>
      <c r="AY9" s="79"/>
      <c r="AZ9" s="79"/>
      <c r="BA9">
        <v>1</v>
      </c>
      <c r="BB9" s="78" t="str">
        <f>REPLACE(INDEX(GroupVertices[Group],MATCH(Edges[[#This Row],[Vertex 1]],GroupVertices[Vertex],0)),1,1,"")</f>
        <v>6</v>
      </c>
      <c r="BC9" s="78" t="str">
        <f>REPLACE(INDEX(GroupVertices[Group],MATCH(Edges[[#This Row],[Vertex 2]],GroupVertices[Vertex],0)),1,1,"")</f>
        <v>6</v>
      </c>
      <c r="BD9" s="48">
        <v>0</v>
      </c>
      <c r="BE9" s="49">
        <v>0</v>
      </c>
      <c r="BF9" s="48">
        <v>0</v>
      </c>
      <c r="BG9" s="49">
        <v>0</v>
      </c>
      <c r="BH9" s="48">
        <v>0</v>
      </c>
      <c r="BI9" s="49">
        <v>0</v>
      </c>
      <c r="BJ9" s="48">
        <v>15</v>
      </c>
      <c r="BK9" s="49">
        <v>100</v>
      </c>
      <c r="BL9" s="48">
        <v>15</v>
      </c>
    </row>
    <row r="10" spans="1:64" ht="15">
      <c r="A10" s="64" t="s">
        <v>218</v>
      </c>
      <c r="B10" s="64" t="s">
        <v>217</v>
      </c>
      <c r="C10" s="65" t="s">
        <v>2524</v>
      </c>
      <c r="D10" s="66">
        <v>3</v>
      </c>
      <c r="E10" s="67" t="s">
        <v>132</v>
      </c>
      <c r="F10" s="68">
        <v>35</v>
      </c>
      <c r="G10" s="65"/>
      <c r="H10" s="69"/>
      <c r="I10" s="70"/>
      <c r="J10" s="70"/>
      <c r="K10" s="34" t="s">
        <v>65</v>
      </c>
      <c r="L10" s="77">
        <v>10</v>
      </c>
      <c r="M10" s="77"/>
      <c r="N10" s="72"/>
      <c r="O10" s="79" t="s">
        <v>358</v>
      </c>
      <c r="P10" s="81">
        <v>43506.05195601852</v>
      </c>
      <c r="Q10" s="79" t="s">
        <v>363</v>
      </c>
      <c r="R10" s="83" t="s">
        <v>493</v>
      </c>
      <c r="S10" s="79" t="s">
        <v>504</v>
      </c>
      <c r="T10" s="79" t="s">
        <v>514</v>
      </c>
      <c r="U10" s="79"/>
      <c r="V10" s="83" t="s">
        <v>536</v>
      </c>
      <c r="W10" s="81">
        <v>43506.05195601852</v>
      </c>
      <c r="X10" s="83" t="s">
        <v>563</v>
      </c>
      <c r="Y10" s="79"/>
      <c r="Z10" s="79"/>
      <c r="AA10" s="85" t="s">
        <v>696</v>
      </c>
      <c r="AB10" s="79"/>
      <c r="AC10" s="79" t="b">
        <v>0</v>
      </c>
      <c r="AD10" s="79">
        <v>0</v>
      </c>
      <c r="AE10" s="85" t="s">
        <v>929</v>
      </c>
      <c r="AF10" s="79" t="b">
        <v>0</v>
      </c>
      <c r="AG10" s="79" t="s">
        <v>1035</v>
      </c>
      <c r="AH10" s="79"/>
      <c r="AI10" s="85" t="s">
        <v>929</v>
      </c>
      <c r="AJ10" s="79" t="b">
        <v>0</v>
      </c>
      <c r="AK10" s="79">
        <v>4</v>
      </c>
      <c r="AL10" s="85" t="s">
        <v>695</v>
      </c>
      <c r="AM10" s="79" t="s">
        <v>1043</v>
      </c>
      <c r="AN10" s="79" t="b">
        <v>0</v>
      </c>
      <c r="AO10" s="85" t="s">
        <v>695</v>
      </c>
      <c r="AP10" s="79" t="s">
        <v>176</v>
      </c>
      <c r="AQ10" s="79">
        <v>0</v>
      </c>
      <c r="AR10" s="79">
        <v>0</v>
      </c>
      <c r="AS10" s="79"/>
      <c r="AT10" s="79"/>
      <c r="AU10" s="79"/>
      <c r="AV10" s="79"/>
      <c r="AW10" s="79"/>
      <c r="AX10" s="79"/>
      <c r="AY10" s="79"/>
      <c r="AZ10" s="79"/>
      <c r="BA10">
        <v>1</v>
      </c>
      <c r="BB10" s="78" t="str">
        <f>REPLACE(INDEX(GroupVertices[Group],MATCH(Edges[[#This Row],[Vertex 1]],GroupVertices[Vertex],0)),1,1,"")</f>
        <v>6</v>
      </c>
      <c r="BC10" s="78" t="str">
        <f>REPLACE(INDEX(GroupVertices[Group],MATCH(Edges[[#This Row],[Vertex 2]],GroupVertices[Vertex],0)),1,1,"")</f>
        <v>6</v>
      </c>
      <c r="BD10" s="48">
        <v>0</v>
      </c>
      <c r="BE10" s="49">
        <v>0</v>
      </c>
      <c r="BF10" s="48">
        <v>0</v>
      </c>
      <c r="BG10" s="49">
        <v>0</v>
      </c>
      <c r="BH10" s="48">
        <v>0</v>
      </c>
      <c r="BI10" s="49">
        <v>0</v>
      </c>
      <c r="BJ10" s="48">
        <v>18</v>
      </c>
      <c r="BK10" s="49">
        <v>100</v>
      </c>
      <c r="BL10" s="48">
        <v>18</v>
      </c>
    </row>
    <row r="11" spans="1:64" ht="15">
      <c r="A11" s="64" t="s">
        <v>219</v>
      </c>
      <c r="B11" s="64" t="s">
        <v>241</v>
      </c>
      <c r="C11" s="65" t="s">
        <v>2524</v>
      </c>
      <c r="D11" s="66">
        <v>3</v>
      </c>
      <c r="E11" s="67" t="s">
        <v>132</v>
      </c>
      <c r="F11" s="68">
        <v>35</v>
      </c>
      <c r="G11" s="65"/>
      <c r="H11" s="69"/>
      <c r="I11" s="70"/>
      <c r="J11" s="70"/>
      <c r="K11" s="34" t="s">
        <v>65</v>
      </c>
      <c r="L11" s="77">
        <v>11</v>
      </c>
      <c r="M11" s="77"/>
      <c r="N11" s="72"/>
      <c r="O11" s="79" t="s">
        <v>357</v>
      </c>
      <c r="P11" s="81">
        <v>43498.43454861111</v>
      </c>
      <c r="Q11" s="79" t="s">
        <v>365</v>
      </c>
      <c r="R11" s="83" t="s">
        <v>494</v>
      </c>
      <c r="S11" s="79" t="s">
        <v>505</v>
      </c>
      <c r="T11" s="79"/>
      <c r="U11" s="79"/>
      <c r="V11" s="83" t="s">
        <v>537</v>
      </c>
      <c r="W11" s="81">
        <v>43498.43454861111</v>
      </c>
      <c r="X11" s="83" t="s">
        <v>564</v>
      </c>
      <c r="Y11" s="79"/>
      <c r="Z11" s="79"/>
      <c r="AA11" s="85" t="s">
        <v>697</v>
      </c>
      <c r="AB11" s="85" t="s">
        <v>823</v>
      </c>
      <c r="AC11" s="79" t="b">
        <v>0</v>
      </c>
      <c r="AD11" s="79">
        <v>0</v>
      </c>
      <c r="AE11" s="85" t="s">
        <v>931</v>
      </c>
      <c r="AF11" s="79" t="b">
        <v>0</v>
      </c>
      <c r="AG11" s="79" t="s">
        <v>1035</v>
      </c>
      <c r="AH11" s="79"/>
      <c r="AI11" s="85" t="s">
        <v>929</v>
      </c>
      <c r="AJ11" s="79" t="b">
        <v>0</v>
      </c>
      <c r="AK11" s="79">
        <v>0</v>
      </c>
      <c r="AL11" s="85" t="s">
        <v>929</v>
      </c>
      <c r="AM11" s="79" t="s">
        <v>1044</v>
      </c>
      <c r="AN11" s="79" t="b">
        <v>0</v>
      </c>
      <c r="AO11" s="85" t="s">
        <v>823</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v>0</v>
      </c>
      <c r="BE11" s="49">
        <v>0</v>
      </c>
      <c r="BF11" s="48">
        <v>0</v>
      </c>
      <c r="BG11" s="49">
        <v>0</v>
      </c>
      <c r="BH11" s="48">
        <v>0</v>
      </c>
      <c r="BI11" s="49">
        <v>0</v>
      </c>
      <c r="BJ11" s="48">
        <v>25</v>
      </c>
      <c r="BK11" s="49">
        <v>100</v>
      </c>
      <c r="BL11" s="48">
        <v>25</v>
      </c>
    </row>
    <row r="12" spans="1:64" ht="15">
      <c r="A12" s="64" t="s">
        <v>219</v>
      </c>
      <c r="B12" s="64" t="s">
        <v>242</v>
      </c>
      <c r="C12" s="65" t="s">
        <v>2524</v>
      </c>
      <c r="D12" s="66">
        <v>3</v>
      </c>
      <c r="E12" s="67" t="s">
        <v>132</v>
      </c>
      <c r="F12" s="68">
        <v>35</v>
      </c>
      <c r="G12" s="65"/>
      <c r="H12" s="69"/>
      <c r="I12" s="70"/>
      <c r="J12" s="70"/>
      <c r="K12" s="34" t="s">
        <v>65</v>
      </c>
      <c r="L12" s="77">
        <v>12</v>
      </c>
      <c r="M12" s="77"/>
      <c r="N12" s="72"/>
      <c r="O12" s="79" t="s">
        <v>357</v>
      </c>
      <c r="P12" s="81">
        <v>43498.453368055554</v>
      </c>
      <c r="Q12" s="79" t="s">
        <v>366</v>
      </c>
      <c r="R12" s="83" t="s">
        <v>494</v>
      </c>
      <c r="S12" s="79" t="s">
        <v>505</v>
      </c>
      <c r="T12" s="79"/>
      <c r="U12" s="79"/>
      <c r="V12" s="83" t="s">
        <v>537</v>
      </c>
      <c r="W12" s="81">
        <v>43498.453368055554</v>
      </c>
      <c r="X12" s="83" t="s">
        <v>565</v>
      </c>
      <c r="Y12" s="79"/>
      <c r="Z12" s="79"/>
      <c r="AA12" s="85" t="s">
        <v>698</v>
      </c>
      <c r="AB12" s="85" t="s">
        <v>824</v>
      </c>
      <c r="AC12" s="79" t="b">
        <v>0</v>
      </c>
      <c r="AD12" s="79">
        <v>0</v>
      </c>
      <c r="AE12" s="85" t="s">
        <v>932</v>
      </c>
      <c r="AF12" s="79" t="b">
        <v>0</v>
      </c>
      <c r="AG12" s="79" t="s">
        <v>1035</v>
      </c>
      <c r="AH12" s="79"/>
      <c r="AI12" s="85" t="s">
        <v>929</v>
      </c>
      <c r="AJ12" s="79" t="b">
        <v>0</v>
      </c>
      <c r="AK12" s="79">
        <v>0</v>
      </c>
      <c r="AL12" s="85" t="s">
        <v>929</v>
      </c>
      <c r="AM12" s="79" t="s">
        <v>1044</v>
      </c>
      <c r="AN12" s="79" t="b">
        <v>0</v>
      </c>
      <c r="AO12" s="85" t="s">
        <v>824</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v>0</v>
      </c>
      <c r="BE12" s="49">
        <v>0</v>
      </c>
      <c r="BF12" s="48">
        <v>0</v>
      </c>
      <c r="BG12" s="49">
        <v>0</v>
      </c>
      <c r="BH12" s="48">
        <v>0</v>
      </c>
      <c r="BI12" s="49">
        <v>0</v>
      </c>
      <c r="BJ12" s="48">
        <v>9</v>
      </c>
      <c r="BK12" s="49">
        <v>100</v>
      </c>
      <c r="BL12" s="48">
        <v>9</v>
      </c>
    </row>
    <row r="13" spans="1:64" ht="15">
      <c r="A13" s="64" t="s">
        <v>219</v>
      </c>
      <c r="B13" s="64" t="s">
        <v>243</v>
      </c>
      <c r="C13" s="65" t="s">
        <v>2524</v>
      </c>
      <c r="D13" s="66">
        <v>3</v>
      </c>
      <c r="E13" s="67" t="s">
        <v>132</v>
      </c>
      <c r="F13" s="68">
        <v>35</v>
      </c>
      <c r="G13" s="65"/>
      <c r="H13" s="69"/>
      <c r="I13" s="70"/>
      <c r="J13" s="70"/>
      <c r="K13" s="34" t="s">
        <v>65</v>
      </c>
      <c r="L13" s="77">
        <v>13</v>
      </c>
      <c r="M13" s="77"/>
      <c r="N13" s="72"/>
      <c r="O13" s="79" t="s">
        <v>357</v>
      </c>
      <c r="P13" s="81">
        <v>43498.54341435185</v>
      </c>
      <c r="Q13" s="79" t="s">
        <v>367</v>
      </c>
      <c r="R13" s="83" t="s">
        <v>494</v>
      </c>
      <c r="S13" s="79" t="s">
        <v>505</v>
      </c>
      <c r="T13" s="79"/>
      <c r="U13" s="79"/>
      <c r="V13" s="83" t="s">
        <v>537</v>
      </c>
      <c r="W13" s="81">
        <v>43498.54341435185</v>
      </c>
      <c r="X13" s="83" t="s">
        <v>566</v>
      </c>
      <c r="Y13" s="79"/>
      <c r="Z13" s="79"/>
      <c r="AA13" s="85" t="s">
        <v>699</v>
      </c>
      <c r="AB13" s="85" t="s">
        <v>825</v>
      </c>
      <c r="AC13" s="79" t="b">
        <v>0</v>
      </c>
      <c r="AD13" s="79">
        <v>0</v>
      </c>
      <c r="AE13" s="85" t="s">
        <v>933</v>
      </c>
      <c r="AF13" s="79" t="b">
        <v>0</v>
      </c>
      <c r="AG13" s="79" t="s">
        <v>1035</v>
      </c>
      <c r="AH13" s="79"/>
      <c r="AI13" s="85" t="s">
        <v>929</v>
      </c>
      <c r="AJ13" s="79" t="b">
        <v>0</v>
      </c>
      <c r="AK13" s="79">
        <v>0</v>
      </c>
      <c r="AL13" s="85" t="s">
        <v>929</v>
      </c>
      <c r="AM13" s="79" t="s">
        <v>1044</v>
      </c>
      <c r="AN13" s="79" t="b">
        <v>0</v>
      </c>
      <c r="AO13" s="85" t="s">
        <v>825</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v>0</v>
      </c>
      <c r="BE13" s="49">
        <v>0</v>
      </c>
      <c r="BF13" s="48">
        <v>0</v>
      </c>
      <c r="BG13" s="49">
        <v>0</v>
      </c>
      <c r="BH13" s="48">
        <v>0</v>
      </c>
      <c r="BI13" s="49">
        <v>0</v>
      </c>
      <c r="BJ13" s="48">
        <v>18</v>
      </c>
      <c r="BK13" s="49">
        <v>100</v>
      </c>
      <c r="BL13" s="48">
        <v>18</v>
      </c>
    </row>
    <row r="14" spans="1:64" ht="15">
      <c r="A14" s="64" t="s">
        <v>219</v>
      </c>
      <c r="B14" s="64" t="s">
        <v>244</v>
      </c>
      <c r="C14" s="65" t="s">
        <v>2524</v>
      </c>
      <c r="D14" s="66">
        <v>3</v>
      </c>
      <c r="E14" s="67" t="s">
        <v>132</v>
      </c>
      <c r="F14" s="68">
        <v>35</v>
      </c>
      <c r="G14" s="65"/>
      <c r="H14" s="69"/>
      <c r="I14" s="70"/>
      <c r="J14" s="70"/>
      <c r="K14" s="34" t="s">
        <v>65</v>
      </c>
      <c r="L14" s="77">
        <v>14</v>
      </c>
      <c r="M14" s="77"/>
      <c r="N14" s="72"/>
      <c r="O14" s="79" t="s">
        <v>357</v>
      </c>
      <c r="P14" s="81">
        <v>43498.550983796296</v>
      </c>
      <c r="Q14" s="79" t="s">
        <v>368</v>
      </c>
      <c r="R14" s="83" t="s">
        <v>494</v>
      </c>
      <c r="S14" s="79" t="s">
        <v>505</v>
      </c>
      <c r="T14" s="79"/>
      <c r="U14" s="79"/>
      <c r="V14" s="83" t="s">
        <v>537</v>
      </c>
      <c r="W14" s="81">
        <v>43498.550983796296</v>
      </c>
      <c r="X14" s="83" t="s">
        <v>567</v>
      </c>
      <c r="Y14" s="79"/>
      <c r="Z14" s="79"/>
      <c r="AA14" s="85" t="s">
        <v>700</v>
      </c>
      <c r="AB14" s="85" t="s">
        <v>826</v>
      </c>
      <c r="AC14" s="79" t="b">
        <v>0</v>
      </c>
      <c r="AD14" s="79">
        <v>0</v>
      </c>
      <c r="AE14" s="85" t="s">
        <v>934</v>
      </c>
      <c r="AF14" s="79" t="b">
        <v>0</v>
      </c>
      <c r="AG14" s="79" t="s">
        <v>1035</v>
      </c>
      <c r="AH14" s="79"/>
      <c r="AI14" s="85" t="s">
        <v>929</v>
      </c>
      <c r="AJ14" s="79" t="b">
        <v>0</v>
      </c>
      <c r="AK14" s="79">
        <v>0</v>
      </c>
      <c r="AL14" s="85" t="s">
        <v>929</v>
      </c>
      <c r="AM14" s="79" t="s">
        <v>1044</v>
      </c>
      <c r="AN14" s="79" t="b">
        <v>0</v>
      </c>
      <c r="AO14" s="85" t="s">
        <v>826</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v>0</v>
      </c>
      <c r="BE14" s="49">
        <v>0</v>
      </c>
      <c r="BF14" s="48">
        <v>1</v>
      </c>
      <c r="BG14" s="49">
        <v>3.225806451612903</v>
      </c>
      <c r="BH14" s="48">
        <v>0</v>
      </c>
      <c r="BI14" s="49">
        <v>0</v>
      </c>
      <c r="BJ14" s="48">
        <v>30</v>
      </c>
      <c r="BK14" s="49">
        <v>96.7741935483871</v>
      </c>
      <c r="BL14" s="48">
        <v>31</v>
      </c>
    </row>
    <row r="15" spans="1:64" ht="15">
      <c r="A15" s="64" t="s">
        <v>219</v>
      </c>
      <c r="B15" s="64" t="s">
        <v>245</v>
      </c>
      <c r="C15" s="65" t="s">
        <v>2524</v>
      </c>
      <c r="D15" s="66">
        <v>3</v>
      </c>
      <c r="E15" s="67" t="s">
        <v>132</v>
      </c>
      <c r="F15" s="68">
        <v>35</v>
      </c>
      <c r="G15" s="65"/>
      <c r="H15" s="69"/>
      <c r="I15" s="70"/>
      <c r="J15" s="70"/>
      <c r="K15" s="34" t="s">
        <v>65</v>
      </c>
      <c r="L15" s="77">
        <v>15</v>
      </c>
      <c r="M15" s="77"/>
      <c r="N15" s="72"/>
      <c r="O15" s="79" t="s">
        <v>357</v>
      </c>
      <c r="P15" s="81">
        <v>43498.562743055554</v>
      </c>
      <c r="Q15" s="79" t="s">
        <v>369</v>
      </c>
      <c r="R15" s="83" t="s">
        <v>494</v>
      </c>
      <c r="S15" s="79" t="s">
        <v>505</v>
      </c>
      <c r="T15" s="79"/>
      <c r="U15" s="79"/>
      <c r="V15" s="83" t="s">
        <v>537</v>
      </c>
      <c r="W15" s="81">
        <v>43498.562743055554</v>
      </c>
      <c r="X15" s="83" t="s">
        <v>568</v>
      </c>
      <c r="Y15" s="79"/>
      <c r="Z15" s="79"/>
      <c r="AA15" s="85" t="s">
        <v>701</v>
      </c>
      <c r="AB15" s="85" t="s">
        <v>827</v>
      </c>
      <c r="AC15" s="79" t="b">
        <v>0</v>
      </c>
      <c r="AD15" s="79">
        <v>0</v>
      </c>
      <c r="AE15" s="85" t="s">
        <v>935</v>
      </c>
      <c r="AF15" s="79" t="b">
        <v>0</v>
      </c>
      <c r="AG15" s="79" t="s">
        <v>1035</v>
      </c>
      <c r="AH15" s="79"/>
      <c r="AI15" s="85" t="s">
        <v>929</v>
      </c>
      <c r="AJ15" s="79" t="b">
        <v>0</v>
      </c>
      <c r="AK15" s="79">
        <v>0</v>
      </c>
      <c r="AL15" s="85" t="s">
        <v>929</v>
      </c>
      <c r="AM15" s="79" t="s">
        <v>1044</v>
      </c>
      <c r="AN15" s="79" t="b">
        <v>0</v>
      </c>
      <c r="AO15" s="85" t="s">
        <v>827</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v>1</v>
      </c>
      <c r="BE15" s="49">
        <v>3.125</v>
      </c>
      <c r="BF15" s="48">
        <v>1</v>
      </c>
      <c r="BG15" s="49">
        <v>3.125</v>
      </c>
      <c r="BH15" s="48">
        <v>0</v>
      </c>
      <c r="BI15" s="49">
        <v>0</v>
      </c>
      <c r="BJ15" s="48">
        <v>30</v>
      </c>
      <c r="BK15" s="49">
        <v>93.75</v>
      </c>
      <c r="BL15" s="48">
        <v>32</v>
      </c>
    </row>
    <row r="16" spans="1:64" ht="15">
      <c r="A16" s="64" t="s">
        <v>219</v>
      </c>
      <c r="B16" s="64" t="s">
        <v>246</v>
      </c>
      <c r="C16" s="65" t="s">
        <v>2524</v>
      </c>
      <c r="D16" s="66">
        <v>3</v>
      </c>
      <c r="E16" s="67" t="s">
        <v>132</v>
      </c>
      <c r="F16" s="68">
        <v>35</v>
      </c>
      <c r="G16" s="65"/>
      <c r="H16" s="69"/>
      <c r="I16" s="70"/>
      <c r="J16" s="70"/>
      <c r="K16" s="34" t="s">
        <v>65</v>
      </c>
      <c r="L16" s="77">
        <v>16</v>
      </c>
      <c r="M16" s="77"/>
      <c r="N16" s="72"/>
      <c r="O16" s="79" t="s">
        <v>357</v>
      </c>
      <c r="P16" s="81">
        <v>43498.57724537037</v>
      </c>
      <c r="Q16" s="79" t="s">
        <v>370</v>
      </c>
      <c r="R16" s="83" t="s">
        <v>494</v>
      </c>
      <c r="S16" s="79" t="s">
        <v>505</v>
      </c>
      <c r="T16" s="79"/>
      <c r="U16" s="79"/>
      <c r="V16" s="83" t="s">
        <v>537</v>
      </c>
      <c r="W16" s="81">
        <v>43498.57724537037</v>
      </c>
      <c r="X16" s="83" t="s">
        <v>569</v>
      </c>
      <c r="Y16" s="79"/>
      <c r="Z16" s="79"/>
      <c r="AA16" s="85" t="s">
        <v>702</v>
      </c>
      <c r="AB16" s="85" t="s">
        <v>828</v>
      </c>
      <c r="AC16" s="79" t="b">
        <v>0</v>
      </c>
      <c r="AD16" s="79">
        <v>0</v>
      </c>
      <c r="AE16" s="85" t="s">
        <v>936</v>
      </c>
      <c r="AF16" s="79" t="b">
        <v>0</v>
      </c>
      <c r="AG16" s="79" t="s">
        <v>1035</v>
      </c>
      <c r="AH16" s="79"/>
      <c r="AI16" s="85" t="s">
        <v>929</v>
      </c>
      <c r="AJ16" s="79" t="b">
        <v>0</v>
      </c>
      <c r="AK16" s="79">
        <v>0</v>
      </c>
      <c r="AL16" s="85" t="s">
        <v>929</v>
      </c>
      <c r="AM16" s="79" t="s">
        <v>1044</v>
      </c>
      <c r="AN16" s="79" t="b">
        <v>0</v>
      </c>
      <c r="AO16" s="85" t="s">
        <v>828</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v>0</v>
      </c>
      <c r="BE16" s="49">
        <v>0</v>
      </c>
      <c r="BF16" s="48">
        <v>0</v>
      </c>
      <c r="BG16" s="49">
        <v>0</v>
      </c>
      <c r="BH16" s="48">
        <v>0</v>
      </c>
      <c r="BI16" s="49">
        <v>0</v>
      </c>
      <c r="BJ16" s="48">
        <v>24</v>
      </c>
      <c r="BK16" s="49">
        <v>100</v>
      </c>
      <c r="BL16" s="48">
        <v>24</v>
      </c>
    </row>
    <row r="17" spans="1:64" ht="15">
      <c r="A17" s="64" t="s">
        <v>219</v>
      </c>
      <c r="B17" s="64" t="s">
        <v>247</v>
      </c>
      <c r="C17" s="65" t="s">
        <v>2524</v>
      </c>
      <c r="D17" s="66">
        <v>3</v>
      </c>
      <c r="E17" s="67" t="s">
        <v>132</v>
      </c>
      <c r="F17" s="68">
        <v>35</v>
      </c>
      <c r="G17" s="65"/>
      <c r="H17" s="69"/>
      <c r="I17" s="70"/>
      <c r="J17" s="70"/>
      <c r="K17" s="34" t="s">
        <v>65</v>
      </c>
      <c r="L17" s="77">
        <v>17</v>
      </c>
      <c r="M17" s="77"/>
      <c r="N17" s="72"/>
      <c r="O17" s="79" t="s">
        <v>357</v>
      </c>
      <c r="P17" s="81">
        <v>43499.444074074076</v>
      </c>
      <c r="Q17" s="79" t="s">
        <v>371</v>
      </c>
      <c r="R17" s="83" t="s">
        <v>494</v>
      </c>
      <c r="S17" s="79" t="s">
        <v>505</v>
      </c>
      <c r="T17" s="79"/>
      <c r="U17" s="79"/>
      <c r="V17" s="83" t="s">
        <v>537</v>
      </c>
      <c r="W17" s="81">
        <v>43499.444074074076</v>
      </c>
      <c r="X17" s="83" t="s">
        <v>570</v>
      </c>
      <c r="Y17" s="79"/>
      <c r="Z17" s="79"/>
      <c r="AA17" s="85" t="s">
        <v>703</v>
      </c>
      <c r="AB17" s="85" t="s">
        <v>829</v>
      </c>
      <c r="AC17" s="79" t="b">
        <v>0</v>
      </c>
      <c r="AD17" s="79">
        <v>0</v>
      </c>
      <c r="AE17" s="85" t="s">
        <v>937</v>
      </c>
      <c r="AF17" s="79" t="b">
        <v>0</v>
      </c>
      <c r="AG17" s="79" t="s">
        <v>1035</v>
      </c>
      <c r="AH17" s="79"/>
      <c r="AI17" s="85" t="s">
        <v>929</v>
      </c>
      <c r="AJ17" s="79" t="b">
        <v>0</v>
      </c>
      <c r="AK17" s="79">
        <v>0</v>
      </c>
      <c r="AL17" s="85" t="s">
        <v>929</v>
      </c>
      <c r="AM17" s="79" t="s">
        <v>1044</v>
      </c>
      <c r="AN17" s="79" t="b">
        <v>0</v>
      </c>
      <c r="AO17" s="85" t="s">
        <v>829</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v>0</v>
      </c>
      <c r="BE17" s="49">
        <v>0</v>
      </c>
      <c r="BF17" s="48">
        <v>0</v>
      </c>
      <c r="BG17" s="49">
        <v>0</v>
      </c>
      <c r="BH17" s="48">
        <v>0</v>
      </c>
      <c r="BI17" s="49">
        <v>0</v>
      </c>
      <c r="BJ17" s="48">
        <v>17</v>
      </c>
      <c r="BK17" s="49">
        <v>100</v>
      </c>
      <c r="BL17" s="48">
        <v>17</v>
      </c>
    </row>
    <row r="18" spans="1:64" ht="15">
      <c r="A18" s="64" t="s">
        <v>219</v>
      </c>
      <c r="B18" s="64" t="s">
        <v>248</v>
      </c>
      <c r="C18" s="65" t="s">
        <v>2524</v>
      </c>
      <c r="D18" s="66">
        <v>3</v>
      </c>
      <c r="E18" s="67" t="s">
        <v>132</v>
      </c>
      <c r="F18" s="68">
        <v>35</v>
      </c>
      <c r="G18" s="65"/>
      <c r="H18" s="69"/>
      <c r="I18" s="70"/>
      <c r="J18" s="70"/>
      <c r="K18" s="34" t="s">
        <v>65</v>
      </c>
      <c r="L18" s="77">
        <v>18</v>
      </c>
      <c r="M18" s="77"/>
      <c r="N18" s="72"/>
      <c r="O18" s="79" t="s">
        <v>357</v>
      </c>
      <c r="P18" s="81">
        <v>43499.64026620371</v>
      </c>
      <c r="Q18" s="79" t="s">
        <v>372</v>
      </c>
      <c r="R18" s="83" t="s">
        <v>494</v>
      </c>
      <c r="S18" s="79" t="s">
        <v>505</v>
      </c>
      <c r="T18" s="79"/>
      <c r="U18" s="79"/>
      <c r="V18" s="83" t="s">
        <v>537</v>
      </c>
      <c r="W18" s="81">
        <v>43499.64026620371</v>
      </c>
      <c r="X18" s="83" t="s">
        <v>571</v>
      </c>
      <c r="Y18" s="79"/>
      <c r="Z18" s="79"/>
      <c r="AA18" s="85" t="s">
        <v>704</v>
      </c>
      <c r="AB18" s="85" t="s">
        <v>830</v>
      </c>
      <c r="AC18" s="79" t="b">
        <v>0</v>
      </c>
      <c r="AD18" s="79">
        <v>0</v>
      </c>
      <c r="AE18" s="85" t="s">
        <v>938</v>
      </c>
      <c r="AF18" s="79" t="b">
        <v>0</v>
      </c>
      <c r="AG18" s="79" t="s">
        <v>1035</v>
      </c>
      <c r="AH18" s="79"/>
      <c r="AI18" s="85" t="s">
        <v>929</v>
      </c>
      <c r="AJ18" s="79" t="b">
        <v>0</v>
      </c>
      <c r="AK18" s="79">
        <v>0</v>
      </c>
      <c r="AL18" s="85" t="s">
        <v>929</v>
      </c>
      <c r="AM18" s="79" t="s">
        <v>1044</v>
      </c>
      <c r="AN18" s="79" t="b">
        <v>0</v>
      </c>
      <c r="AO18" s="85" t="s">
        <v>830</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v>0</v>
      </c>
      <c r="BE18" s="49">
        <v>0</v>
      </c>
      <c r="BF18" s="48">
        <v>0</v>
      </c>
      <c r="BG18" s="49">
        <v>0</v>
      </c>
      <c r="BH18" s="48">
        <v>0</v>
      </c>
      <c r="BI18" s="49">
        <v>0</v>
      </c>
      <c r="BJ18" s="48">
        <v>17</v>
      </c>
      <c r="BK18" s="49">
        <v>100</v>
      </c>
      <c r="BL18" s="48">
        <v>17</v>
      </c>
    </row>
    <row r="19" spans="1:64" ht="15">
      <c r="A19" s="64" t="s">
        <v>219</v>
      </c>
      <c r="B19" s="64" t="s">
        <v>249</v>
      </c>
      <c r="C19" s="65" t="s">
        <v>2524</v>
      </c>
      <c r="D19" s="66">
        <v>3</v>
      </c>
      <c r="E19" s="67" t="s">
        <v>132</v>
      </c>
      <c r="F19" s="68">
        <v>35</v>
      </c>
      <c r="G19" s="65"/>
      <c r="H19" s="69"/>
      <c r="I19" s="70"/>
      <c r="J19" s="70"/>
      <c r="K19" s="34" t="s">
        <v>65</v>
      </c>
      <c r="L19" s="77">
        <v>19</v>
      </c>
      <c r="M19" s="77"/>
      <c r="N19" s="72"/>
      <c r="O19" s="79" t="s">
        <v>357</v>
      </c>
      <c r="P19" s="81">
        <v>43500.36172453704</v>
      </c>
      <c r="Q19" s="79" t="s">
        <v>373</v>
      </c>
      <c r="R19" s="83" t="s">
        <v>494</v>
      </c>
      <c r="S19" s="79" t="s">
        <v>505</v>
      </c>
      <c r="T19" s="79"/>
      <c r="U19" s="79"/>
      <c r="V19" s="83" t="s">
        <v>537</v>
      </c>
      <c r="W19" s="81">
        <v>43500.36172453704</v>
      </c>
      <c r="X19" s="83" t="s">
        <v>572</v>
      </c>
      <c r="Y19" s="79"/>
      <c r="Z19" s="79"/>
      <c r="AA19" s="85" t="s">
        <v>705</v>
      </c>
      <c r="AB19" s="85" t="s">
        <v>831</v>
      </c>
      <c r="AC19" s="79" t="b">
        <v>0</v>
      </c>
      <c r="AD19" s="79">
        <v>0</v>
      </c>
      <c r="AE19" s="85" t="s">
        <v>939</v>
      </c>
      <c r="AF19" s="79" t="b">
        <v>0</v>
      </c>
      <c r="AG19" s="79" t="s">
        <v>1035</v>
      </c>
      <c r="AH19" s="79"/>
      <c r="AI19" s="85" t="s">
        <v>929</v>
      </c>
      <c r="AJ19" s="79" t="b">
        <v>0</v>
      </c>
      <c r="AK19" s="79">
        <v>0</v>
      </c>
      <c r="AL19" s="85" t="s">
        <v>929</v>
      </c>
      <c r="AM19" s="79" t="s">
        <v>1044</v>
      </c>
      <c r="AN19" s="79" t="b">
        <v>0</v>
      </c>
      <c r="AO19" s="85" t="s">
        <v>831</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v>1</v>
      </c>
      <c r="BE19" s="49">
        <v>5.555555555555555</v>
      </c>
      <c r="BF19" s="48">
        <v>0</v>
      </c>
      <c r="BG19" s="49">
        <v>0</v>
      </c>
      <c r="BH19" s="48">
        <v>0</v>
      </c>
      <c r="BI19" s="49">
        <v>0</v>
      </c>
      <c r="BJ19" s="48">
        <v>17</v>
      </c>
      <c r="BK19" s="49">
        <v>94.44444444444444</v>
      </c>
      <c r="BL19" s="48">
        <v>18</v>
      </c>
    </row>
    <row r="20" spans="1:64" ht="15">
      <c r="A20" s="64" t="s">
        <v>219</v>
      </c>
      <c r="B20" s="64" t="s">
        <v>250</v>
      </c>
      <c r="C20" s="65" t="s">
        <v>2524</v>
      </c>
      <c r="D20" s="66">
        <v>3</v>
      </c>
      <c r="E20" s="67" t="s">
        <v>132</v>
      </c>
      <c r="F20" s="68">
        <v>35</v>
      </c>
      <c r="G20" s="65"/>
      <c r="H20" s="69"/>
      <c r="I20" s="70"/>
      <c r="J20" s="70"/>
      <c r="K20" s="34" t="s">
        <v>65</v>
      </c>
      <c r="L20" s="77">
        <v>20</v>
      </c>
      <c r="M20" s="77"/>
      <c r="N20" s="72"/>
      <c r="O20" s="79" t="s">
        <v>357</v>
      </c>
      <c r="P20" s="81">
        <v>43500.3875462963</v>
      </c>
      <c r="Q20" s="79" t="s">
        <v>374</v>
      </c>
      <c r="R20" s="83" t="s">
        <v>494</v>
      </c>
      <c r="S20" s="79" t="s">
        <v>505</v>
      </c>
      <c r="T20" s="79"/>
      <c r="U20" s="79"/>
      <c r="V20" s="83" t="s">
        <v>537</v>
      </c>
      <c r="W20" s="81">
        <v>43500.3875462963</v>
      </c>
      <c r="X20" s="83" t="s">
        <v>573</v>
      </c>
      <c r="Y20" s="79"/>
      <c r="Z20" s="79"/>
      <c r="AA20" s="85" t="s">
        <v>706</v>
      </c>
      <c r="AB20" s="85" t="s">
        <v>832</v>
      </c>
      <c r="AC20" s="79" t="b">
        <v>0</v>
      </c>
      <c r="AD20" s="79">
        <v>0</v>
      </c>
      <c r="AE20" s="85" t="s">
        <v>940</v>
      </c>
      <c r="AF20" s="79" t="b">
        <v>0</v>
      </c>
      <c r="AG20" s="79" t="s">
        <v>1035</v>
      </c>
      <c r="AH20" s="79"/>
      <c r="AI20" s="85" t="s">
        <v>929</v>
      </c>
      <c r="AJ20" s="79" t="b">
        <v>0</v>
      </c>
      <c r="AK20" s="79">
        <v>0</v>
      </c>
      <c r="AL20" s="85" t="s">
        <v>929</v>
      </c>
      <c r="AM20" s="79" t="s">
        <v>1044</v>
      </c>
      <c r="AN20" s="79" t="b">
        <v>0</v>
      </c>
      <c r="AO20" s="85" t="s">
        <v>832</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v>1</v>
      </c>
      <c r="BE20" s="49">
        <v>11.11111111111111</v>
      </c>
      <c r="BF20" s="48">
        <v>0</v>
      </c>
      <c r="BG20" s="49">
        <v>0</v>
      </c>
      <c r="BH20" s="48">
        <v>0</v>
      </c>
      <c r="BI20" s="49">
        <v>0</v>
      </c>
      <c r="BJ20" s="48">
        <v>8</v>
      </c>
      <c r="BK20" s="49">
        <v>88.88888888888889</v>
      </c>
      <c r="BL20" s="48">
        <v>9</v>
      </c>
    </row>
    <row r="21" spans="1:64" ht="15">
      <c r="A21" s="64" t="s">
        <v>219</v>
      </c>
      <c r="B21" s="64" t="s">
        <v>251</v>
      </c>
      <c r="C21" s="65" t="s">
        <v>2524</v>
      </c>
      <c r="D21" s="66">
        <v>3</v>
      </c>
      <c r="E21" s="67" t="s">
        <v>132</v>
      </c>
      <c r="F21" s="68">
        <v>35</v>
      </c>
      <c r="G21" s="65"/>
      <c r="H21" s="69"/>
      <c r="I21" s="70"/>
      <c r="J21" s="70"/>
      <c r="K21" s="34" t="s">
        <v>65</v>
      </c>
      <c r="L21" s="77">
        <v>21</v>
      </c>
      <c r="M21" s="77"/>
      <c r="N21" s="72"/>
      <c r="O21" s="79" t="s">
        <v>357</v>
      </c>
      <c r="P21" s="81">
        <v>43500.55050925926</v>
      </c>
      <c r="Q21" s="79" t="s">
        <v>375</v>
      </c>
      <c r="R21" s="83" t="s">
        <v>494</v>
      </c>
      <c r="S21" s="79" t="s">
        <v>505</v>
      </c>
      <c r="T21" s="79"/>
      <c r="U21" s="79"/>
      <c r="V21" s="83" t="s">
        <v>537</v>
      </c>
      <c r="W21" s="81">
        <v>43500.55050925926</v>
      </c>
      <c r="X21" s="83" t="s">
        <v>574</v>
      </c>
      <c r="Y21" s="79"/>
      <c r="Z21" s="79"/>
      <c r="AA21" s="85" t="s">
        <v>707</v>
      </c>
      <c r="AB21" s="85" t="s">
        <v>833</v>
      </c>
      <c r="AC21" s="79" t="b">
        <v>0</v>
      </c>
      <c r="AD21" s="79">
        <v>0</v>
      </c>
      <c r="AE21" s="85" t="s">
        <v>941</v>
      </c>
      <c r="AF21" s="79" t="b">
        <v>0</v>
      </c>
      <c r="AG21" s="79" t="s">
        <v>1035</v>
      </c>
      <c r="AH21" s="79"/>
      <c r="AI21" s="85" t="s">
        <v>929</v>
      </c>
      <c r="AJ21" s="79" t="b">
        <v>0</v>
      </c>
      <c r="AK21" s="79">
        <v>0</v>
      </c>
      <c r="AL21" s="85" t="s">
        <v>929</v>
      </c>
      <c r="AM21" s="79" t="s">
        <v>1044</v>
      </c>
      <c r="AN21" s="79" t="b">
        <v>0</v>
      </c>
      <c r="AO21" s="85" t="s">
        <v>833</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v>2</v>
      </c>
      <c r="BE21" s="49">
        <v>6.666666666666667</v>
      </c>
      <c r="BF21" s="48">
        <v>1</v>
      </c>
      <c r="BG21" s="49">
        <v>3.3333333333333335</v>
      </c>
      <c r="BH21" s="48">
        <v>0</v>
      </c>
      <c r="BI21" s="49">
        <v>0</v>
      </c>
      <c r="BJ21" s="48">
        <v>27</v>
      </c>
      <c r="BK21" s="49">
        <v>90</v>
      </c>
      <c r="BL21" s="48">
        <v>30</v>
      </c>
    </row>
    <row r="22" spans="1:64" ht="15">
      <c r="A22" s="64" t="s">
        <v>219</v>
      </c>
      <c r="B22" s="64" t="s">
        <v>252</v>
      </c>
      <c r="C22" s="65" t="s">
        <v>2524</v>
      </c>
      <c r="D22" s="66">
        <v>3</v>
      </c>
      <c r="E22" s="67" t="s">
        <v>132</v>
      </c>
      <c r="F22" s="68">
        <v>35</v>
      </c>
      <c r="G22" s="65"/>
      <c r="H22" s="69"/>
      <c r="I22" s="70"/>
      <c r="J22" s="70"/>
      <c r="K22" s="34" t="s">
        <v>65</v>
      </c>
      <c r="L22" s="77">
        <v>22</v>
      </c>
      <c r="M22" s="77"/>
      <c r="N22" s="72"/>
      <c r="O22" s="79" t="s">
        <v>357</v>
      </c>
      <c r="P22" s="81">
        <v>43500.63314814815</v>
      </c>
      <c r="Q22" s="79" t="s">
        <v>376</v>
      </c>
      <c r="R22" s="83" t="s">
        <v>494</v>
      </c>
      <c r="S22" s="79" t="s">
        <v>505</v>
      </c>
      <c r="T22" s="79"/>
      <c r="U22" s="79"/>
      <c r="V22" s="83" t="s">
        <v>537</v>
      </c>
      <c r="W22" s="81">
        <v>43500.63314814815</v>
      </c>
      <c r="X22" s="83" t="s">
        <v>575</v>
      </c>
      <c r="Y22" s="79"/>
      <c r="Z22" s="79"/>
      <c r="AA22" s="85" t="s">
        <v>708</v>
      </c>
      <c r="AB22" s="85" t="s">
        <v>834</v>
      </c>
      <c r="AC22" s="79" t="b">
        <v>0</v>
      </c>
      <c r="AD22" s="79">
        <v>0</v>
      </c>
      <c r="AE22" s="85" t="s">
        <v>942</v>
      </c>
      <c r="AF22" s="79" t="b">
        <v>0</v>
      </c>
      <c r="AG22" s="79" t="s">
        <v>1035</v>
      </c>
      <c r="AH22" s="79"/>
      <c r="AI22" s="85" t="s">
        <v>929</v>
      </c>
      <c r="AJ22" s="79" t="b">
        <v>0</v>
      </c>
      <c r="AK22" s="79">
        <v>0</v>
      </c>
      <c r="AL22" s="85" t="s">
        <v>929</v>
      </c>
      <c r="AM22" s="79" t="s">
        <v>1044</v>
      </c>
      <c r="AN22" s="79" t="b">
        <v>0</v>
      </c>
      <c r="AO22" s="85" t="s">
        <v>834</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v>1</v>
      </c>
      <c r="BE22" s="49">
        <v>5</v>
      </c>
      <c r="BF22" s="48">
        <v>0</v>
      </c>
      <c r="BG22" s="49">
        <v>0</v>
      </c>
      <c r="BH22" s="48">
        <v>0</v>
      </c>
      <c r="BI22" s="49">
        <v>0</v>
      </c>
      <c r="BJ22" s="48">
        <v>19</v>
      </c>
      <c r="BK22" s="49">
        <v>95</v>
      </c>
      <c r="BL22" s="48">
        <v>20</v>
      </c>
    </row>
    <row r="23" spans="1:64" ht="15">
      <c r="A23" s="64" t="s">
        <v>219</v>
      </c>
      <c r="B23" s="64" t="s">
        <v>253</v>
      </c>
      <c r="C23" s="65" t="s">
        <v>2524</v>
      </c>
      <c r="D23" s="66">
        <v>3</v>
      </c>
      <c r="E23" s="67" t="s">
        <v>132</v>
      </c>
      <c r="F23" s="68">
        <v>35</v>
      </c>
      <c r="G23" s="65"/>
      <c r="H23" s="69"/>
      <c r="I23" s="70"/>
      <c r="J23" s="70"/>
      <c r="K23" s="34" t="s">
        <v>65</v>
      </c>
      <c r="L23" s="77">
        <v>23</v>
      </c>
      <c r="M23" s="77"/>
      <c r="N23" s="72"/>
      <c r="O23" s="79" t="s">
        <v>357</v>
      </c>
      <c r="P23" s="81">
        <v>43500.64560185185</v>
      </c>
      <c r="Q23" s="79" t="s">
        <v>377</v>
      </c>
      <c r="R23" s="83" t="s">
        <v>494</v>
      </c>
      <c r="S23" s="79" t="s">
        <v>505</v>
      </c>
      <c r="T23" s="79"/>
      <c r="U23" s="79"/>
      <c r="V23" s="83" t="s">
        <v>537</v>
      </c>
      <c r="W23" s="81">
        <v>43500.64560185185</v>
      </c>
      <c r="X23" s="83" t="s">
        <v>576</v>
      </c>
      <c r="Y23" s="79"/>
      <c r="Z23" s="79"/>
      <c r="AA23" s="85" t="s">
        <v>709</v>
      </c>
      <c r="AB23" s="85" t="s">
        <v>835</v>
      </c>
      <c r="AC23" s="79" t="b">
        <v>0</v>
      </c>
      <c r="AD23" s="79">
        <v>0</v>
      </c>
      <c r="AE23" s="85" t="s">
        <v>943</v>
      </c>
      <c r="AF23" s="79" t="b">
        <v>0</v>
      </c>
      <c r="AG23" s="79" t="s">
        <v>1035</v>
      </c>
      <c r="AH23" s="79"/>
      <c r="AI23" s="85" t="s">
        <v>929</v>
      </c>
      <c r="AJ23" s="79" t="b">
        <v>0</v>
      </c>
      <c r="AK23" s="79">
        <v>0</v>
      </c>
      <c r="AL23" s="85" t="s">
        <v>929</v>
      </c>
      <c r="AM23" s="79" t="s">
        <v>1044</v>
      </c>
      <c r="AN23" s="79" t="b">
        <v>0</v>
      </c>
      <c r="AO23" s="85" t="s">
        <v>835</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v>0</v>
      </c>
      <c r="BE23" s="49">
        <v>0</v>
      </c>
      <c r="BF23" s="48">
        <v>0</v>
      </c>
      <c r="BG23" s="49">
        <v>0</v>
      </c>
      <c r="BH23" s="48">
        <v>0</v>
      </c>
      <c r="BI23" s="49">
        <v>0</v>
      </c>
      <c r="BJ23" s="48">
        <v>39</v>
      </c>
      <c r="BK23" s="49">
        <v>100</v>
      </c>
      <c r="BL23" s="48">
        <v>39</v>
      </c>
    </row>
    <row r="24" spans="1:64" ht="15">
      <c r="A24" s="64" t="s">
        <v>219</v>
      </c>
      <c r="B24" s="64" t="s">
        <v>254</v>
      </c>
      <c r="C24" s="65" t="s">
        <v>2524</v>
      </c>
      <c r="D24" s="66">
        <v>3</v>
      </c>
      <c r="E24" s="67" t="s">
        <v>132</v>
      </c>
      <c r="F24" s="68">
        <v>35</v>
      </c>
      <c r="G24" s="65"/>
      <c r="H24" s="69"/>
      <c r="I24" s="70"/>
      <c r="J24" s="70"/>
      <c r="K24" s="34" t="s">
        <v>65</v>
      </c>
      <c r="L24" s="77">
        <v>24</v>
      </c>
      <c r="M24" s="77"/>
      <c r="N24" s="72"/>
      <c r="O24" s="79" t="s">
        <v>357</v>
      </c>
      <c r="P24" s="81">
        <v>43500.6531712963</v>
      </c>
      <c r="Q24" s="79" t="s">
        <v>378</v>
      </c>
      <c r="R24" s="83" t="s">
        <v>494</v>
      </c>
      <c r="S24" s="79" t="s">
        <v>505</v>
      </c>
      <c r="T24" s="79"/>
      <c r="U24" s="79"/>
      <c r="V24" s="83" t="s">
        <v>537</v>
      </c>
      <c r="W24" s="81">
        <v>43500.6531712963</v>
      </c>
      <c r="X24" s="83" t="s">
        <v>577</v>
      </c>
      <c r="Y24" s="79"/>
      <c r="Z24" s="79"/>
      <c r="AA24" s="85" t="s">
        <v>710</v>
      </c>
      <c r="AB24" s="85" t="s">
        <v>836</v>
      </c>
      <c r="AC24" s="79" t="b">
        <v>0</v>
      </c>
      <c r="AD24" s="79">
        <v>0</v>
      </c>
      <c r="AE24" s="85" t="s">
        <v>944</v>
      </c>
      <c r="AF24" s="79" t="b">
        <v>0</v>
      </c>
      <c r="AG24" s="79" t="s">
        <v>1035</v>
      </c>
      <c r="AH24" s="79"/>
      <c r="AI24" s="85" t="s">
        <v>929</v>
      </c>
      <c r="AJ24" s="79" t="b">
        <v>0</v>
      </c>
      <c r="AK24" s="79">
        <v>0</v>
      </c>
      <c r="AL24" s="85" t="s">
        <v>929</v>
      </c>
      <c r="AM24" s="79" t="s">
        <v>1044</v>
      </c>
      <c r="AN24" s="79" t="b">
        <v>0</v>
      </c>
      <c r="AO24" s="85" t="s">
        <v>836</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v>0</v>
      </c>
      <c r="BE24" s="49">
        <v>0</v>
      </c>
      <c r="BF24" s="48">
        <v>0</v>
      </c>
      <c r="BG24" s="49">
        <v>0</v>
      </c>
      <c r="BH24" s="48">
        <v>0</v>
      </c>
      <c r="BI24" s="49">
        <v>0</v>
      </c>
      <c r="BJ24" s="48">
        <v>21</v>
      </c>
      <c r="BK24" s="49">
        <v>100</v>
      </c>
      <c r="BL24" s="48">
        <v>21</v>
      </c>
    </row>
    <row r="25" spans="1:64" ht="15">
      <c r="A25" s="64" t="s">
        <v>219</v>
      </c>
      <c r="B25" s="64" t="s">
        <v>255</v>
      </c>
      <c r="C25" s="65" t="s">
        <v>2524</v>
      </c>
      <c r="D25" s="66">
        <v>3</v>
      </c>
      <c r="E25" s="67" t="s">
        <v>132</v>
      </c>
      <c r="F25" s="68">
        <v>35</v>
      </c>
      <c r="G25" s="65"/>
      <c r="H25" s="69"/>
      <c r="I25" s="70"/>
      <c r="J25" s="70"/>
      <c r="K25" s="34" t="s">
        <v>65</v>
      </c>
      <c r="L25" s="77">
        <v>25</v>
      </c>
      <c r="M25" s="77"/>
      <c r="N25" s="72"/>
      <c r="O25" s="79" t="s">
        <v>357</v>
      </c>
      <c r="P25" s="81">
        <v>43500.70128472222</v>
      </c>
      <c r="Q25" s="79" t="s">
        <v>379</v>
      </c>
      <c r="R25" s="83" t="s">
        <v>494</v>
      </c>
      <c r="S25" s="79" t="s">
        <v>505</v>
      </c>
      <c r="T25" s="79"/>
      <c r="U25" s="79"/>
      <c r="V25" s="83" t="s">
        <v>537</v>
      </c>
      <c r="W25" s="81">
        <v>43500.70128472222</v>
      </c>
      <c r="X25" s="83" t="s">
        <v>578</v>
      </c>
      <c r="Y25" s="79"/>
      <c r="Z25" s="79"/>
      <c r="AA25" s="85" t="s">
        <v>711</v>
      </c>
      <c r="AB25" s="85" t="s">
        <v>837</v>
      </c>
      <c r="AC25" s="79" t="b">
        <v>0</v>
      </c>
      <c r="AD25" s="79">
        <v>0</v>
      </c>
      <c r="AE25" s="85" t="s">
        <v>945</v>
      </c>
      <c r="AF25" s="79" t="b">
        <v>0</v>
      </c>
      <c r="AG25" s="79" t="s">
        <v>1035</v>
      </c>
      <c r="AH25" s="79"/>
      <c r="AI25" s="85" t="s">
        <v>929</v>
      </c>
      <c r="AJ25" s="79" t="b">
        <v>0</v>
      </c>
      <c r="AK25" s="79">
        <v>0</v>
      </c>
      <c r="AL25" s="85" t="s">
        <v>929</v>
      </c>
      <c r="AM25" s="79" t="s">
        <v>1044</v>
      </c>
      <c r="AN25" s="79" t="b">
        <v>0</v>
      </c>
      <c r="AO25" s="85" t="s">
        <v>837</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2</v>
      </c>
      <c r="BD25" s="48">
        <v>1</v>
      </c>
      <c r="BE25" s="49">
        <v>3.125</v>
      </c>
      <c r="BF25" s="48">
        <v>0</v>
      </c>
      <c r="BG25" s="49">
        <v>0</v>
      </c>
      <c r="BH25" s="48">
        <v>0</v>
      </c>
      <c r="BI25" s="49">
        <v>0</v>
      </c>
      <c r="BJ25" s="48">
        <v>31</v>
      </c>
      <c r="BK25" s="49">
        <v>96.875</v>
      </c>
      <c r="BL25" s="48">
        <v>32</v>
      </c>
    </row>
    <row r="26" spans="1:64" ht="15">
      <c r="A26" s="64" t="s">
        <v>219</v>
      </c>
      <c r="B26" s="64" t="s">
        <v>256</v>
      </c>
      <c r="C26" s="65" t="s">
        <v>2524</v>
      </c>
      <c r="D26" s="66">
        <v>3</v>
      </c>
      <c r="E26" s="67" t="s">
        <v>132</v>
      </c>
      <c r="F26" s="68">
        <v>35</v>
      </c>
      <c r="G26" s="65"/>
      <c r="H26" s="69"/>
      <c r="I26" s="70"/>
      <c r="J26" s="70"/>
      <c r="K26" s="34" t="s">
        <v>65</v>
      </c>
      <c r="L26" s="77">
        <v>26</v>
      </c>
      <c r="M26" s="77"/>
      <c r="N26" s="72"/>
      <c r="O26" s="79" t="s">
        <v>357</v>
      </c>
      <c r="P26" s="81">
        <v>43500.804189814815</v>
      </c>
      <c r="Q26" s="79" t="s">
        <v>380</v>
      </c>
      <c r="R26" s="83" t="s">
        <v>494</v>
      </c>
      <c r="S26" s="79" t="s">
        <v>505</v>
      </c>
      <c r="T26" s="79"/>
      <c r="U26" s="79"/>
      <c r="V26" s="83" t="s">
        <v>537</v>
      </c>
      <c r="W26" s="81">
        <v>43500.804189814815</v>
      </c>
      <c r="X26" s="83" t="s">
        <v>579</v>
      </c>
      <c r="Y26" s="79"/>
      <c r="Z26" s="79"/>
      <c r="AA26" s="85" t="s">
        <v>712</v>
      </c>
      <c r="AB26" s="85" t="s">
        <v>838</v>
      </c>
      <c r="AC26" s="79" t="b">
        <v>0</v>
      </c>
      <c r="AD26" s="79">
        <v>0</v>
      </c>
      <c r="AE26" s="85" t="s">
        <v>946</v>
      </c>
      <c r="AF26" s="79" t="b">
        <v>0</v>
      </c>
      <c r="AG26" s="79" t="s">
        <v>1035</v>
      </c>
      <c r="AH26" s="79"/>
      <c r="AI26" s="85" t="s">
        <v>929</v>
      </c>
      <c r="AJ26" s="79" t="b">
        <v>0</v>
      </c>
      <c r="AK26" s="79">
        <v>0</v>
      </c>
      <c r="AL26" s="85" t="s">
        <v>929</v>
      </c>
      <c r="AM26" s="79" t="s">
        <v>1044</v>
      </c>
      <c r="AN26" s="79" t="b">
        <v>0</v>
      </c>
      <c r="AO26" s="85" t="s">
        <v>838</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v>1</v>
      </c>
      <c r="BE26" s="49">
        <v>3.125</v>
      </c>
      <c r="BF26" s="48">
        <v>0</v>
      </c>
      <c r="BG26" s="49">
        <v>0</v>
      </c>
      <c r="BH26" s="48">
        <v>0</v>
      </c>
      <c r="BI26" s="49">
        <v>0</v>
      </c>
      <c r="BJ26" s="48">
        <v>31</v>
      </c>
      <c r="BK26" s="49">
        <v>96.875</v>
      </c>
      <c r="BL26" s="48">
        <v>32</v>
      </c>
    </row>
    <row r="27" spans="1:64" ht="15">
      <c r="A27" s="64" t="s">
        <v>219</v>
      </c>
      <c r="B27" s="64" t="s">
        <v>257</v>
      </c>
      <c r="C27" s="65" t="s">
        <v>2524</v>
      </c>
      <c r="D27" s="66">
        <v>3</v>
      </c>
      <c r="E27" s="67" t="s">
        <v>132</v>
      </c>
      <c r="F27" s="68">
        <v>35</v>
      </c>
      <c r="G27" s="65"/>
      <c r="H27" s="69"/>
      <c r="I27" s="70"/>
      <c r="J27" s="70"/>
      <c r="K27" s="34" t="s">
        <v>65</v>
      </c>
      <c r="L27" s="77">
        <v>27</v>
      </c>
      <c r="M27" s="77"/>
      <c r="N27" s="72"/>
      <c r="O27" s="79" t="s">
        <v>357</v>
      </c>
      <c r="P27" s="81">
        <v>43500.87871527778</v>
      </c>
      <c r="Q27" s="79" t="s">
        <v>381</v>
      </c>
      <c r="R27" s="83" t="s">
        <v>494</v>
      </c>
      <c r="S27" s="79" t="s">
        <v>505</v>
      </c>
      <c r="T27" s="79"/>
      <c r="U27" s="79"/>
      <c r="V27" s="83" t="s">
        <v>537</v>
      </c>
      <c r="W27" s="81">
        <v>43500.87871527778</v>
      </c>
      <c r="X27" s="83" t="s">
        <v>580</v>
      </c>
      <c r="Y27" s="79"/>
      <c r="Z27" s="79"/>
      <c r="AA27" s="85" t="s">
        <v>713</v>
      </c>
      <c r="AB27" s="85" t="s">
        <v>839</v>
      </c>
      <c r="AC27" s="79" t="b">
        <v>0</v>
      </c>
      <c r="AD27" s="79">
        <v>0</v>
      </c>
      <c r="AE27" s="85" t="s">
        <v>947</v>
      </c>
      <c r="AF27" s="79" t="b">
        <v>0</v>
      </c>
      <c r="AG27" s="79" t="s">
        <v>1035</v>
      </c>
      <c r="AH27" s="79"/>
      <c r="AI27" s="85" t="s">
        <v>929</v>
      </c>
      <c r="AJ27" s="79" t="b">
        <v>0</v>
      </c>
      <c r="AK27" s="79">
        <v>0</v>
      </c>
      <c r="AL27" s="85" t="s">
        <v>929</v>
      </c>
      <c r="AM27" s="79" t="s">
        <v>1044</v>
      </c>
      <c r="AN27" s="79" t="b">
        <v>0</v>
      </c>
      <c r="AO27" s="85" t="s">
        <v>839</v>
      </c>
      <c r="AP27" s="79" t="s">
        <v>176</v>
      </c>
      <c r="AQ27" s="79">
        <v>0</v>
      </c>
      <c r="AR27" s="79">
        <v>0</v>
      </c>
      <c r="AS27" s="79"/>
      <c r="AT27" s="79"/>
      <c r="AU27" s="79"/>
      <c r="AV27" s="79"/>
      <c r="AW27" s="79"/>
      <c r="AX27" s="79"/>
      <c r="AY27" s="79"/>
      <c r="AZ27" s="79"/>
      <c r="BA27">
        <v>1</v>
      </c>
      <c r="BB27" s="78" t="str">
        <f>REPLACE(INDEX(GroupVertices[Group],MATCH(Edges[[#This Row],[Vertex 1]],GroupVertices[Vertex],0)),1,1,"")</f>
        <v>2</v>
      </c>
      <c r="BC27" s="78" t="str">
        <f>REPLACE(INDEX(GroupVertices[Group],MATCH(Edges[[#This Row],[Vertex 2]],GroupVertices[Vertex],0)),1,1,"")</f>
        <v>2</v>
      </c>
      <c r="BD27" s="48">
        <v>1</v>
      </c>
      <c r="BE27" s="49">
        <v>3.8461538461538463</v>
      </c>
      <c r="BF27" s="48">
        <v>1</v>
      </c>
      <c r="BG27" s="49">
        <v>3.8461538461538463</v>
      </c>
      <c r="BH27" s="48">
        <v>0</v>
      </c>
      <c r="BI27" s="49">
        <v>0</v>
      </c>
      <c r="BJ27" s="48">
        <v>24</v>
      </c>
      <c r="BK27" s="49">
        <v>92.3076923076923</v>
      </c>
      <c r="BL27" s="48">
        <v>26</v>
      </c>
    </row>
    <row r="28" spans="1:64" ht="15">
      <c r="A28" s="64" t="s">
        <v>219</v>
      </c>
      <c r="B28" s="64" t="s">
        <v>258</v>
      </c>
      <c r="C28" s="65" t="s">
        <v>2524</v>
      </c>
      <c r="D28" s="66">
        <v>3</v>
      </c>
      <c r="E28" s="67" t="s">
        <v>132</v>
      </c>
      <c r="F28" s="68">
        <v>35</v>
      </c>
      <c r="G28" s="65"/>
      <c r="H28" s="69"/>
      <c r="I28" s="70"/>
      <c r="J28" s="70"/>
      <c r="K28" s="34" t="s">
        <v>65</v>
      </c>
      <c r="L28" s="77">
        <v>28</v>
      </c>
      <c r="M28" s="77"/>
      <c r="N28" s="72"/>
      <c r="O28" s="79" t="s">
        <v>357</v>
      </c>
      <c r="P28" s="81">
        <v>43501.3546412037</v>
      </c>
      <c r="Q28" s="79" t="s">
        <v>382</v>
      </c>
      <c r="R28" s="83" t="s">
        <v>494</v>
      </c>
      <c r="S28" s="79" t="s">
        <v>505</v>
      </c>
      <c r="T28" s="79"/>
      <c r="U28" s="79"/>
      <c r="V28" s="83" t="s">
        <v>537</v>
      </c>
      <c r="W28" s="81">
        <v>43501.3546412037</v>
      </c>
      <c r="X28" s="83" t="s">
        <v>581</v>
      </c>
      <c r="Y28" s="79"/>
      <c r="Z28" s="79"/>
      <c r="AA28" s="85" t="s">
        <v>714</v>
      </c>
      <c r="AB28" s="85" t="s">
        <v>840</v>
      </c>
      <c r="AC28" s="79" t="b">
        <v>0</v>
      </c>
      <c r="AD28" s="79">
        <v>0</v>
      </c>
      <c r="AE28" s="85" t="s">
        <v>948</v>
      </c>
      <c r="AF28" s="79" t="b">
        <v>0</v>
      </c>
      <c r="AG28" s="79" t="s">
        <v>1035</v>
      </c>
      <c r="AH28" s="79"/>
      <c r="AI28" s="85" t="s">
        <v>929</v>
      </c>
      <c r="AJ28" s="79" t="b">
        <v>0</v>
      </c>
      <c r="AK28" s="79">
        <v>0</v>
      </c>
      <c r="AL28" s="85" t="s">
        <v>929</v>
      </c>
      <c r="AM28" s="79" t="s">
        <v>1044</v>
      </c>
      <c r="AN28" s="79" t="b">
        <v>0</v>
      </c>
      <c r="AO28" s="85" t="s">
        <v>840</v>
      </c>
      <c r="AP28" s="79" t="s">
        <v>176</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2</v>
      </c>
      <c r="BD28" s="48">
        <v>0</v>
      </c>
      <c r="BE28" s="49">
        <v>0</v>
      </c>
      <c r="BF28" s="48">
        <v>0</v>
      </c>
      <c r="BG28" s="49">
        <v>0</v>
      </c>
      <c r="BH28" s="48">
        <v>0</v>
      </c>
      <c r="BI28" s="49">
        <v>0</v>
      </c>
      <c r="BJ28" s="48">
        <v>24</v>
      </c>
      <c r="BK28" s="49">
        <v>100</v>
      </c>
      <c r="BL28" s="48">
        <v>24</v>
      </c>
    </row>
    <row r="29" spans="1:64" ht="15">
      <c r="A29" s="64" t="s">
        <v>219</v>
      </c>
      <c r="B29" s="64" t="s">
        <v>259</v>
      </c>
      <c r="C29" s="65" t="s">
        <v>2524</v>
      </c>
      <c r="D29" s="66">
        <v>3</v>
      </c>
      <c r="E29" s="67" t="s">
        <v>132</v>
      </c>
      <c r="F29" s="68">
        <v>35</v>
      </c>
      <c r="G29" s="65"/>
      <c r="H29" s="69"/>
      <c r="I29" s="70"/>
      <c r="J29" s="70"/>
      <c r="K29" s="34" t="s">
        <v>65</v>
      </c>
      <c r="L29" s="77">
        <v>29</v>
      </c>
      <c r="M29" s="77"/>
      <c r="N29" s="72"/>
      <c r="O29" s="79" t="s">
        <v>357</v>
      </c>
      <c r="P29" s="81">
        <v>43501.41024305556</v>
      </c>
      <c r="Q29" s="79" t="s">
        <v>383</v>
      </c>
      <c r="R29" s="83" t="s">
        <v>494</v>
      </c>
      <c r="S29" s="79" t="s">
        <v>505</v>
      </c>
      <c r="T29" s="79"/>
      <c r="U29" s="79"/>
      <c r="V29" s="83" t="s">
        <v>537</v>
      </c>
      <c r="W29" s="81">
        <v>43501.41024305556</v>
      </c>
      <c r="X29" s="83" t="s">
        <v>582</v>
      </c>
      <c r="Y29" s="79"/>
      <c r="Z29" s="79"/>
      <c r="AA29" s="85" t="s">
        <v>715</v>
      </c>
      <c r="AB29" s="85" t="s">
        <v>841</v>
      </c>
      <c r="AC29" s="79" t="b">
        <v>0</v>
      </c>
      <c r="AD29" s="79">
        <v>0</v>
      </c>
      <c r="AE29" s="85" t="s">
        <v>949</v>
      </c>
      <c r="AF29" s="79" t="b">
        <v>0</v>
      </c>
      <c r="AG29" s="79" t="s">
        <v>1035</v>
      </c>
      <c r="AH29" s="79"/>
      <c r="AI29" s="85" t="s">
        <v>929</v>
      </c>
      <c r="AJ29" s="79" t="b">
        <v>0</v>
      </c>
      <c r="AK29" s="79">
        <v>0</v>
      </c>
      <c r="AL29" s="85" t="s">
        <v>929</v>
      </c>
      <c r="AM29" s="79" t="s">
        <v>1044</v>
      </c>
      <c r="AN29" s="79" t="b">
        <v>0</v>
      </c>
      <c r="AO29" s="85" t="s">
        <v>841</v>
      </c>
      <c r="AP29" s="79" t="s">
        <v>176</v>
      </c>
      <c r="AQ29" s="79">
        <v>0</v>
      </c>
      <c r="AR29" s="79">
        <v>0</v>
      </c>
      <c r="AS29" s="79"/>
      <c r="AT29" s="79"/>
      <c r="AU29" s="79"/>
      <c r="AV29" s="79"/>
      <c r="AW29" s="79"/>
      <c r="AX29" s="79"/>
      <c r="AY29" s="79"/>
      <c r="AZ29" s="79"/>
      <c r="BA29">
        <v>1</v>
      </c>
      <c r="BB29" s="78" t="str">
        <f>REPLACE(INDEX(GroupVertices[Group],MATCH(Edges[[#This Row],[Vertex 1]],GroupVertices[Vertex],0)),1,1,"")</f>
        <v>2</v>
      </c>
      <c r="BC29" s="78" t="str">
        <f>REPLACE(INDEX(GroupVertices[Group],MATCH(Edges[[#This Row],[Vertex 2]],GroupVertices[Vertex],0)),1,1,"")</f>
        <v>2</v>
      </c>
      <c r="BD29" s="48">
        <v>0</v>
      </c>
      <c r="BE29" s="49">
        <v>0</v>
      </c>
      <c r="BF29" s="48">
        <v>0</v>
      </c>
      <c r="BG29" s="49">
        <v>0</v>
      </c>
      <c r="BH29" s="48">
        <v>0</v>
      </c>
      <c r="BI29" s="49">
        <v>0</v>
      </c>
      <c r="BJ29" s="48">
        <v>17</v>
      </c>
      <c r="BK29" s="49">
        <v>100</v>
      </c>
      <c r="BL29" s="48">
        <v>17</v>
      </c>
    </row>
    <row r="30" spans="1:64" ht="15">
      <c r="A30" s="64" t="s">
        <v>219</v>
      </c>
      <c r="B30" s="64" t="s">
        <v>260</v>
      </c>
      <c r="C30" s="65" t="s">
        <v>2524</v>
      </c>
      <c r="D30" s="66">
        <v>3</v>
      </c>
      <c r="E30" s="67" t="s">
        <v>132</v>
      </c>
      <c r="F30" s="68">
        <v>35</v>
      </c>
      <c r="G30" s="65"/>
      <c r="H30" s="69"/>
      <c r="I30" s="70"/>
      <c r="J30" s="70"/>
      <c r="K30" s="34" t="s">
        <v>65</v>
      </c>
      <c r="L30" s="77">
        <v>30</v>
      </c>
      <c r="M30" s="77"/>
      <c r="N30" s="72"/>
      <c r="O30" s="79" t="s">
        <v>357</v>
      </c>
      <c r="P30" s="81">
        <v>43501.45447916666</v>
      </c>
      <c r="Q30" s="79" t="s">
        <v>384</v>
      </c>
      <c r="R30" s="83" t="s">
        <v>494</v>
      </c>
      <c r="S30" s="79" t="s">
        <v>505</v>
      </c>
      <c r="T30" s="79"/>
      <c r="U30" s="79"/>
      <c r="V30" s="83" t="s">
        <v>537</v>
      </c>
      <c r="W30" s="81">
        <v>43501.45447916666</v>
      </c>
      <c r="X30" s="83" t="s">
        <v>583</v>
      </c>
      <c r="Y30" s="79"/>
      <c r="Z30" s="79"/>
      <c r="AA30" s="85" t="s">
        <v>716</v>
      </c>
      <c r="AB30" s="85" t="s">
        <v>842</v>
      </c>
      <c r="AC30" s="79" t="b">
        <v>0</v>
      </c>
      <c r="AD30" s="79">
        <v>0</v>
      </c>
      <c r="AE30" s="85" t="s">
        <v>950</v>
      </c>
      <c r="AF30" s="79" t="b">
        <v>0</v>
      </c>
      <c r="AG30" s="79" t="s">
        <v>1035</v>
      </c>
      <c r="AH30" s="79"/>
      <c r="AI30" s="85" t="s">
        <v>929</v>
      </c>
      <c r="AJ30" s="79" t="b">
        <v>0</v>
      </c>
      <c r="AK30" s="79">
        <v>0</v>
      </c>
      <c r="AL30" s="85" t="s">
        <v>929</v>
      </c>
      <c r="AM30" s="79" t="s">
        <v>1044</v>
      </c>
      <c r="AN30" s="79" t="b">
        <v>0</v>
      </c>
      <c r="AO30" s="85" t="s">
        <v>842</v>
      </c>
      <c r="AP30" s="79" t="s">
        <v>176</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2</v>
      </c>
      <c r="BD30" s="48">
        <v>0</v>
      </c>
      <c r="BE30" s="49">
        <v>0</v>
      </c>
      <c r="BF30" s="48">
        <v>1</v>
      </c>
      <c r="BG30" s="49">
        <v>3.5714285714285716</v>
      </c>
      <c r="BH30" s="48">
        <v>0</v>
      </c>
      <c r="BI30" s="49">
        <v>0</v>
      </c>
      <c r="BJ30" s="48">
        <v>27</v>
      </c>
      <c r="BK30" s="49">
        <v>96.42857142857143</v>
      </c>
      <c r="BL30" s="48">
        <v>28</v>
      </c>
    </row>
    <row r="31" spans="1:64" ht="15">
      <c r="A31" s="64" t="s">
        <v>219</v>
      </c>
      <c r="B31" s="64" t="s">
        <v>261</v>
      </c>
      <c r="C31" s="65" t="s">
        <v>2524</v>
      </c>
      <c r="D31" s="66">
        <v>3</v>
      </c>
      <c r="E31" s="67" t="s">
        <v>132</v>
      </c>
      <c r="F31" s="68">
        <v>35</v>
      </c>
      <c r="G31" s="65"/>
      <c r="H31" s="69"/>
      <c r="I31" s="70"/>
      <c r="J31" s="70"/>
      <c r="K31" s="34" t="s">
        <v>65</v>
      </c>
      <c r="L31" s="77">
        <v>31</v>
      </c>
      <c r="M31" s="77"/>
      <c r="N31" s="72"/>
      <c r="O31" s="79" t="s">
        <v>357</v>
      </c>
      <c r="P31" s="81">
        <v>43501.54607638889</v>
      </c>
      <c r="Q31" s="79" t="s">
        <v>385</v>
      </c>
      <c r="R31" s="83" t="s">
        <v>494</v>
      </c>
      <c r="S31" s="79" t="s">
        <v>505</v>
      </c>
      <c r="T31" s="79"/>
      <c r="U31" s="79"/>
      <c r="V31" s="83" t="s">
        <v>537</v>
      </c>
      <c r="W31" s="81">
        <v>43501.54607638889</v>
      </c>
      <c r="X31" s="83" t="s">
        <v>584</v>
      </c>
      <c r="Y31" s="79"/>
      <c r="Z31" s="79"/>
      <c r="AA31" s="85" t="s">
        <v>717</v>
      </c>
      <c r="AB31" s="85" t="s">
        <v>843</v>
      </c>
      <c r="AC31" s="79" t="b">
        <v>0</v>
      </c>
      <c r="AD31" s="79">
        <v>1</v>
      </c>
      <c r="AE31" s="85" t="s">
        <v>951</v>
      </c>
      <c r="AF31" s="79" t="b">
        <v>0</v>
      </c>
      <c r="AG31" s="79" t="s">
        <v>1035</v>
      </c>
      <c r="AH31" s="79"/>
      <c r="AI31" s="85" t="s">
        <v>929</v>
      </c>
      <c r="AJ31" s="79" t="b">
        <v>0</v>
      </c>
      <c r="AK31" s="79">
        <v>0</v>
      </c>
      <c r="AL31" s="85" t="s">
        <v>929</v>
      </c>
      <c r="AM31" s="79" t="s">
        <v>1044</v>
      </c>
      <c r="AN31" s="79" t="b">
        <v>0</v>
      </c>
      <c r="AO31" s="85" t="s">
        <v>843</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2</v>
      </c>
      <c r="BD31" s="48">
        <v>0</v>
      </c>
      <c r="BE31" s="49">
        <v>0</v>
      </c>
      <c r="BF31" s="48">
        <v>0</v>
      </c>
      <c r="BG31" s="49">
        <v>0</v>
      </c>
      <c r="BH31" s="48">
        <v>0</v>
      </c>
      <c r="BI31" s="49">
        <v>0</v>
      </c>
      <c r="BJ31" s="48">
        <v>17</v>
      </c>
      <c r="BK31" s="49">
        <v>100</v>
      </c>
      <c r="BL31" s="48">
        <v>17</v>
      </c>
    </row>
    <row r="32" spans="1:64" ht="15">
      <c r="A32" s="64" t="s">
        <v>219</v>
      </c>
      <c r="B32" s="64" t="s">
        <v>262</v>
      </c>
      <c r="C32" s="65" t="s">
        <v>2524</v>
      </c>
      <c r="D32" s="66">
        <v>3</v>
      </c>
      <c r="E32" s="67" t="s">
        <v>132</v>
      </c>
      <c r="F32" s="68">
        <v>35</v>
      </c>
      <c r="G32" s="65"/>
      <c r="H32" s="69"/>
      <c r="I32" s="70"/>
      <c r="J32" s="70"/>
      <c r="K32" s="34" t="s">
        <v>65</v>
      </c>
      <c r="L32" s="77">
        <v>32</v>
      </c>
      <c r="M32" s="77"/>
      <c r="N32" s="72"/>
      <c r="O32" s="79" t="s">
        <v>357</v>
      </c>
      <c r="P32" s="81">
        <v>43501.597974537035</v>
      </c>
      <c r="Q32" s="79" t="s">
        <v>386</v>
      </c>
      <c r="R32" s="83" t="s">
        <v>494</v>
      </c>
      <c r="S32" s="79" t="s">
        <v>505</v>
      </c>
      <c r="T32" s="79"/>
      <c r="U32" s="79"/>
      <c r="V32" s="83" t="s">
        <v>537</v>
      </c>
      <c r="W32" s="81">
        <v>43501.597974537035</v>
      </c>
      <c r="X32" s="83" t="s">
        <v>585</v>
      </c>
      <c r="Y32" s="79"/>
      <c r="Z32" s="79"/>
      <c r="AA32" s="85" t="s">
        <v>718</v>
      </c>
      <c r="AB32" s="85" t="s">
        <v>844</v>
      </c>
      <c r="AC32" s="79" t="b">
        <v>0</v>
      </c>
      <c r="AD32" s="79">
        <v>0</v>
      </c>
      <c r="AE32" s="85" t="s">
        <v>952</v>
      </c>
      <c r="AF32" s="79" t="b">
        <v>0</v>
      </c>
      <c r="AG32" s="79" t="s">
        <v>1035</v>
      </c>
      <c r="AH32" s="79"/>
      <c r="AI32" s="85" t="s">
        <v>929</v>
      </c>
      <c r="AJ32" s="79" t="b">
        <v>0</v>
      </c>
      <c r="AK32" s="79">
        <v>0</v>
      </c>
      <c r="AL32" s="85" t="s">
        <v>929</v>
      </c>
      <c r="AM32" s="79" t="s">
        <v>1044</v>
      </c>
      <c r="AN32" s="79" t="b">
        <v>0</v>
      </c>
      <c r="AO32" s="85" t="s">
        <v>844</v>
      </c>
      <c r="AP32" s="79" t="s">
        <v>176</v>
      </c>
      <c r="AQ32" s="79">
        <v>0</v>
      </c>
      <c r="AR32" s="79">
        <v>0</v>
      </c>
      <c r="AS32" s="79"/>
      <c r="AT32" s="79"/>
      <c r="AU32" s="79"/>
      <c r="AV32" s="79"/>
      <c r="AW32" s="79"/>
      <c r="AX32" s="79"/>
      <c r="AY32" s="79"/>
      <c r="AZ32" s="79"/>
      <c r="BA32">
        <v>1</v>
      </c>
      <c r="BB32" s="78" t="str">
        <f>REPLACE(INDEX(GroupVertices[Group],MATCH(Edges[[#This Row],[Vertex 1]],GroupVertices[Vertex],0)),1,1,"")</f>
        <v>2</v>
      </c>
      <c r="BC32" s="78" t="str">
        <f>REPLACE(INDEX(GroupVertices[Group],MATCH(Edges[[#This Row],[Vertex 2]],GroupVertices[Vertex],0)),1,1,"")</f>
        <v>2</v>
      </c>
      <c r="BD32" s="48">
        <v>1</v>
      </c>
      <c r="BE32" s="49">
        <v>4.545454545454546</v>
      </c>
      <c r="BF32" s="48">
        <v>0</v>
      </c>
      <c r="BG32" s="49">
        <v>0</v>
      </c>
      <c r="BH32" s="48">
        <v>0</v>
      </c>
      <c r="BI32" s="49">
        <v>0</v>
      </c>
      <c r="BJ32" s="48">
        <v>21</v>
      </c>
      <c r="BK32" s="49">
        <v>95.45454545454545</v>
      </c>
      <c r="BL32" s="48">
        <v>22</v>
      </c>
    </row>
    <row r="33" spans="1:64" ht="15">
      <c r="A33" s="64" t="s">
        <v>219</v>
      </c>
      <c r="B33" s="64" t="s">
        <v>263</v>
      </c>
      <c r="C33" s="65" t="s">
        <v>2524</v>
      </c>
      <c r="D33" s="66">
        <v>3</v>
      </c>
      <c r="E33" s="67" t="s">
        <v>132</v>
      </c>
      <c r="F33" s="68">
        <v>35</v>
      </c>
      <c r="G33" s="65"/>
      <c r="H33" s="69"/>
      <c r="I33" s="70"/>
      <c r="J33" s="70"/>
      <c r="K33" s="34" t="s">
        <v>65</v>
      </c>
      <c r="L33" s="77">
        <v>33</v>
      </c>
      <c r="M33" s="77"/>
      <c r="N33" s="72"/>
      <c r="O33" s="79" t="s">
        <v>357</v>
      </c>
      <c r="P33" s="81">
        <v>43501.72451388889</v>
      </c>
      <c r="Q33" s="79" t="s">
        <v>387</v>
      </c>
      <c r="R33" s="83" t="s">
        <v>494</v>
      </c>
      <c r="S33" s="79" t="s">
        <v>505</v>
      </c>
      <c r="T33" s="79"/>
      <c r="U33" s="79"/>
      <c r="V33" s="83" t="s">
        <v>537</v>
      </c>
      <c r="W33" s="81">
        <v>43501.72451388889</v>
      </c>
      <c r="X33" s="83" t="s">
        <v>586</v>
      </c>
      <c r="Y33" s="79"/>
      <c r="Z33" s="79"/>
      <c r="AA33" s="85" t="s">
        <v>719</v>
      </c>
      <c r="AB33" s="85" t="s">
        <v>845</v>
      </c>
      <c r="AC33" s="79" t="b">
        <v>0</v>
      </c>
      <c r="AD33" s="79">
        <v>0</v>
      </c>
      <c r="AE33" s="85" t="s">
        <v>953</v>
      </c>
      <c r="AF33" s="79" t="b">
        <v>0</v>
      </c>
      <c r="AG33" s="79" t="s">
        <v>1035</v>
      </c>
      <c r="AH33" s="79"/>
      <c r="AI33" s="85" t="s">
        <v>929</v>
      </c>
      <c r="AJ33" s="79" t="b">
        <v>0</v>
      </c>
      <c r="AK33" s="79">
        <v>0</v>
      </c>
      <c r="AL33" s="85" t="s">
        <v>929</v>
      </c>
      <c r="AM33" s="79" t="s">
        <v>1044</v>
      </c>
      <c r="AN33" s="79" t="b">
        <v>0</v>
      </c>
      <c r="AO33" s="85" t="s">
        <v>845</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2</v>
      </c>
      <c r="BD33" s="48">
        <v>0</v>
      </c>
      <c r="BE33" s="49">
        <v>0</v>
      </c>
      <c r="BF33" s="48">
        <v>1</v>
      </c>
      <c r="BG33" s="49">
        <v>3.4482758620689653</v>
      </c>
      <c r="BH33" s="48">
        <v>0</v>
      </c>
      <c r="BI33" s="49">
        <v>0</v>
      </c>
      <c r="BJ33" s="48">
        <v>28</v>
      </c>
      <c r="BK33" s="49">
        <v>96.55172413793103</v>
      </c>
      <c r="BL33" s="48">
        <v>29</v>
      </c>
    </row>
    <row r="34" spans="1:64" ht="15">
      <c r="A34" s="64" t="s">
        <v>219</v>
      </c>
      <c r="B34" s="64" t="s">
        <v>264</v>
      </c>
      <c r="C34" s="65" t="s">
        <v>2524</v>
      </c>
      <c r="D34" s="66">
        <v>3</v>
      </c>
      <c r="E34" s="67" t="s">
        <v>132</v>
      </c>
      <c r="F34" s="68">
        <v>35</v>
      </c>
      <c r="G34" s="65"/>
      <c r="H34" s="69"/>
      <c r="I34" s="70"/>
      <c r="J34" s="70"/>
      <c r="K34" s="34" t="s">
        <v>65</v>
      </c>
      <c r="L34" s="77">
        <v>34</v>
      </c>
      <c r="M34" s="77"/>
      <c r="N34" s="72"/>
      <c r="O34" s="79" t="s">
        <v>357</v>
      </c>
      <c r="P34" s="81">
        <v>43501.85832175926</v>
      </c>
      <c r="Q34" s="79" t="s">
        <v>388</v>
      </c>
      <c r="R34" s="83" t="s">
        <v>494</v>
      </c>
      <c r="S34" s="79" t="s">
        <v>505</v>
      </c>
      <c r="T34" s="79"/>
      <c r="U34" s="79"/>
      <c r="V34" s="83" t="s">
        <v>537</v>
      </c>
      <c r="W34" s="81">
        <v>43501.85832175926</v>
      </c>
      <c r="X34" s="83" t="s">
        <v>587</v>
      </c>
      <c r="Y34" s="79"/>
      <c r="Z34" s="79"/>
      <c r="AA34" s="85" t="s">
        <v>720</v>
      </c>
      <c r="AB34" s="85" t="s">
        <v>846</v>
      </c>
      <c r="AC34" s="79" t="b">
        <v>0</v>
      </c>
      <c r="AD34" s="79">
        <v>0</v>
      </c>
      <c r="AE34" s="85" t="s">
        <v>954</v>
      </c>
      <c r="AF34" s="79" t="b">
        <v>0</v>
      </c>
      <c r="AG34" s="79" t="s">
        <v>1035</v>
      </c>
      <c r="AH34" s="79"/>
      <c r="AI34" s="85" t="s">
        <v>929</v>
      </c>
      <c r="AJ34" s="79" t="b">
        <v>0</v>
      </c>
      <c r="AK34" s="79">
        <v>0</v>
      </c>
      <c r="AL34" s="85" t="s">
        <v>929</v>
      </c>
      <c r="AM34" s="79" t="s">
        <v>1044</v>
      </c>
      <c r="AN34" s="79" t="b">
        <v>0</v>
      </c>
      <c r="AO34" s="85" t="s">
        <v>846</v>
      </c>
      <c r="AP34" s="79" t="s">
        <v>176</v>
      </c>
      <c r="AQ34" s="79">
        <v>0</v>
      </c>
      <c r="AR34" s="79">
        <v>0</v>
      </c>
      <c r="AS34" s="79"/>
      <c r="AT34" s="79"/>
      <c r="AU34" s="79"/>
      <c r="AV34" s="79"/>
      <c r="AW34" s="79"/>
      <c r="AX34" s="79"/>
      <c r="AY34" s="79"/>
      <c r="AZ34" s="79"/>
      <c r="BA34">
        <v>1</v>
      </c>
      <c r="BB34" s="78" t="str">
        <f>REPLACE(INDEX(GroupVertices[Group],MATCH(Edges[[#This Row],[Vertex 1]],GroupVertices[Vertex],0)),1,1,"")</f>
        <v>2</v>
      </c>
      <c r="BC34" s="78" t="str">
        <f>REPLACE(INDEX(GroupVertices[Group],MATCH(Edges[[#This Row],[Vertex 2]],GroupVertices[Vertex],0)),1,1,"")</f>
        <v>2</v>
      </c>
      <c r="BD34" s="48">
        <v>3</v>
      </c>
      <c r="BE34" s="49">
        <v>9.090909090909092</v>
      </c>
      <c r="BF34" s="48">
        <v>0</v>
      </c>
      <c r="BG34" s="49">
        <v>0</v>
      </c>
      <c r="BH34" s="48">
        <v>0</v>
      </c>
      <c r="BI34" s="49">
        <v>0</v>
      </c>
      <c r="BJ34" s="48">
        <v>30</v>
      </c>
      <c r="BK34" s="49">
        <v>90.9090909090909</v>
      </c>
      <c r="BL34" s="48">
        <v>33</v>
      </c>
    </row>
    <row r="35" spans="1:64" ht="15">
      <c r="A35" s="64" t="s">
        <v>219</v>
      </c>
      <c r="B35" s="64" t="s">
        <v>265</v>
      </c>
      <c r="C35" s="65" t="s">
        <v>2524</v>
      </c>
      <c r="D35" s="66">
        <v>3</v>
      </c>
      <c r="E35" s="67" t="s">
        <v>132</v>
      </c>
      <c r="F35" s="68">
        <v>35</v>
      </c>
      <c r="G35" s="65"/>
      <c r="H35" s="69"/>
      <c r="I35" s="70"/>
      <c r="J35" s="70"/>
      <c r="K35" s="34" t="s">
        <v>65</v>
      </c>
      <c r="L35" s="77">
        <v>35</v>
      </c>
      <c r="M35" s="77"/>
      <c r="N35" s="72"/>
      <c r="O35" s="79" t="s">
        <v>357</v>
      </c>
      <c r="P35" s="81">
        <v>43502.887708333335</v>
      </c>
      <c r="Q35" s="79" t="s">
        <v>389</v>
      </c>
      <c r="R35" s="79" t="s">
        <v>495</v>
      </c>
      <c r="S35" s="79" t="s">
        <v>506</v>
      </c>
      <c r="T35" s="79"/>
      <c r="U35" s="79"/>
      <c r="V35" s="83" t="s">
        <v>537</v>
      </c>
      <c r="W35" s="81">
        <v>43502.887708333335</v>
      </c>
      <c r="X35" s="83" t="s">
        <v>588</v>
      </c>
      <c r="Y35" s="79"/>
      <c r="Z35" s="79"/>
      <c r="AA35" s="85" t="s">
        <v>721</v>
      </c>
      <c r="AB35" s="85" t="s">
        <v>847</v>
      </c>
      <c r="AC35" s="79" t="b">
        <v>0</v>
      </c>
      <c r="AD35" s="79">
        <v>0</v>
      </c>
      <c r="AE35" s="85" t="s">
        <v>955</v>
      </c>
      <c r="AF35" s="79" t="b">
        <v>0</v>
      </c>
      <c r="AG35" s="79" t="s">
        <v>1035</v>
      </c>
      <c r="AH35" s="79"/>
      <c r="AI35" s="85" t="s">
        <v>929</v>
      </c>
      <c r="AJ35" s="79" t="b">
        <v>0</v>
      </c>
      <c r="AK35" s="79">
        <v>0</v>
      </c>
      <c r="AL35" s="85" t="s">
        <v>929</v>
      </c>
      <c r="AM35" s="79" t="s">
        <v>1044</v>
      </c>
      <c r="AN35" s="79" t="b">
        <v>0</v>
      </c>
      <c r="AO35" s="85" t="s">
        <v>847</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v>0</v>
      </c>
      <c r="BE35" s="49">
        <v>0</v>
      </c>
      <c r="BF35" s="48">
        <v>1</v>
      </c>
      <c r="BG35" s="49">
        <v>2.6315789473684212</v>
      </c>
      <c r="BH35" s="48">
        <v>0</v>
      </c>
      <c r="BI35" s="49">
        <v>0</v>
      </c>
      <c r="BJ35" s="48">
        <v>37</v>
      </c>
      <c r="BK35" s="49">
        <v>97.36842105263158</v>
      </c>
      <c r="BL35" s="48">
        <v>38</v>
      </c>
    </row>
    <row r="36" spans="1:64" ht="15">
      <c r="A36" s="64" t="s">
        <v>219</v>
      </c>
      <c r="B36" s="64" t="s">
        <v>266</v>
      </c>
      <c r="C36" s="65" t="s">
        <v>2524</v>
      </c>
      <c r="D36" s="66">
        <v>3</v>
      </c>
      <c r="E36" s="67" t="s">
        <v>132</v>
      </c>
      <c r="F36" s="68">
        <v>35</v>
      </c>
      <c r="G36" s="65"/>
      <c r="H36" s="69"/>
      <c r="I36" s="70"/>
      <c r="J36" s="70"/>
      <c r="K36" s="34" t="s">
        <v>65</v>
      </c>
      <c r="L36" s="77">
        <v>36</v>
      </c>
      <c r="M36" s="77"/>
      <c r="N36" s="72"/>
      <c r="O36" s="79" t="s">
        <v>357</v>
      </c>
      <c r="P36" s="81">
        <v>43503.350798611114</v>
      </c>
      <c r="Q36" s="79" t="s">
        <v>390</v>
      </c>
      <c r="R36" s="83" t="s">
        <v>494</v>
      </c>
      <c r="S36" s="79" t="s">
        <v>505</v>
      </c>
      <c r="T36" s="79"/>
      <c r="U36" s="79"/>
      <c r="V36" s="83" t="s">
        <v>537</v>
      </c>
      <c r="W36" s="81">
        <v>43503.350798611114</v>
      </c>
      <c r="X36" s="83" t="s">
        <v>589</v>
      </c>
      <c r="Y36" s="79"/>
      <c r="Z36" s="79"/>
      <c r="AA36" s="85" t="s">
        <v>722</v>
      </c>
      <c r="AB36" s="85" t="s">
        <v>848</v>
      </c>
      <c r="AC36" s="79" t="b">
        <v>0</v>
      </c>
      <c r="AD36" s="79">
        <v>0</v>
      </c>
      <c r="AE36" s="85" t="s">
        <v>956</v>
      </c>
      <c r="AF36" s="79" t="b">
        <v>0</v>
      </c>
      <c r="AG36" s="79" t="s">
        <v>1035</v>
      </c>
      <c r="AH36" s="79"/>
      <c r="AI36" s="85" t="s">
        <v>929</v>
      </c>
      <c r="AJ36" s="79" t="b">
        <v>0</v>
      </c>
      <c r="AK36" s="79">
        <v>0</v>
      </c>
      <c r="AL36" s="85" t="s">
        <v>929</v>
      </c>
      <c r="AM36" s="79" t="s">
        <v>1044</v>
      </c>
      <c r="AN36" s="79" t="b">
        <v>0</v>
      </c>
      <c r="AO36" s="85" t="s">
        <v>848</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2</v>
      </c>
      <c r="BD36" s="48">
        <v>1</v>
      </c>
      <c r="BE36" s="49">
        <v>3.7037037037037037</v>
      </c>
      <c r="BF36" s="48">
        <v>1</v>
      </c>
      <c r="BG36" s="49">
        <v>3.7037037037037037</v>
      </c>
      <c r="BH36" s="48">
        <v>0</v>
      </c>
      <c r="BI36" s="49">
        <v>0</v>
      </c>
      <c r="BJ36" s="48">
        <v>25</v>
      </c>
      <c r="BK36" s="49">
        <v>92.5925925925926</v>
      </c>
      <c r="BL36" s="48">
        <v>27</v>
      </c>
    </row>
    <row r="37" spans="1:64" ht="15">
      <c r="A37" s="64" t="s">
        <v>219</v>
      </c>
      <c r="B37" s="64" t="s">
        <v>267</v>
      </c>
      <c r="C37" s="65" t="s">
        <v>2524</v>
      </c>
      <c r="D37" s="66">
        <v>3</v>
      </c>
      <c r="E37" s="67" t="s">
        <v>132</v>
      </c>
      <c r="F37" s="68">
        <v>35</v>
      </c>
      <c r="G37" s="65"/>
      <c r="H37" s="69"/>
      <c r="I37" s="70"/>
      <c r="J37" s="70"/>
      <c r="K37" s="34" t="s">
        <v>65</v>
      </c>
      <c r="L37" s="77">
        <v>37</v>
      </c>
      <c r="M37" s="77"/>
      <c r="N37" s="72"/>
      <c r="O37" s="79" t="s">
        <v>357</v>
      </c>
      <c r="P37" s="81">
        <v>43503.35252314815</v>
      </c>
      <c r="Q37" s="79" t="s">
        <v>391</v>
      </c>
      <c r="R37" s="83" t="s">
        <v>494</v>
      </c>
      <c r="S37" s="79" t="s">
        <v>505</v>
      </c>
      <c r="T37" s="79"/>
      <c r="U37" s="79"/>
      <c r="V37" s="83" t="s">
        <v>537</v>
      </c>
      <c r="W37" s="81">
        <v>43503.35252314815</v>
      </c>
      <c r="X37" s="83" t="s">
        <v>590</v>
      </c>
      <c r="Y37" s="79"/>
      <c r="Z37" s="79"/>
      <c r="AA37" s="85" t="s">
        <v>723</v>
      </c>
      <c r="AB37" s="85" t="s">
        <v>849</v>
      </c>
      <c r="AC37" s="79" t="b">
        <v>0</v>
      </c>
      <c r="AD37" s="79">
        <v>0</v>
      </c>
      <c r="AE37" s="85" t="s">
        <v>957</v>
      </c>
      <c r="AF37" s="79" t="b">
        <v>0</v>
      </c>
      <c r="AG37" s="79" t="s">
        <v>1035</v>
      </c>
      <c r="AH37" s="79"/>
      <c r="AI37" s="85" t="s">
        <v>929</v>
      </c>
      <c r="AJ37" s="79" t="b">
        <v>0</v>
      </c>
      <c r="AK37" s="79">
        <v>0</v>
      </c>
      <c r="AL37" s="85" t="s">
        <v>929</v>
      </c>
      <c r="AM37" s="79" t="s">
        <v>1044</v>
      </c>
      <c r="AN37" s="79" t="b">
        <v>0</v>
      </c>
      <c r="AO37" s="85" t="s">
        <v>849</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v>1</v>
      </c>
      <c r="BE37" s="49">
        <v>4.166666666666667</v>
      </c>
      <c r="BF37" s="48">
        <v>1</v>
      </c>
      <c r="BG37" s="49">
        <v>4.166666666666667</v>
      </c>
      <c r="BH37" s="48">
        <v>0</v>
      </c>
      <c r="BI37" s="49">
        <v>0</v>
      </c>
      <c r="BJ37" s="48">
        <v>22</v>
      </c>
      <c r="BK37" s="49">
        <v>91.66666666666667</v>
      </c>
      <c r="BL37" s="48">
        <v>24</v>
      </c>
    </row>
    <row r="38" spans="1:64" ht="15">
      <c r="A38" s="64" t="s">
        <v>219</v>
      </c>
      <c r="B38" s="64" t="s">
        <v>268</v>
      </c>
      <c r="C38" s="65" t="s">
        <v>2524</v>
      </c>
      <c r="D38" s="66">
        <v>3</v>
      </c>
      <c r="E38" s="67" t="s">
        <v>132</v>
      </c>
      <c r="F38" s="68">
        <v>35</v>
      </c>
      <c r="G38" s="65"/>
      <c r="H38" s="69"/>
      <c r="I38" s="70"/>
      <c r="J38" s="70"/>
      <c r="K38" s="34" t="s">
        <v>65</v>
      </c>
      <c r="L38" s="77">
        <v>38</v>
      </c>
      <c r="M38" s="77"/>
      <c r="N38" s="72"/>
      <c r="O38" s="79" t="s">
        <v>357</v>
      </c>
      <c r="P38" s="81">
        <v>43503.352627314816</v>
      </c>
      <c r="Q38" s="79" t="s">
        <v>392</v>
      </c>
      <c r="R38" s="83" t="s">
        <v>494</v>
      </c>
      <c r="S38" s="79" t="s">
        <v>505</v>
      </c>
      <c r="T38" s="79"/>
      <c r="U38" s="79"/>
      <c r="V38" s="83" t="s">
        <v>537</v>
      </c>
      <c r="W38" s="81">
        <v>43503.352627314816</v>
      </c>
      <c r="X38" s="83" t="s">
        <v>591</v>
      </c>
      <c r="Y38" s="79"/>
      <c r="Z38" s="79"/>
      <c r="AA38" s="85" t="s">
        <v>724</v>
      </c>
      <c r="AB38" s="85" t="s">
        <v>850</v>
      </c>
      <c r="AC38" s="79" t="b">
        <v>0</v>
      </c>
      <c r="AD38" s="79">
        <v>0</v>
      </c>
      <c r="AE38" s="85" t="s">
        <v>958</v>
      </c>
      <c r="AF38" s="79" t="b">
        <v>0</v>
      </c>
      <c r="AG38" s="79" t="s">
        <v>1035</v>
      </c>
      <c r="AH38" s="79"/>
      <c r="AI38" s="85" t="s">
        <v>929</v>
      </c>
      <c r="AJ38" s="79" t="b">
        <v>0</v>
      </c>
      <c r="AK38" s="79">
        <v>0</v>
      </c>
      <c r="AL38" s="85" t="s">
        <v>929</v>
      </c>
      <c r="AM38" s="79" t="s">
        <v>1044</v>
      </c>
      <c r="AN38" s="79" t="b">
        <v>0</v>
      </c>
      <c r="AO38" s="85" t="s">
        <v>850</v>
      </c>
      <c r="AP38" s="79" t="s">
        <v>176</v>
      </c>
      <c r="AQ38" s="79">
        <v>0</v>
      </c>
      <c r="AR38" s="79">
        <v>0</v>
      </c>
      <c r="AS38" s="79"/>
      <c r="AT38" s="79"/>
      <c r="AU38" s="79"/>
      <c r="AV38" s="79"/>
      <c r="AW38" s="79"/>
      <c r="AX38" s="79"/>
      <c r="AY38" s="79"/>
      <c r="AZ38" s="79"/>
      <c r="BA38">
        <v>1</v>
      </c>
      <c r="BB38" s="78" t="str">
        <f>REPLACE(INDEX(GroupVertices[Group],MATCH(Edges[[#This Row],[Vertex 1]],GroupVertices[Vertex],0)),1,1,"")</f>
        <v>2</v>
      </c>
      <c r="BC38" s="78" t="str">
        <f>REPLACE(INDEX(GroupVertices[Group],MATCH(Edges[[#This Row],[Vertex 2]],GroupVertices[Vertex],0)),1,1,"")</f>
        <v>2</v>
      </c>
      <c r="BD38" s="48">
        <v>0</v>
      </c>
      <c r="BE38" s="49">
        <v>0</v>
      </c>
      <c r="BF38" s="48">
        <v>1</v>
      </c>
      <c r="BG38" s="49">
        <v>4.3478260869565215</v>
      </c>
      <c r="BH38" s="48">
        <v>0</v>
      </c>
      <c r="BI38" s="49">
        <v>0</v>
      </c>
      <c r="BJ38" s="48">
        <v>22</v>
      </c>
      <c r="BK38" s="49">
        <v>95.65217391304348</v>
      </c>
      <c r="BL38" s="48">
        <v>23</v>
      </c>
    </row>
    <row r="39" spans="1:64" ht="15">
      <c r="A39" s="64" t="s">
        <v>219</v>
      </c>
      <c r="B39" s="64" t="s">
        <v>269</v>
      </c>
      <c r="C39" s="65" t="s">
        <v>2524</v>
      </c>
      <c r="D39" s="66">
        <v>3</v>
      </c>
      <c r="E39" s="67" t="s">
        <v>132</v>
      </c>
      <c r="F39" s="68">
        <v>35</v>
      </c>
      <c r="G39" s="65"/>
      <c r="H39" s="69"/>
      <c r="I39" s="70"/>
      <c r="J39" s="70"/>
      <c r="K39" s="34" t="s">
        <v>65</v>
      </c>
      <c r="L39" s="77">
        <v>39</v>
      </c>
      <c r="M39" s="77"/>
      <c r="N39" s="72"/>
      <c r="O39" s="79" t="s">
        <v>357</v>
      </c>
      <c r="P39" s="81">
        <v>43503.36170138889</v>
      </c>
      <c r="Q39" s="79" t="s">
        <v>393</v>
      </c>
      <c r="R39" s="83" t="s">
        <v>494</v>
      </c>
      <c r="S39" s="79" t="s">
        <v>505</v>
      </c>
      <c r="T39" s="79"/>
      <c r="U39" s="79"/>
      <c r="V39" s="83" t="s">
        <v>537</v>
      </c>
      <c r="W39" s="81">
        <v>43503.36170138889</v>
      </c>
      <c r="X39" s="83" t="s">
        <v>592</v>
      </c>
      <c r="Y39" s="79"/>
      <c r="Z39" s="79"/>
      <c r="AA39" s="85" t="s">
        <v>725</v>
      </c>
      <c r="AB39" s="85" t="s">
        <v>851</v>
      </c>
      <c r="AC39" s="79" t="b">
        <v>0</v>
      </c>
      <c r="AD39" s="79">
        <v>0</v>
      </c>
      <c r="AE39" s="85" t="s">
        <v>959</v>
      </c>
      <c r="AF39" s="79" t="b">
        <v>0</v>
      </c>
      <c r="AG39" s="79" t="s">
        <v>1035</v>
      </c>
      <c r="AH39" s="79"/>
      <c r="AI39" s="85" t="s">
        <v>929</v>
      </c>
      <c r="AJ39" s="79" t="b">
        <v>0</v>
      </c>
      <c r="AK39" s="79">
        <v>0</v>
      </c>
      <c r="AL39" s="85" t="s">
        <v>929</v>
      </c>
      <c r="AM39" s="79" t="s">
        <v>1044</v>
      </c>
      <c r="AN39" s="79" t="b">
        <v>0</v>
      </c>
      <c r="AO39" s="85" t="s">
        <v>851</v>
      </c>
      <c r="AP39" s="79" t="s">
        <v>176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2</v>
      </c>
      <c r="BD39" s="48">
        <v>0</v>
      </c>
      <c r="BE39" s="49">
        <v>0</v>
      </c>
      <c r="BF39" s="48">
        <v>0</v>
      </c>
      <c r="BG39" s="49">
        <v>0</v>
      </c>
      <c r="BH39" s="48">
        <v>0</v>
      </c>
      <c r="BI39" s="49">
        <v>0</v>
      </c>
      <c r="BJ39" s="48">
        <v>37</v>
      </c>
      <c r="BK39" s="49">
        <v>100</v>
      </c>
      <c r="BL39" s="48">
        <v>37</v>
      </c>
    </row>
    <row r="40" spans="1:64" ht="15">
      <c r="A40" s="64" t="s">
        <v>219</v>
      </c>
      <c r="B40" s="64" t="s">
        <v>270</v>
      </c>
      <c r="C40" s="65" t="s">
        <v>2524</v>
      </c>
      <c r="D40" s="66">
        <v>3</v>
      </c>
      <c r="E40" s="67" t="s">
        <v>132</v>
      </c>
      <c r="F40" s="68">
        <v>35</v>
      </c>
      <c r="G40" s="65"/>
      <c r="H40" s="69"/>
      <c r="I40" s="70"/>
      <c r="J40" s="70"/>
      <c r="K40" s="34" t="s">
        <v>65</v>
      </c>
      <c r="L40" s="77">
        <v>40</v>
      </c>
      <c r="M40" s="77"/>
      <c r="N40" s="72"/>
      <c r="O40" s="79" t="s">
        <v>357</v>
      </c>
      <c r="P40" s="81">
        <v>43503.5646875</v>
      </c>
      <c r="Q40" s="79" t="s">
        <v>394</v>
      </c>
      <c r="R40" s="83" t="s">
        <v>494</v>
      </c>
      <c r="S40" s="79" t="s">
        <v>505</v>
      </c>
      <c r="T40" s="79"/>
      <c r="U40" s="79"/>
      <c r="V40" s="83" t="s">
        <v>537</v>
      </c>
      <c r="W40" s="81">
        <v>43503.5646875</v>
      </c>
      <c r="X40" s="83" t="s">
        <v>593</v>
      </c>
      <c r="Y40" s="79"/>
      <c r="Z40" s="79"/>
      <c r="AA40" s="85" t="s">
        <v>726</v>
      </c>
      <c r="AB40" s="85" t="s">
        <v>852</v>
      </c>
      <c r="AC40" s="79" t="b">
        <v>0</v>
      </c>
      <c r="AD40" s="79">
        <v>1</v>
      </c>
      <c r="AE40" s="85" t="s">
        <v>960</v>
      </c>
      <c r="AF40" s="79" t="b">
        <v>0</v>
      </c>
      <c r="AG40" s="79" t="s">
        <v>1035</v>
      </c>
      <c r="AH40" s="79"/>
      <c r="AI40" s="85" t="s">
        <v>929</v>
      </c>
      <c r="AJ40" s="79" t="b">
        <v>0</v>
      </c>
      <c r="AK40" s="79">
        <v>0</v>
      </c>
      <c r="AL40" s="85" t="s">
        <v>929</v>
      </c>
      <c r="AM40" s="79" t="s">
        <v>1044</v>
      </c>
      <c r="AN40" s="79" t="b">
        <v>0</v>
      </c>
      <c r="AO40" s="85" t="s">
        <v>852</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2</v>
      </c>
      <c r="BD40" s="48">
        <v>1</v>
      </c>
      <c r="BE40" s="49">
        <v>3.225806451612903</v>
      </c>
      <c r="BF40" s="48">
        <v>1</v>
      </c>
      <c r="BG40" s="49">
        <v>3.225806451612903</v>
      </c>
      <c r="BH40" s="48">
        <v>0</v>
      </c>
      <c r="BI40" s="49">
        <v>0</v>
      </c>
      <c r="BJ40" s="48">
        <v>29</v>
      </c>
      <c r="BK40" s="49">
        <v>93.54838709677419</v>
      </c>
      <c r="BL40" s="48">
        <v>31</v>
      </c>
    </row>
    <row r="41" spans="1:64" ht="15">
      <c r="A41" s="64" t="s">
        <v>219</v>
      </c>
      <c r="B41" s="64" t="s">
        <v>271</v>
      </c>
      <c r="C41" s="65" t="s">
        <v>2524</v>
      </c>
      <c r="D41" s="66">
        <v>3</v>
      </c>
      <c r="E41" s="67" t="s">
        <v>132</v>
      </c>
      <c r="F41" s="68">
        <v>35</v>
      </c>
      <c r="G41" s="65"/>
      <c r="H41" s="69"/>
      <c r="I41" s="70"/>
      <c r="J41" s="70"/>
      <c r="K41" s="34" t="s">
        <v>65</v>
      </c>
      <c r="L41" s="77">
        <v>41</v>
      </c>
      <c r="M41" s="77"/>
      <c r="N41" s="72"/>
      <c r="O41" s="79" t="s">
        <v>357</v>
      </c>
      <c r="P41" s="81">
        <v>43503.58314814815</v>
      </c>
      <c r="Q41" s="79" t="s">
        <v>395</v>
      </c>
      <c r="R41" s="83" t="s">
        <v>494</v>
      </c>
      <c r="S41" s="79" t="s">
        <v>505</v>
      </c>
      <c r="T41" s="79"/>
      <c r="U41" s="79"/>
      <c r="V41" s="83" t="s">
        <v>537</v>
      </c>
      <c r="W41" s="81">
        <v>43503.58314814815</v>
      </c>
      <c r="X41" s="83" t="s">
        <v>594</v>
      </c>
      <c r="Y41" s="79"/>
      <c r="Z41" s="79"/>
      <c r="AA41" s="85" t="s">
        <v>727</v>
      </c>
      <c r="AB41" s="85" t="s">
        <v>853</v>
      </c>
      <c r="AC41" s="79" t="b">
        <v>0</v>
      </c>
      <c r="AD41" s="79">
        <v>0</v>
      </c>
      <c r="AE41" s="85" t="s">
        <v>961</v>
      </c>
      <c r="AF41" s="79" t="b">
        <v>0</v>
      </c>
      <c r="AG41" s="79" t="s">
        <v>1035</v>
      </c>
      <c r="AH41" s="79"/>
      <c r="AI41" s="85" t="s">
        <v>929</v>
      </c>
      <c r="AJ41" s="79" t="b">
        <v>0</v>
      </c>
      <c r="AK41" s="79">
        <v>0</v>
      </c>
      <c r="AL41" s="85" t="s">
        <v>929</v>
      </c>
      <c r="AM41" s="79" t="s">
        <v>1044</v>
      </c>
      <c r="AN41" s="79" t="b">
        <v>0</v>
      </c>
      <c r="AO41" s="85" t="s">
        <v>853</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2</v>
      </c>
      <c r="BD41" s="48">
        <v>1</v>
      </c>
      <c r="BE41" s="49">
        <v>9.090909090909092</v>
      </c>
      <c r="BF41" s="48">
        <v>0</v>
      </c>
      <c r="BG41" s="49">
        <v>0</v>
      </c>
      <c r="BH41" s="48">
        <v>0</v>
      </c>
      <c r="BI41" s="49">
        <v>0</v>
      </c>
      <c r="BJ41" s="48">
        <v>10</v>
      </c>
      <c r="BK41" s="49">
        <v>90.9090909090909</v>
      </c>
      <c r="BL41" s="48">
        <v>11</v>
      </c>
    </row>
    <row r="42" spans="1:64" ht="15">
      <c r="A42" s="64" t="s">
        <v>219</v>
      </c>
      <c r="B42" s="64" t="s">
        <v>272</v>
      </c>
      <c r="C42" s="65" t="s">
        <v>2524</v>
      </c>
      <c r="D42" s="66">
        <v>3</v>
      </c>
      <c r="E42" s="67" t="s">
        <v>132</v>
      </c>
      <c r="F42" s="68">
        <v>35</v>
      </c>
      <c r="G42" s="65"/>
      <c r="H42" s="69"/>
      <c r="I42" s="70"/>
      <c r="J42" s="70"/>
      <c r="K42" s="34" t="s">
        <v>65</v>
      </c>
      <c r="L42" s="77">
        <v>42</v>
      </c>
      <c r="M42" s="77"/>
      <c r="N42" s="72"/>
      <c r="O42" s="79" t="s">
        <v>357</v>
      </c>
      <c r="P42" s="81">
        <v>43503.79032407407</v>
      </c>
      <c r="Q42" s="79" t="s">
        <v>396</v>
      </c>
      <c r="R42" s="83" t="s">
        <v>494</v>
      </c>
      <c r="S42" s="79" t="s">
        <v>505</v>
      </c>
      <c r="T42" s="79"/>
      <c r="U42" s="79"/>
      <c r="V42" s="83" t="s">
        <v>537</v>
      </c>
      <c r="W42" s="81">
        <v>43503.79032407407</v>
      </c>
      <c r="X42" s="83" t="s">
        <v>595</v>
      </c>
      <c r="Y42" s="79"/>
      <c r="Z42" s="79"/>
      <c r="AA42" s="85" t="s">
        <v>728</v>
      </c>
      <c r="AB42" s="85" t="s">
        <v>854</v>
      </c>
      <c r="AC42" s="79" t="b">
        <v>0</v>
      </c>
      <c r="AD42" s="79">
        <v>0</v>
      </c>
      <c r="AE42" s="85" t="s">
        <v>962</v>
      </c>
      <c r="AF42" s="79" t="b">
        <v>0</v>
      </c>
      <c r="AG42" s="79" t="s">
        <v>1035</v>
      </c>
      <c r="AH42" s="79"/>
      <c r="AI42" s="85" t="s">
        <v>929</v>
      </c>
      <c r="AJ42" s="79" t="b">
        <v>0</v>
      </c>
      <c r="AK42" s="79">
        <v>0</v>
      </c>
      <c r="AL42" s="85" t="s">
        <v>929</v>
      </c>
      <c r="AM42" s="79" t="s">
        <v>1044</v>
      </c>
      <c r="AN42" s="79" t="b">
        <v>0</v>
      </c>
      <c r="AO42" s="85" t="s">
        <v>854</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2</v>
      </c>
      <c r="BD42" s="48">
        <v>0</v>
      </c>
      <c r="BE42" s="49">
        <v>0</v>
      </c>
      <c r="BF42" s="48">
        <v>1</v>
      </c>
      <c r="BG42" s="49">
        <v>2.9411764705882355</v>
      </c>
      <c r="BH42" s="48">
        <v>0</v>
      </c>
      <c r="BI42" s="49">
        <v>0</v>
      </c>
      <c r="BJ42" s="48">
        <v>33</v>
      </c>
      <c r="BK42" s="49">
        <v>97.05882352941177</v>
      </c>
      <c r="BL42" s="48">
        <v>34</v>
      </c>
    </row>
    <row r="43" spans="1:64" ht="15">
      <c r="A43" s="64" t="s">
        <v>219</v>
      </c>
      <c r="B43" s="64" t="s">
        <v>273</v>
      </c>
      <c r="C43" s="65" t="s">
        <v>2524</v>
      </c>
      <c r="D43" s="66">
        <v>3</v>
      </c>
      <c r="E43" s="67" t="s">
        <v>132</v>
      </c>
      <c r="F43" s="68">
        <v>35</v>
      </c>
      <c r="G43" s="65"/>
      <c r="H43" s="69"/>
      <c r="I43" s="70"/>
      <c r="J43" s="70"/>
      <c r="K43" s="34" t="s">
        <v>65</v>
      </c>
      <c r="L43" s="77">
        <v>43</v>
      </c>
      <c r="M43" s="77"/>
      <c r="N43" s="72"/>
      <c r="O43" s="79" t="s">
        <v>357</v>
      </c>
      <c r="P43" s="81">
        <v>43504.34394675926</v>
      </c>
      <c r="Q43" s="79" t="s">
        <v>397</v>
      </c>
      <c r="R43" s="83" t="s">
        <v>494</v>
      </c>
      <c r="S43" s="79" t="s">
        <v>505</v>
      </c>
      <c r="T43" s="79"/>
      <c r="U43" s="79"/>
      <c r="V43" s="83" t="s">
        <v>537</v>
      </c>
      <c r="W43" s="81">
        <v>43504.34394675926</v>
      </c>
      <c r="X43" s="83" t="s">
        <v>596</v>
      </c>
      <c r="Y43" s="79"/>
      <c r="Z43" s="79"/>
      <c r="AA43" s="85" t="s">
        <v>729</v>
      </c>
      <c r="AB43" s="85" t="s">
        <v>855</v>
      </c>
      <c r="AC43" s="79" t="b">
        <v>0</v>
      </c>
      <c r="AD43" s="79">
        <v>0</v>
      </c>
      <c r="AE43" s="85" t="s">
        <v>963</v>
      </c>
      <c r="AF43" s="79" t="b">
        <v>0</v>
      </c>
      <c r="AG43" s="79" t="s">
        <v>1035</v>
      </c>
      <c r="AH43" s="79"/>
      <c r="AI43" s="85" t="s">
        <v>929</v>
      </c>
      <c r="AJ43" s="79" t="b">
        <v>0</v>
      </c>
      <c r="AK43" s="79">
        <v>0</v>
      </c>
      <c r="AL43" s="85" t="s">
        <v>929</v>
      </c>
      <c r="AM43" s="79" t="s">
        <v>1044</v>
      </c>
      <c r="AN43" s="79" t="b">
        <v>0</v>
      </c>
      <c r="AO43" s="85" t="s">
        <v>855</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v>2</v>
      </c>
      <c r="BE43" s="49">
        <v>7.407407407407407</v>
      </c>
      <c r="BF43" s="48">
        <v>1</v>
      </c>
      <c r="BG43" s="49">
        <v>3.7037037037037037</v>
      </c>
      <c r="BH43" s="48">
        <v>0</v>
      </c>
      <c r="BI43" s="49">
        <v>0</v>
      </c>
      <c r="BJ43" s="48">
        <v>24</v>
      </c>
      <c r="BK43" s="49">
        <v>88.88888888888889</v>
      </c>
      <c r="BL43" s="48">
        <v>27</v>
      </c>
    </row>
    <row r="44" spans="1:64" ht="15">
      <c r="A44" s="64" t="s">
        <v>219</v>
      </c>
      <c r="B44" s="64" t="s">
        <v>274</v>
      </c>
      <c r="C44" s="65" t="s">
        <v>2524</v>
      </c>
      <c r="D44" s="66">
        <v>3</v>
      </c>
      <c r="E44" s="67" t="s">
        <v>132</v>
      </c>
      <c r="F44" s="68">
        <v>35</v>
      </c>
      <c r="G44" s="65"/>
      <c r="H44" s="69"/>
      <c r="I44" s="70"/>
      <c r="J44" s="70"/>
      <c r="K44" s="34" t="s">
        <v>65</v>
      </c>
      <c r="L44" s="77">
        <v>44</v>
      </c>
      <c r="M44" s="77"/>
      <c r="N44" s="72"/>
      <c r="O44" s="79" t="s">
        <v>357</v>
      </c>
      <c r="P44" s="81">
        <v>43504.621828703705</v>
      </c>
      <c r="Q44" s="79" t="s">
        <v>398</v>
      </c>
      <c r="R44" s="83" t="s">
        <v>494</v>
      </c>
      <c r="S44" s="79" t="s">
        <v>505</v>
      </c>
      <c r="T44" s="79"/>
      <c r="U44" s="79"/>
      <c r="V44" s="83" t="s">
        <v>537</v>
      </c>
      <c r="W44" s="81">
        <v>43504.621828703705</v>
      </c>
      <c r="X44" s="83" t="s">
        <v>597</v>
      </c>
      <c r="Y44" s="79"/>
      <c r="Z44" s="79"/>
      <c r="AA44" s="85" t="s">
        <v>730</v>
      </c>
      <c r="AB44" s="85" t="s">
        <v>856</v>
      </c>
      <c r="AC44" s="79" t="b">
        <v>0</v>
      </c>
      <c r="AD44" s="79">
        <v>0</v>
      </c>
      <c r="AE44" s="85" t="s">
        <v>964</v>
      </c>
      <c r="AF44" s="79" t="b">
        <v>0</v>
      </c>
      <c r="AG44" s="79" t="s">
        <v>1035</v>
      </c>
      <c r="AH44" s="79"/>
      <c r="AI44" s="85" t="s">
        <v>929</v>
      </c>
      <c r="AJ44" s="79" t="b">
        <v>0</v>
      </c>
      <c r="AK44" s="79">
        <v>0</v>
      </c>
      <c r="AL44" s="85" t="s">
        <v>929</v>
      </c>
      <c r="AM44" s="79" t="s">
        <v>1044</v>
      </c>
      <c r="AN44" s="79" t="b">
        <v>0</v>
      </c>
      <c r="AO44" s="85" t="s">
        <v>856</v>
      </c>
      <c r="AP44" s="79" t="s">
        <v>176</v>
      </c>
      <c r="AQ44" s="79">
        <v>0</v>
      </c>
      <c r="AR44" s="79">
        <v>0</v>
      </c>
      <c r="AS44" s="79"/>
      <c r="AT44" s="79"/>
      <c r="AU44" s="79"/>
      <c r="AV44" s="79"/>
      <c r="AW44" s="79"/>
      <c r="AX44" s="79"/>
      <c r="AY44" s="79"/>
      <c r="AZ44" s="79"/>
      <c r="BA44">
        <v>1</v>
      </c>
      <c r="BB44" s="78" t="str">
        <f>REPLACE(INDEX(GroupVertices[Group],MATCH(Edges[[#This Row],[Vertex 1]],GroupVertices[Vertex],0)),1,1,"")</f>
        <v>2</v>
      </c>
      <c r="BC44" s="78" t="str">
        <f>REPLACE(INDEX(GroupVertices[Group],MATCH(Edges[[#This Row],[Vertex 2]],GroupVertices[Vertex],0)),1,1,"")</f>
        <v>2</v>
      </c>
      <c r="BD44" s="48">
        <v>1</v>
      </c>
      <c r="BE44" s="49">
        <v>2.4390243902439024</v>
      </c>
      <c r="BF44" s="48">
        <v>1</v>
      </c>
      <c r="BG44" s="49">
        <v>2.4390243902439024</v>
      </c>
      <c r="BH44" s="48">
        <v>0</v>
      </c>
      <c r="BI44" s="49">
        <v>0</v>
      </c>
      <c r="BJ44" s="48">
        <v>39</v>
      </c>
      <c r="BK44" s="49">
        <v>95.1219512195122</v>
      </c>
      <c r="BL44" s="48">
        <v>41</v>
      </c>
    </row>
    <row r="45" spans="1:64" ht="15">
      <c r="A45" s="64" t="s">
        <v>219</v>
      </c>
      <c r="B45" s="64" t="s">
        <v>275</v>
      </c>
      <c r="C45" s="65" t="s">
        <v>2524</v>
      </c>
      <c r="D45" s="66">
        <v>3</v>
      </c>
      <c r="E45" s="67" t="s">
        <v>132</v>
      </c>
      <c r="F45" s="68">
        <v>35</v>
      </c>
      <c r="G45" s="65"/>
      <c r="H45" s="69"/>
      <c r="I45" s="70"/>
      <c r="J45" s="70"/>
      <c r="K45" s="34" t="s">
        <v>65</v>
      </c>
      <c r="L45" s="77">
        <v>45</v>
      </c>
      <c r="M45" s="77"/>
      <c r="N45" s="72"/>
      <c r="O45" s="79" t="s">
        <v>357</v>
      </c>
      <c r="P45" s="81">
        <v>43504.87672453704</v>
      </c>
      <c r="Q45" s="79" t="s">
        <v>399</v>
      </c>
      <c r="R45" s="83" t="s">
        <v>494</v>
      </c>
      <c r="S45" s="79" t="s">
        <v>505</v>
      </c>
      <c r="T45" s="79"/>
      <c r="U45" s="79"/>
      <c r="V45" s="83" t="s">
        <v>537</v>
      </c>
      <c r="W45" s="81">
        <v>43504.87672453704</v>
      </c>
      <c r="X45" s="83" t="s">
        <v>598</v>
      </c>
      <c r="Y45" s="79"/>
      <c r="Z45" s="79"/>
      <c r="AA45" s="85" t="s">
        <v>731</v>
      </c>
      <c r="AB45" s="85" t="s">
        <v>857</v>
      </c>
      <c r="AC45" s="79" t="b">
        <v>0</v>
      </c>
      <c r="AD45" s="79">
        <v>0</v>
      </c>
      <c r="AE45" s="85" t="s">
        <v>965</v>
      </c>
      <c r="AF45" s="79" t="b">
        <v>0</v>
      </c>
      <c r="AG45" s="79" t="s">
        <v>1035</v>
      </c>
      <c r="AH45" s="79"/>
      <c r="AI45" s="85" t="s">
        <v>929</v>
      </c>
      <c r="AJ45" s="79" t="b">
        <v>0</v>
      </c>
      <c r="AK45" s="79">
        <v>0</v>
      </c>
      <c r="AL45" s="85" t="s">
        <v>929</v>
      </c>
      <c r="AM45" s="79" t="s">
        <v>1044</v>
      </c>
      <c r="AN45" s="79" t="b">
        <v>0</v>
      </c>
      <c r="AO45" s="85" t="s">
        <v>857</v>
      </c>
      <c r="AP45" s="79" t="s">
        <v>176</v>
      </c>
      <c r="AQ45" s="79">
        <v>0</v>
      </c>
      <c r="AR45" s="79">
        <v>0</v>
      </c>
      <c r="AS45" s="79"/>
      <c r="AT45" s="79"/>
      <c r="AU45" s="79"/>
      <c r="AV45" s="79"/>
      <c r="AW45" s="79"/>
      <c r="AX45" s="79"/>
      <c r="AY45" s="79"/>
      <c r="AZ45" s="79"/>
      <c r="BA45">
        <v>1</v>
      </c>
      <c r="BB45" s="78" t="str">
        <f>REPLACE(INDEX(GroupVertices[Group],MATCH(Edges[[#This Row],[Vertex 1]],GroupVertices[Vertex],0)),1,1,"")</f>
        <v>2</v>
      </c>
      <c r="BC45" s="78" t="str">
        <f>REPLACE(INDEX(GroupVertices[Group],MATCH(Edges[[#This Row],[Vertex 2]],GroupVertices[Vertex],0)),1,1,"")</f>
        <v>2</v>
      </c>
      <c r="BD45" s="48">
        <v>3</v>
      </c>
      <c r="BE45" s="49">
        <v>8.571428571428571</v>
      </c>
      <c r="BF45" s="48">
        <v>0</v>
      </c>
      <c r="BG45" s="49">
        <v>0</v>
      </c>
      <c r="BH45" s="48">
        <v>0</v>
      </c>
      <c r="BI45" s="49">
        <v>0</v>
      </c>
      <c r="BJ45" s="48">
        <v>32</v>
      </c>
      <c r="BK45" s="49">
        <v>91.42857142857143</v>
      </c>
      <c r="BL45" s="48">
        <v>35</v>
      </c>
    </row>
    <row r="46" spans="1:64" ht="15">
      <c r="A46" s="64" t="s">
        <v>219</v>
      </c>
      <c r="B46" s="64" t="s">
        <v>276</v>
      </c>
      <c r="C46" s="65" t="s">
        <v>2524</v>
      </c>
      <c r="D46" s="66">
        <v>3</v>
      </c>
      <c r="E46" s="67" t="s">
        <v>132</v>
      </c>
      <c r="F46" s="68">
        <v>35</v>
      </c>
      <c r="G46" s="65"/>
      <c r="H46" s="69"/>
      <c r="I46" s="70"/>
      <c r="J46" s="70"/>
      <c r="K46" s="34" t="s">
        <v>65</v>
      </c>
      <c r="L46" s="77">
        <v>46</v>
      </c>
      <c r="M46" s="77"/>
      <c r="N46" s="72"/>
      <c r="O46" s="79" t="s">
        <v>357</v>
      </c>
      <c r="P46" s="81">
        <v>43505.3981712963</v>
      </c>
      <c r="Q46" s="79" t="s">
        <v>400</v>
      </c>
      <c r="R46" s="83" t="s">
        <v>494</v>
      </c>
      <c r="S46" s="79" t="s">
        <v>505</v>
      </c>
      <c r="T46" s="79"/>
      <c r="U46" s="79"/>
      <c r="V46" s="83" t="s">
        <v>537</v>
      </c>
      <c r="W46" s="81">
        <v>43505.3981712963</v>
      </c>
      <c r="X46" s="83" t="s">
        <v>599</v>
      </c>
      <c r="Y46" s="79"/>
      <c r="Z46" s="79"/>
      <c r="AA46" s="85" t="s">
        <v>732</v>
      </c>
      <c r="AB46" s="85" t="s">
        <v>858</v>
      </c>
      <c r="AC46" s="79" t="b">
        <v>0</v>
      </c>
      <c r="AD46" s="79">
        <v>0</v>
      </c>
      <c r="AE46" s="85" t="s">
        <v>966</v>
      </c>
      <c r="AF46" s="79" t="b">
        <v>0</v>
      </c>
      <c r="AG46" s="79" t="s">
        <v>1035</v>
      </c>
      <c r="AH46" s="79"/>
      <c r="AI46" s="85" t="s">
        <v>929</v>
      </c>
      <c r="AJ46" s="79" t="b">
        <v>0</v>
      </c>
      <c r="AK46" s="79">
        <v>0</v>
      </c>
      <c r="AL46" s="85" t="s">
        <v>929</v>
      </c>
      <c r="AM46" s="79" t="s">
        <v>1044</v>
      </c>
      <c r="AN46" s="79" t="b">
        <v>0</v>
      </c>
      <c r="AO46" s="85" t="s">
        <v>858</v>
      </c>
      <c r="AP46" s="79" t="s">
        <v>176</v>
      </c>
      <c r="AQ46" s="79">
        <v>0</v>
      </c>
      <c r="AR46" s="79">
        <v>0</v>
      </c>
      <c r="AS46" s="79"/>
      <c r="AT46" s="79"/>
      <c r="AU46" s="79"/>
      <c r="AV46" s="79"/>
      <c r="AW46" s="79"/>
      <c r="AX46" s="79"/>
      <c r="AY46" s="79"/>
      <c r="AZ46" s="79"/>
      <c r="BA46">
        <v>1</v>
      </c>
      <c r="BB46" s="78" t="str">
        <f>REPLACE(INDEX(GroupVertices[Group],MATCH(Edges[[#This Row],[Vertex 1]],GroupVertices[Vertex],0)),1,1,"")</f>
        <v>2</v>
      </c>
      <c r="BC46" s="78" t="str">
        <f>REPLACE(INDEX(GroupVertices[Group],MATCH(Edges[[#This Row],[Vertex 2]],GroupVertices[Vertex],0)),1,1,"")</f>
        <v>2</v>
      </c>
      <c r="BD46" s="48">
        <v>0</v>
      </c>
      <c r="BE46" s="49">
        <v>0</v>
      </c>
      <c r="BF46" s="48">
        <v>0</v>
      </c>
      <c r="BG46" s="49">
        <v>0</v>
      </c>
      <c r="BH46" s="48">
        <v>0</v>
      </c>
      <c r="BI46" s="49">
        <v>0</v>
      </c>
      <c r="BJ46" s="48">
        <v>21</v>
      </c>
      <c r="BK46" s="49">
        <v>100</v>
      </c>
      <c r="BL46" s="48">
        <v>21</v>
      </c>
    </row>
    <row r="47" spans="1:64" ht="15">
      <c r="A47" s="64" t="s">
        <v>219</v>
      </c>
      <c r="B47" s="64" t="s">
        <v>277</v>
      </c>
      <c r="C47" s="65" t="s">
        <v>2524</v>
      </c>
      <c r="D47" s="66">
        <v>3</v>
      </c>
      <c r="E47" s="67" t="s">
        <v>132</v>
      </c>
      <c r="F47" s="68">
        <v>35</v>
      </c>
      <c r="G47" s="65"/>
      <c r="H47" s="69"/>
      <c r="I47" s="70"/>
      <c r="J47" s="70"/>
      <c r="K47" s="34" t="s">
        <v>65</v>
      </c>
      <c r="L47" s="77">
        <v>47</v>
      </c>
      <c r="M47" s="77"/>
      <c r="N47" s="72"/>
      <c r="O47" s="79" t="s">
        <v>357</v>
      </c>
      <c r="P47" s="81">
        <v>43505.42078703704</v>
      </c>
      <c r="Q47" s="79" t="s">
        <v>401</v>
      </c>
      <c r="R47" s="83" t="s">
        <v>494</v>
      </c>
      <c r="S47" s="79" t="s">
        <v>505</v>
      </c>
      <c r="T47" s="79"/>
      <c r="U47" s="79"/>
      <c r="V47" s="83" t="s">
        <v>537</v>
      </c>
      <c r="W47" s="81">
        <v>43505.42078703704</v>
      </c>
      <c r="X47" s="83" t="s">
        <v>600</v>
      </c>
      <c r="Y47" s="79"/>
      <c r="Z47" s="79"/>
      <c r="AA47" s="85" t="s">
        <v>733</v>
      </c>
      <c r="AB47" s="85" t="s">
        <v>859</v>
      </c>
      <c r="AC47" s="79" t="b">
        <v>0</v>
      </c>
      <c r="AD47" s="79">
        <v>0</v>
      </c>
      <c r="AE47" s="85" t="s">
        <v>967</v>
      </c>
      <c r="AF47" s="79" t="b">
        <v>0</v>
      </c>
      <c r="AG47" s="79" t="s">
        <v>1035</v>
      </c>
      <c r="AH47" s="79"/>
      <c r="AI47" s="85" t="s">
        <v>929</v>
      </c>
      <c r="AJ47" s="79" t="b">
        <v>0</v>
      </c>
      <c r="AK47" s="79">
        <v>0</v>
      </c>
      <c r="AL47" s="85" t="s">
        <v>929</v>
      </c>
      <c r="AM47" s="79" t="s">
        <v>1044</v>
      </c>
      <c r="AN47" s="79" t="b">
        <v>0</v>
      </c>
      <c r="AO47" s="85" t="s">
        <v>859</v>
      </c>
      <c r="AP47" s="79" t="s">
        <v>176</v>
      </c>
      <c r="AQ47" s="79">
        <v>0</v>
      </c>
      <c r="AR47" s="79">
        <v>0</v>
      </c>
      <c r="AS47" s="79"/>
      <c r="AT47" s="79"/>
      <c r="AU47" s="79"/>
      <c r="AV47" s="79"/>
      <c r="AW47" s="79"/>
      <c r="AX47" s="79"/>
      <c r="AY47" s="79"/>
      <c r="AZ47" s="79"/>
      <c r="BA47">
        <v>1</v>
      </c>
      <c r="BB47" s="78" t="str">
        <f>REPLACE(INDEX(GroupVertices[Group],MATCH(Edges[[#This Row],[Vertex 1]],GroupVertices[Vertex],0)),1,1,"")</f>
        <v>2</v>
      </c>
      <c r="BC47" s="78" t="str">
        <f>REPLACE(INDEX(GroupVertices[Group],MATCH(Edges[[#This Row],[Vertex 2]],GroupVertices[Vertex],0)),1,1,"")</f>
        <v>2</v>
      </c>
      <c r="BD47" s="48">
        <v>1</v>
      </c>
      <c r="BE47" s="49">
        <v>3.3333333333333335</v>
      </c>
      <c r="BF47" s="48">
        <v>1</v>
      </c>
      <c r="BG47" s="49">
        <v>3.3333333333333335</v>
      </c>
      <c r="BH47" s="48">
        <v>0</v>
      </c>
      <c r="BI47" s="49">
        <v>0</v>
      </c>
      <c r="BJ47" s="48">
        <v>28</v>
      </c>
      <c r="BK47" s="49">
        <v>93.33333333333333</v>
      </c>
      <c r="BL47" s="48">
        <v>30</v>
      </c>
    </row>
    <row r="48" spans="1:64" ht="15">
      <c r="A48" s="64" t="s">
        <v>219</v>
      </c>
      <c r="B48" s="64" t="s">
        <v>278</v>
      </c>
      <c r="C48" s="65" t="s">
        <v>2524</v>
      </c>
      <c r="D48" s="66">
        <v>3</v>
      </c>
      <c r="E48" s="67" t="s">
        <v>132</v>
      </c>
      <c r="F48" s="68">
        <v>35</v>
      </c>
      <c r="G48" s="65"/>
      <c r="H48" s="69"/>
      <c r="I48" s="70"/>
      <c r="J48" s="70"/>
      <c r="K48" s="34" t="s">
        <v>65</v>
      </c>
      <c r="L48" s="77">
        <v>48</v>
      </c>
      <c r="M48" s="77"/>
      <c r="N48" s="72"/>
      <c r="O48" s="79" t="s">
        <v>357</v>
      </c>
      <c r="P48" s="81">
        <v>43505.62427083333</v>
      </c>
      <c r="Q48" s="79" t="s">
        <v>402</v>
      </c>
      <c r="R48" s="83" t="s">
        <v>494</v>
      </c>
      <c r="S48" s="79" t="s">
        <v>505</v>
      </c>
      <c r="T48" s="79"/>
      <c r="U48" s="79"/>
      <c r="V48" s="83" t="s">
        <v>537</v>
      </c>
      <c r="W48" s="81">
        <v>43505.62427083333</v>
      </c>
      <c r="X48" s="83" t="s">
        <v>601</v>
      </c>
      <c r="Y48" s="79"/>
      <c r="Z48" s="79"/>
      <c r="AA48" s="85" t="s">
        <v>734</v>
      </c>
      <c r="AB48" s="85" t="s">
        <v>860</v>
      </c>
      <c r="AC48" s="79" t="b">
        <v>0</v>
      </c>
      <c r="AD48" s="79">
        <v>0</v>
      </c>
      <c r="AE48" s="85" t="s">
        <v>968</v>
      </c>
      <c r="AF48" s="79" t="b">
        <v>0</v>
      </c>
      <c r="AG48" s="79" t="s">
        <v>1035</v>
      </c>
      <c r="AH48" s="79"/>
      <c r="AI48" s="85" t="s">
        <v>929</v>
      </c>
      <c r="AJ48" s="79" t="b">
        <v>0</v>
      </c>
      <c r="AK48" s="79">
        <v>0</v>
      </c>
      <c r="AL48" s="85" t="s">
        <v>929</v>
      </c>
      <c r="AM48" s="79" t="s">
        <v>1044</v>
      </c>
      <c r="AN48" s="79" t="b">
        <v>0</v>
      </c>
      <c r="AO48" s="85" t="s">
        <v>860</v>
      </c>
      <c r="AP48" s="79" t="s">
        <v>176</v>
      </c>
      <c r="AQ48" s="79">
        <v>0</v>
      </c>
      <c r="AR48" s="79">
        <v>0</v>
      </c>
      <c r="AS48" s="79"/>
      <c r="AT48" s="79"/>
      <c r="AU48" s="79"/>
      <c r="AV48" s="79"/>
      <c r="AW48" s="79"/>
      <c r="AX48" s="79"/>
      <c r="AY48" s="79"/>
      <c r="AZ48" s="79"/>
      <c r="BA48">
        <v>1</v>
      </c>
      <c r="BB48" s="78" t="str">
        <f>REPLACE(INDEX(GroupVertices[Group],MATCH(Edges[[#This Row],[Vertex 1]],GroupVertices[Vertex],0)),1,1,"")</f>
        <v>2</v>
      </c>
      <c r="BC48" s="78" t="str">
        <f>REPLACE(INDEX(GroupVertices[Group],MATCH(Edges[[#This Row],[Vertex 2]],GroupVertices[Vertex],0)),1,1,"")</f>
        <v>2</v>
      </c>
      <c r="BD48" s="48">
        <v>0</v>
      </c>
      <c r="BE48" s="49">
        <v>0</v>
      </c>
      <c r="BF48" s="48">
        <v>0</v>
      </c>
      <c r="BG48" s="49">
        <v>0</v>
      </c>
      <c r="BH48" s="48">
        <v>0</v>
      </c>
      <c r="BI48" s="49">
        <v>0</v>
      </c>
      <c r="BJ48" s="48">
        <v>16</v>
      </c>
      <c r="BK48" s="49">
        <v>100</v>
      </c>
      <c r="BL48" s="48">
        <v>16</v>
      </c>
    </row>
    <row r="49" spans="1:64" ht="15">
      <c r="A49" s="64" t="s">
        <v>219</v>
      </c>
      <c r="B49" s="64" t="s">
        <v>279</v>
      </c>
      <c r="C49" s="65" t="s">
        <v>2524</v>
      </c>
      <c r="D49" s="66">
        <v>3</v>
      </c>
      <c r="E49" s="67" t="s">
        <v>132</v>
      </c>
      <c r="F49" s="68">
        <v>35</v>
      </c>
      <c r="G49" s="65"/>
      <c r="H49" s="69"/>
      <c r="I49" s="70"/>
      <c r="J49" s="70"/>
      <c r="K49" s="34" t="s">
        <v>65</v>
      </c>
      <c r="L49" s="77">
        <v>49</v>
      </c>
      <c r="M49" s="77"/>
      <c r="N49" s="72"/>
      <c r="O49" s="79" t="s">
        <v>357</v>
      </c>
      <c r="P49" s="81">
        <v>43505.656273148146</v>
      </c>
      <c r="Q49" s="79" t="s">
        <v>403</v>
      </c>
      <c r="R49" s="83" t="s">
        <v>494</v>
      </c>
      <c r="S49" s="79" t="s">
        <v>505</v>
      </c>
      <c r="T49" s="79"/>
      <c r="U49" s="79"/>
      <c r="V49" s="83" t="s">
        <v>537</v>
      </c>
      <c r="W49" s="81">
        <v>43505.656273148146</v>
      </c>
      <c r="X49" s="83" t="s">
        <v>602</v>
      </c>
      <c r="Y49" s="79"/>
      <c r="Z49" s="79"/>
      <c r="AA49" s="85" t="s">
        <v>735</v>
      </c>
      <c r="AB49" s="85" t="s">
        <v>861</v>
      </c>
      <c r="AC49" s="79" t="b">
        <v>0</v>
      </c>
      <c r="AD49" s="79">
        <v>0</v>
      </c>
      <c r="AE49" s="85" t="s">
        <v>969</v>
      </c>
      <c r="AF49" s="79" t="b">
        <v>0</v>
      </c>
      <c r="AG49" s="79" t="s">
        <v>1035</v>
      </c>
      <c r="AH49" s="79"/>
      <c r="AI49" s="85" t="s">
        <v>929</v>
      </c>
      <c r="AJ49" s="79" t="b">
        <v>0</v>
      </c>
      <c r="AK49" s="79">
        <v>0</v>
      </c>
      <c r="AL49" s="85" t="s">
        <v>929</v>
      </c>
      <c r="AM49" s="79" t="s">
        <v>1044</v>
      </c>
      <c r="AN49" s="79" t="b">
        <v>0</v>
      </c>
      <c r="AO49" s="85" t="s">
        <v>861</v>
      </c>
      <c r="AP49" s="79" t="s">
        <v>176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2</v>
      </c>
      <c r="BD49" s="48">
        <v>0</v>
      </c>
      <c r="BE49" s="49">
        <v>0</v>
      </c>
      <c r="BF49" s="48">
        <v>2</v>
      </c>
      <c r="BG49" s="49">
        <v>6.451612903225806</v>
      </c>
      <c r="BH49" s="48">
        <v>0</v>
      </c>
      <c r="BI49" s="49">
        <v>0</v>
      </c>
      <c r="BJ49" s="48">
        <v>29</v>
      </c>
      <c r="BK49" s="49">
        <v>93.54838709677419</v>
      </c>
      <c r="BL49" s="48">
        <v>31</v>
      </c>
    </row>
    <row r="50" spans="1:64" ht="15">
      <c r="A50" s="64" t="s">
        <v>219</v>
      </c>
      <c r="B50" s="64" t="s">
        <v>280</v>
      </c>
      <c r="C50" s="65" t="s">
        <v>2524</v>
      </c>
      <c r="D50" s="66">
        <v>3</v>
      </c>
      <c r="E50" s="67" t="s">
        <v>132</v>
      </c>
      <c r="F50" s="68">
        <v>35</v>
      </c>
      <c r="G50" s="65"/>
      <c r="H50" s="69"/>
      <c r="I50" s="70"/>
      <c r="J50" s="70"/>
      <c r="K50" s="34" t="s">
        <v>65</v>
      </c>
      <c r="L50" s="77">
        <v>50</v>
      </c>
      <c r="M50" s="77"/>
      <c r="N50" s="72"/>
      <c r="O50" s="79" t="s">
        <v>357</v>
      </c>
      <c r="P50" s="81">
        <v>43505.65728009259</v>
      </c>
      <c r="Q50" s="79" t="s">
        <v>404</v>
      </c>
      <c r="R50" s="83" t="s">
        <v>494</v>
      </c>
      <c r="S50" s="79" t="s">
        <v>505</v>
      </c>
      <c r="T50" s="79"/>
      <c r="U50" s="79"/>
      <c r="V50" s="83" t="s">
        <v>537</v>
      </c>
      <c r="W50" s="81">
        <v>43505.65728009259</v>
      </c>
      <c r="X50" s="83" t="s">
        <v>603</v>
      </c>
      <c r="Y50" s="79"/>
      <c r="Z50" s="79"/>
      <c r="AA50" s="85" t="s">
        <v>736</v>
      </c>
      <c r="AB50" s="85" t="s">
        <v>862</v>
      </c>
      <c r="AC50" s="79" t="b">
        <v>0</v>
      </c>
      <c r="AD50" s="79">
        <v>0</v>
      </c>
      <c r="AE50" s="85" t="s">
        <v>970</v>
      </c>
      <c r="AF50" s="79" t="b">
        <v>0</v>
      </c>
      <c r="AG50" s="79" t="s">
        <v>1035</v>
      </c>
      <c r="AH50" s="79"/>
      <c r="AI50" s="85" t="s">
        <v>929</v>
      </c>
      <c r="AJ50" s="79" t="b">
        <v>0</v>
      </c>
      <c r="AK50" s="79">
        <v>0</v>
      </c>
      <c r="AL50" s="85" t="s">
        <v>929</v>
      </c>
      <c r="AM50" s="79" t="s">
        <v>1044</v>
      </c>
      <c r="AN50" s="79" t="b">
        <v>0</v>
      </c>
      <c r="AO50" s="85" t="s">
        <v>862</v>
      </c>
      <c r="AP50" s="79" t="s">
        <v>176</v>
      </c>
      <c r="AQ50" s="79">
        <v>0</v>
      </c>
      <c r="AR50" s="79">
        <v>0</v>
      </c>
      <c r="AS50" s="79"/>
      <c r="AT50" s="79"/>
      <c r="AU50" s="79"/>
      <c r="AV50" s="79"/>
      <c r="AW50" s="79"/>
      <c r="AX50" s="79"/>
      <c r="AY50" s="79"/>
      <c r="AZ50" s="79"/>
      <c r="BA50">
        <v>1</v>
      </c>
      <c r="BB50" s="78" t="str">
        <f>REPLACE(INDEX(GroupVertices[Group],MATCH(Edges[[#This Row],[Vertex 1]],GroupVertices[Vertex],0)),1,1,"")</f>
        <v>2</v>
      </c>
      <c r="BC50" s="78" t="str">
        <f>REPLACE(INDEX(GroupVertices[Group],MATCH(Edges[[#This Row],[Vertex 2]],GroupVertices[Vertex],0)),1,1,"")</f>
        <v>2</v>
      </c>
      <c r="BD50" s="48">
        <v>0</v>
      </c>
      <c r="BE50" s="49">
        <v>0</v>
      </c>
      <c r="BF50" s="48">
        <v>0</v>
      </c>
      <c r="BG50" s="49">
        <v>0</v>
      </c>
      <c r="BH50" s="48">
        <v>0</v>
      </c>
      <c r="BI50" s="49">
        <v>0</v>
      </c>
      <c r="BJ50" s="48">
        <v>17</v>
      </c>
      <c r="BK50" s="49">
        <v>100</v>
      </c>
      <c r="BL50" s="48">
        <v>17</v>
      </c>
    </row>
    <row r="51" spans="1:64" ht="15">
      <c r="A51" s="64" t="s">
        <v>219</v>
      </c>
      <c r="B51" s="64" t="s">
        <v>281</v>
      </c>
      <c r="C51" s="65" t="s">
        <v>2524</v>
      </c>
      <c r="D51" s="66">
        <v>3</v>
      </c>
      <c r="E51" s="67" t="s">
        <v>132</v>
      </c>
      <c r="F51" s="68">
        <v>35</v>
      </c>
      <c r="G51" s="65"/>
      <c r="H51" s="69"/>
      <c r="I51" s="70"/>
      <c r="J51" s="70"/>
      <c r="K51" s="34" t="s">
        <v>65</v>
      </c>
      <c r="L51" s="77">
        <v>51</v>
      </c>
      <c r="M51" s="77"/>
      <c r="N51" s="72"/>
      <c r="O51" s="79" t="s">
        <v>357</v>
      </c>
      <c r="P51" s="81">
        <v>43505.65756944445</v>
      </c>
      <c r="Q51" s="79" t="s">
        <v>405</v>
      </c>
      <c r="R51" s="83" t="s">
        <v>494</v>
      </c>
      <c r="S51" s="79" t="s">
        <v>505</v>
      </c>
      <c r="T51" s="79"/>
      <c r="U51" s="79"/>
      <c r="V51" s="83" t="s">
        <v>537</v>
      </c>
      <c r="W51" s="81">
        <v>43505.65756944445</v>
      </c>
      <c r="X51" s="83" t="s">
        <v>604</v>
      </c>
      <c r="Y51" s="79"/>
      <c r="Z51" s="79"/>
      <c r="AA51" s="85" t="s">
        <v>737</v>
      </c>
      <c r="AB51" s="85" t="s">
        <v>863</v>
      </c>
      <c r="AC51" s="79" t="b">
        <v>0</v>
      </c>
      <c r="AD51" s="79">
        <v>0</v>
      </c>
      <c r="AE51" s="85" t="s">
        <v>971</v>
      </c>
      <c r="AF51" s="79" t="b">
        <v>0</v>
      </c>
      <c r="AG51" s="79" t="s">
        <v>1035</v>
      </c>
      <c r="AH51" s="79"/>
      <c r="AI51" s="85" t="s">
        <v>929</v>
      </c>
      <c r="AJ51" s="79" t="b">
        <v>0</v>
      </c>
      <c r="AK51" s="79">
        <v>0</v>
      </c>
      <c r="AL51" s="85" t="s">
        <v>929</v>
      </c>
      <c r="AM51" s="79" t="s">
        <v>1044</v>
      </c>
      <c r="AN51" s="79" t="b">
        <v>0</v>
      </c>
      <c r="AO51" s="85" t="s">
        <v>863</v>
      </c>
      <c r="AP51" s="79" t="s">
        <v>176</v>
      </c>
      <c r="AQ51" s="79">
        <v>0</v>
      </c>
      <c r="AR51" s="79">
        <v>0</v>
      </c>
      <c r="AS51" s="79"/>
      <c r="AT51" s="79"/>
      <c r="AU51" s="79"/>
      <c r="AV51" s="79"/>
      <c r="AW51" s="79"/>
      <c r="AX51" s="79"/>
      <c r="AY51" s="79"/>
      <c r="AZ51" s="79"/>
      <c r="BA51">
        <v>1</v>
      </c>
      <c r="BB51" s="78" t="str">
        <f>REPLACE(INDEX(GroupVertices[Group],MATCH(Edges[[#This Row],[Vertex 1]],GroupVertices[Vertex],0)),1,1,"")</f>
        <v>2</v>
      </c>
      <c r="BC51" s="78" t="str">
        <f>REPLACE(INDEX(GroupVertices[Group],MATCH(Edges[[#This Row],[Vertex 2]],GroupVertices[Vertex],0)),1,1,"")</f>
        <v>2</v>
      </c>
      <c r="BD51" s="48">
        <v>0</v>
      </c>
      <c r="BE51" s="49">
        <v>0</v>
      </c>
      <c r="BF51" s="48">
        <v>2</v>
      </c>
      <c r="BG51" s="49">
        <v>8.695652173913043</v>
      </c>
      <c r="BH51" s="48">
        <v>0</v>
      </c>
      <c r="BI51" s="49">
        <v>0</v>
      </c>
      <c r="BJ51" s="48">
        <v>21</v>
      </c>
      <c r="BK51" s="49">
        <v>91.30434782608695</v>
      </c>
      <c r="BL51" s="48">
        <v>23</v>
      </c>
    </row>
    <row r="52" spans="1:64" ht="15">
      <c r="A52" s="64" t="s">
        <v>219</v>
      </c>
      <c r="B52" s="64" t="s">
        <v>282</v>
      </c>
      <c r="C52" s="65" t="s">
        <v>2524</v>
      </c>
      <c r="D52" s="66">
        <v>3</v>
      </c>
      <c r="E52" s="67" t="s">
        <v>132</v>
      </c>
      <c r="F52" s="68">
        <v>35</v>
      </c>
      <c r="G52" s="65"/>
      <c r="H52" s="69"/>
      <c r="I52" s="70"/>
      <c r="J52" s="70"/>
      <c r="K52" s="34" t="s">
        <v>65</v>
      </c>
      <c r="L52" s="77">
        <v>52</v>
      </c>
      <c r="M52" s="77"/>
      <c r="N52" s="72"/>
      <c r="O52" s="79" t="s">
        <v>357</v>
      </c>
      <c r="P52" s="81">
        <v>43505.72553240741</v>
      </c>
      <c r="Q52" s="79" t="s">
        <v>406</v>
      </c>
      <c r="R52" s="83" t="s">
        <v>494</v>
      </c>
      <c r="S52" s="79" t="s">
        <v>505</v>
      </c>
      <c r="T52" s="79"/>
      <c r="U52" s="79"/>
      <c r="V52" s="83" t="s">
        <v>537</v>
      </c>
      <c r="W52" s="81">
        <v>43505.72553240741</v>
      </c>
      <c r="X52" s="83" t="s">
        <v>605</v>
      </c>
      <c r="Y52" s="79"/>
      <c r="Z52" s="79"/>
      <c r="AA52" s="85" t="s">
        <v>738</v>
      </c>
      <c r="AB52" s="85" t="s">
        <v>864</v>
      </c>
      <c r="AC52" s="79" t="b">
        <v>0</v>
      </c>
      <c r="AD52" s="79">
        <v>0</v>
      </c>
      <c r="AE52" s="85" t="s">
        <v>972</v>
      </c>
      <c r="AF52" s="79" t="b">
        <v>0</v>
      </c>
      <c r="AG52" s="79" t="s">
        <v>1035</v>
      </c>
      <c r="AH52" s="79"/>
      <c r="AI52" s="85" t="s">
        <v>929</v>
      </c>
      <c r="AJ52" s="79" t="b">
        <v>0</v>
      </c>
      <c r="AK52" s="79">
        <v>0</v>
      </c>
      <c r="AL52" s="85" t="s">
        <v>929</v>
      </c>
      <c r="AM52" s="79" t="s">
        <v>1044</v>
      </c>
      <c r="AN52" s="79" t="b">
        <v>0</v>
      </c>
      <c r="AO52" s="85" t="s">
        <v>864</v>
      </c>
      <c r="AP52" s="79" t="s">
        <v>176</v>
      </c>
      <c r="AQ52" s="79">
        <v>0</v>
      </c>
      <c r="AR52" s="79">
        <v>0</v>
      </c>
      <c r="AS52" s="79"/>
      <c r="AT52" s="79"/>
      <c r="AU52" s="79"/>
      <c r="AV52" s="79"/>
      <c r="AW52" s="79"/>
      <c r="AX52" s="79"/>
      <c r="AY52" s="79"/>
      <c r="AZ52" s="79"/>
      <c r="BA52">
        <v>1</v>
      </c>
      <c r="BB52" s="78" t="str">
        <f>REPLACE(INDEX(GroupVertices[Group],MATCH(Edges[[#This Row],[Vertex 1]],GroupVertices[Vertex],0)),1,1,"")</f>
        <v>2</v>
      </c>
      <c r="BC52" s="78" t="str">
        <f>REPLACE(INDEX(GroupVertices[Group],MATCH(Edges[[#This Row],[Vertex 2]],GroupVertices[Vertex],0)),1,1,"")</f>
        <v>2</v>
      </c>
      <c r="BD52" s="48">
        <v>0</v>
      </c>
      <c r="BE52" s="49">
        <v>0</v>
      </c>
      <c r="BF52" s="48">
        <v>1</v>
      </c>
      <c r="BG52" s="49">
        <v>3.5714285714285716</v>
      </c>
      <c r="BH52" s="48">
        <v>0</v>
      </c>
      <c r="BI52" s="49">
        <v>0</v>
      </c>
      <c r="BJ52" s="48">
        <v>27</v>
      </c>
      <c r="BK52" s="49">
        <v>96.42857142857143</v>
      </c>
      <c r="BL52" s="48">
        <v>28</v>
      </c>
    </row>
    <row r="53" spans="1:64" ht="15">
      <c r="A53" s="64" t="s">
        <v>219</v>
      </c>
      <c r="B53" s="64" t="s">
        <v>283</v>
      </c>
      <c r="C53" s="65" t="s">
        <v>2524</v>
      </c>
      <c r="D53" s="66">
        <v>3</v>
      </c>
      <c r="E53" s="67" t="s">
        <v>132</v>
      </c>
      <c r="F53" s="68">
        <v>35</v>
      </c>
      <c r="G53" s="65"/>
      <c r="H53" s="69"/>
      <c r="I53" s="70"/>
      <c r="J53" s="70"/>
      <c r="K53" s="34" t="s">
        <v>65</v>
      </c>
      <c r="L53" s="77">
        <v>53</v>
      </c>
      <c r="M53" s="77"/>
      <c r="N53" s="72"/>
      <c r="O53" s="79" t="s">
        <v>357</v>
      </c>
      <c r="P53" s="81">
        <v>43506.450208333335</v>
      </c>
      <c r="Q53" s="79" t="s">
        <v>407</v>
      </c>
      <c r="R53" s="83" t="s">
        <v>494</v>
      </c>
      <c r="S53" s="79" t="s">
        <v>505</v>
      </c>
      <c r="T53" s="79"/>
      <c r="U53" s="79"/>
      <c r="V53" s="83" t="s">
        <v>537</v>
      </c>
      <c r="W53" s="81">
        <v>43506.450208333335</v>
      </c>
      <c r="X53" s="83" t="s">
        <v>606</v>
      </c>
      <c r="Y53" s="79"/>
      <c r="Z53" s="79"/>
      <c r="AA53" s="85" t="s">
        <v>739</v>
      </c>
      <c r="AB53" s="85" t="s">
        <v>865</v>
      </c>
      <c r="AC53" s="79" t="b">
        <v>0</v>
      </c>
      <c r="AD53" s="79">
        <v>0</v>
      </c>
      <c r="AE53" s="85" t="s">
        <v>973</v>
      </c>
      <c r="AF53" s="79" t="b">
        <v>0</v>
      </c>
      <c r="AG53" s="79" t="s">
        <v>1035</v>
      </c>
      <c r="AH53" s="79"/>
      <c r="AI53" s="85" t="s">
        <v>929</v>
      </c>
      <c r="AJ53" s="79" t="b">
        <v>0</v>
      </c>
      <c r="AK53" s="79">
        <v>0</v>
      </c>
      <c r="AL53" s="85" t="s">
        <v>929</v>
      </c>
      <c r="AM53" s="79" t="s">
        <v>1044</v>
      </c>
      <c r="AN53" s="79" t="b">
        <v>0</v>
      </c>
      <c r="AO53" s="85" t="s">
        <v>865</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2</v>
      </c>
      <c r="BD53" s="48">
        <v>0</v>
      </c>
      <c r="BE53" s="49">
        <v>0</v>
      </c>
      <c r="BF53" s="48">
        <v>1</v>
      </c>
      <c r="BG53" s="49">
        <v>3.7037037037037037</v>
      </c>
      <c r="BH53" s="48">
        <v>0</v>
      </c>
      <c r="BI53" s="49">
        <v>0</v>
      </c>
      <c r="BJ53" s="48">
        <v>26</v>
      </c>
      <c r="BK53" s="49">
        <v>96.29629629629629</v>
      </c>
      <c r="BL53" s="48">
        <v>27</v>
      </c>
    </row>
    <row r="54" spans="1:64" ht="15">
      <c r="A54" s="64" t="s">
        <v>219</v>
      </c>
      <c r="B54" s="64" t="s">
        <v>284</v>
      </c>
      <c r="C54" s="65" t="s">
        <v>2524</v>
      </c>
      <c r="D54" s="66">
        <v>3</v>
      </c>
      <c r="E54" s="67" t="s">
        <v>132</v>
      </c>
      <c r="F54" s="68">
        <v>35</v>
      </c>
      <c r="G54" s="65"/>
      <c r="H54" s="69"/>
      <c r="I54" s="70"/>
      <c r="J54" s="70"/>
      <c r="K54" s="34" t="s">
        <v>65</v>
      </c>
      <c r="L54" s="77">
        <v>54</v>
      </c>
      <c r="M54" s="77"/>
      <c r="N54" s="72"/>
      <c r="O54" s="79" t="s">
        <v>357</v>
      </c>
      <c r="P54" s="81">
        <v>43506.5203125</v>
      </c>
      <c r="Q54" s="79" t="s">
        <v>408</v>
      </c>
      <c r="R54" s="83" t="s">
        <v>494</v>
      </c>
      <c r="S54" s="79" t="s">
        <v>505</v>
      </c>
      <c r="T54" s="79"/>
      <c r="U54" s="79"/>
      <c r="V54" s="83" t="s">
        <v>537</v>
      </c>
      <c r="W54" s="81">
        <v>43506.5203125</v>
      </c>
      <c r="X54" s="83" t="s">
        <v>607</v>
      </c>
      <c r="Y54" s="79"/>
      <c r="Z54" s="79"/>
      <c r="AA54" s="85" t="s">
        <v>740</v>
      </c>
      <c r="AB54" s="85" t="s">
        <v>866</v>
      </c>
      <c r="AC54" s="79" t="b">
        <v>0</v>
      </c>
      <c r="AD54" s="79">
        <v>0</v>
      </c>
      <c r="AE54" s="85" t="s">
        <v>974</v>
      </c>
      <c r="AF54" s="79" t="b">
        <v>0</v>
      </c>
      <c r="AG54" s="79" t="s">
        <v>1035</v>
      </c>
      <c r="AH54" s="79"/>
      <c r="AI54" s="85" t="s">
        <v>929</v>
      </c>
      <c r="AJ54" s="79" t="b">
        <v>0</v>
      </c>
      <c r="AK54" s="79">
        <v>0</v>
      </c>
      <c r="AL54" s="85" t="s">
        <v>929</v>
      </c>
      <c r="AM54" s="79" t="s">
        <v>1044</v>
      </c>
      <c r="AN54" s="79" t="b">
        <v>0</v>
      </c>
      <c r="AO54" s="85" t="s">
        <v>866</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v>0</v>
      </c>
      <c r="BE54" s="49">
        <v>0</v>
      </c>
      <c r="BF54" s="48">
        <v>1</v>
      </c>
      <c r="BG54" s="49">
        <v>3.8461538461538463</v>
      </c>
      <c r="BH54" s="48">
        <v>0</v>
      </c>
      <c r="BI54" s="49">
        <v>0</v>
      </c>
      <c r="BJ54" s="48">
        <v>25</v>
      </c>
      <c r="BK54" s="49">
        <v>96.15384615384616</v>
      </c>
      <c r="BL54" s="48">
        <v>26</v>
      </c>
    </row>
    <row r="55" spans="1:64" ht="15">
      <c r="A55" s="64" t="s">
        <v>219</v>
      </c>
      <c r="B55" s="64" t="s">
        <v>285</v>
      </c>
      <c r="C55" s="65" t="s">
        <v>2524</v>
      </c>
      <c r="D55" s="66">
        <v>3</v>
      </c>
      <c r="E55" s="67" t="s">
        <v>132</v>
      </c>
      <c r="F55" s="68">
        <v>35</v>
      </c>
      <c r="G55" s="65"/>
      <c r="H55" s="69"/>
      <c r="I55" s="70"/>
      <c r="J55" s="70"/>
      <c r="K55" s="34" t="s">
        <v>65</v>
      </c>
      <c r="L55" s="77">
        <v>55</v>
      </c>
      <c r="M55" s="77"/>
      <c r="N55" s="72"/>
      <c r="O55" s="79" t="s">
        <v>357</v>
      </c>
      <c r="P55" s="81">
        <v>43506.52446759259</v>
      </c>
      <c r="Q55" s="79" t="s">
        <v>409</v>
      </c>
      <c r="R55" s="83" t="s">
        <v>494</v>
      </c>
      <c r="S55" s="79" t="s">
        <v>505</v>
      </c>
      <c r="T55" s="79"/>
      <c r="U55" s="79"/>
      <c r="V55" s="83" t="s">
        <v>537</v>
      </c>
      <c r="W55" s="81">
        <v>43506.52446759259</v>
      </c>
      <c r="X55" s="83" t="s">
        <v>608</v>
      </c>
      <c r="Y55" s="79"/>
      <c r="Z55" s="79"/>
      <c r="AA55" s="85" t="s">
        <v>741</v>
      </c>
      <c r="AB55" s="85" t="s">
        <v>867</v>
      </c>
      <c r="AC55" s="79" t="b">
        <v>0</v>
      </c>
      <c r="AD55" s="79">
        <v>0</v>
      </c>
      <c r="AE55" s="85" t="s">
        <v>975</v>
      </c>
      <c r="AF55" s="79" t="b">
        <v>0</v>
      </c>
      <c r="AG55" s="79" t="s">
        <v>1035</v>
      </c>
      <c r="AH55" s="79"/>
      <c r="AI55" s="85" t="s">
        <v>929</v>
      </c>
      <c r="AJ55" s="79" t="b">
        <v>0</v>
      </c>
      <c r="AK55" s="79">
        <v>0</v>
      </c>
      <c r="AL55" s="85" t="s">
        <v>929</v>
      </c>
      <c r="AM55" s="79" t="s">
        <v>1044</v>
      </c>
      <c r="AN55" s="79" t="b">
        <v>0</v>
      </c>
      <c r="AO55" s="85" t="s">
        <v>867</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2</v>
      </c>
      <c r="BD55" s="48">
        <v>0</v>
      </c>
      <c r="BE55" s="49">
        <v>0</v>
      </c>
      <c r="BF55" s="48">
        <v>0</v>
      </c>
      <c r="BG55" s="49">
        <v>0</v>
      </c>
      <c r="BH55" s="48">
        <v>0</v>
      </c>
      <c r="BI55" s="49">
        <v>0</v>
      </c>
      <c r="BJ55" s="48">
        <v>20</v>
      </c>
      <c r="BK55" s="49">
        <v>100</v>
      </c>
      <c r="BL55" s="48">
        <v>20</v>
      </c>
    </row>
    <row r="56" spans="1:64" ht="15">
      <c r="A56" s="64" t="s">
        <v>219</v>
      </c>
      <c r="B56" s="64" t="s">
        <v>286</v>
      </c>
      <c r="C56" s="65" t="s">
        <v>2524</v>
      </c>
      <c r="D56" s="66">
        <v>3</v>
      </c>
      <c r="E56" s="67" t="s">
        <v>132</v>
      </c>
      <c r="F56" s="68">
        <v>35</v>
      </c>
      <c r="G56" s="65"/>
      <c r="H56" s="69"/>
      <c r="I56" s="70"/>
      <c r="J56" s="70"/>
      <c r="K56" s="34" t="s">
        <v>65</v>
      </c>
      <c r="L56" s="77">
        <v>56</v>
      </c>
      <c r="M56" s="77"/>
      <c r="N56" s="72"/>
      <c r="O56" s="79" t="s">
        <v>357</v>
      </c>
      <c r="P56" s="81">
        <v>43506.56065972222</v>
      </c>
      <c r="Q56" s="79" t="s">
        <v>410</v>
      </c>
      <c r="R56" s="83" t="s">
        <v>494</v>
      </c>
      <c r="S56" s="79" t="s">
        <v>505</v>
      </c>
      <c r="T56" s="79"/>
      <c r="U56" s="79"/>
      <c r="V56" s="83" t="s">
        <v>537</v>
      </c>
      <c r="W56" s="81">
        <v>43506.56065972222</v>
      </c>
      <c r="X56" s="83" t="s">
        <v>609</v>
      </c>
      <c r="Y56" s="79"/>
      <c r="Z56" s="79"/>
      <c r="AA56" s="85" t="s">
        <v>742</v>
      </c>
      <c r="AB56" s="85" t="s">
        <v>868</v>
      </c>
      <c r="AC56" s="79" t="b">
        <v>0</v>
      </c>
      <c r="AD56" s="79">
        <v>0</v>
      </c>
      <c r="AE56" s="85" t="s">
        <v>976</v>
      </c>
      <c r="AF56" s="79" t="b">
        <v>0</v>
      </c>
      <c r="AG56" s="79" t="s">
        <v>1035</v>
      </c>
      <c r="AH56" s="79"/>
      <c r="AI56" s="85" t="s">
        <v>929</v>
      </c>
      <c r="AJ56" s="79" t="b">
        <v>0</v>
      </c>
      <c r="AK56" s="79">
        <v>0</v>
      </c>
      <c r="AL56" s="85" t="s">
        <v>929</v>
      </c>
      <c r="AM56" s="79" t="s">
        <v>1044</v>
      </c>
      <c r="AN56" s="79" t="b">
        <v>0</v>
      </c>
      <c r="AO56" s="85" t="s">
        <v>868</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v>0</v>
      </c>
      <c r="BE56" s="49">
        <v>0</v>
      </c>
      <c r="BF56" s="48">
        <v>1</v>
      </c>
      <c r="BG56" s="49">
        <v>4</v>
      </c>
      <c r="BH56" s="48">
        <v>0</v>
      </c>
      <c r="BI56" s="49">
        <v>0</v>
      </c>
      <c r="BJ56" s="48">
        <v>24</v>
      </c>
      <c r="BK56" s="49">
        <v>96</v>
      </c>
      <c r="BL56" s="48">
        <v>25</v>
      </c>
    </row>
    <row r="57" spans="1:64" ht="15">
      <c r="A57" s="64" t="s">
        <v>220</v>
      </c>
      <c r="B57" s="64" t="s">
        <v>220</v>
      </c>
      <c r="C57" s="65" t="s">
        <v>2525</v>
      </c>
      <c r="D57" s="66">
        <v>3</v>
      </c>
      <c r="E57" s="67" t="s">
        <v>136</v>
      </c>
      <c r="F57" s="68">
        <v>35</v>
      </c>
      <c r="G57" s="65"/>
      <c r="H57" s="69"/>
      <c r="I57" s="70"/>
      <c r="J57" s="70"/>
      <c r="K57" s="34" t="s">
        <v>65</v>
      </c>
      <c r="L57" s="77">
        <v>57</v>
      </c>
      <c r="M57" s="77"/>
      <c r="N57" s="72"/>
      <c r="O57" s="79" t="s">
        <v>176</v>
      </c>
      <c r="P57" s="81">
        <v>43501.125185185185</v>
      </c>
      <c r="Q57" s="79" t="s">
        <v>411</v>
      </c>
      <c r="R57" s="83" t="s">
        <v>496</v>
      </c>
      <c r="S57" s="79" t="s">
        <v>507</v>
      </c>
      <c r="T57" s="79" t="s">
        <v>515</v>
      </c>
      <c r="U57" s="79"/>
      <c r="V57" s="83" t="s">
        <v>538</v>
      </c>
      <c r="W57" s="81">
        <v>43501.125185185185</v>
      </c>
      <c r="X57" s="83" t="s">
        <v>610</v>
      </c>
      <c r="Y57" s="79"/>
      <c r="Z57" s="79"/>
      <c r="AA57" s="85" t="s">
        <v>743</v>
      </c>
      <c r="AB57" s="79"/>
      <c r="AC57" s="79" t="b">
        <v>0</v>
      </c>
      <c r="AD57" s="79">
        <v>0</v>
      </c>
      <c r="AE57" s="85" t="s">
        <v>929</v>
      </c>
      <c r="AF57" s="79" t="b">
        <v>0</v>
      </c>
      <c r="AG57" s="79" t="s">
        <v>1035</v>
      </c>
      <c r="AH57" s="79"/>
      <c r="AI57" s="85" t="s">
        <v>929</v>
      </c>
      <c r="AJ57" s="79" t="b">
        <v>0</v>
      </c>
      <c r="AK57" s="79">
        <v>0</v>
      </c>
      <c r="AL57" s="85" t="s">
        <v>929</v>
      </c>
      <c r="AM57" s="79" t="s">
        <v>1045</v>
      </c>
      <c r="AN57" s="79" t="b">
        <v>0</v>
      </c>
      <c r="AO57" s="85" t="s">
        <v>743</v>
      </c>
      <c r="AP57" s="79" t="s">
        <v>176</v>
      </c>
      <c r="AQ57" s="79">
        <v>0</v>
      </c>
      <c r="AR57" s="79">
        <v>0</v>
      </c>
      <c r="AS57" s="79"/>
      <c r="AT57" s="79"/>
      <c r="AU57" s="79"/>
      <c r="AV57" s="79"/>
      <c r="AW57" s="79"/>
      <c r="AX57" s="79"/>
      <c r="AY57" s="79"/>
      <c r="AZ57" s="79"/>
      <c r="BA57">
        <v>2</v>
      </c>
      <c r="BB57" s="78" t="str">
        <f>REPLACE(INDEX(GroupVertices[Group],MATCH(Edges[[#This Row],[Vertex 1]],GroupVertices[Vertex],0)),1,1,"")</f>
        <v>4</v>
      </c>
      <c r="BC57" s="78" t="str">
        <f>REPLACE(INDEX(GroupVertices[Group],MATCH(Edges[[#This Row],[Vertex 2]],GroupVertices[Vertex],0)),1,1,"")</f>
        <v>4</v>
      </c>
      <c r="BD57" s="48">
        <v>0</v>
      </c>
      <c r="BE57" s="49">
        <v>0</v>
      </c>
      <c r="BF57" s="48">
        <v>0</v>
      </c>
      <c r="BG57" s="49">
        <v>0</v>
      </c>
      <c r="BH57" s="48">
        <v>0</v>
      </c>
      <c r="BI57" s="49">
        <v>0</v>
      </c>
      <c r="BJ57" s="48">
        <v>14</v>
      </c>
      <c r="BK57" s="49">
        <v>100</v>
      </c>
      <c r="BL57" s="48">
        <v>14</v>
      </c>
    </row>
    <row r="58" spans="1:64" ht="15">
      <c r="A58" s="64" t="s">
        <v>220</v>
      </c>
      <c r="B58" s="64" t="s">
        <v>220</v>
      </c>
      <c r="C58" s="65" t="s">
        <v>2525</v>
      </c>
      <c r="D58" s="66">
        <v>3</v>
      </c>
      <c r="E58" s="67" t="s">
        <v>136</v>
      </c>
      <c r="F58" s="68">
        <v>35</v>
      </c>
      <c r="G58" s="65"/>
      <c r="H58" s="69"/>
      <c r="I58" s="70"/>
      <c r="J58" s="70"/>
      <c r="K58" s="34" t="s">
        <v>65</v>
      </c>
      <c r="L58" s="77">
        <v>58</v>
      </c>
      <c r="M58" s="77"/>
      <c r="N58" s="72"/>
      <c r="O58" s="79" t="s">
        <v>176</v>
      </c>
      <c r="P58" s="81">
        <v>43508.12511574074</v>
      </c>
      <c r="Q58" s="79" t="s">
        <v>412</v>
      </c>
      <c r="R58" s="83" t="s">
        <v>496</v>
      </c>
      <c r="S58" s="79" t="s">
        <v>507</v>
      </c>
      <c r="T58" s="79" t="s">
        <v>515</v>
      </c>
      <c r="U58" s="79"/>
      <c r="V58" s="83" t="s">
        <v>538</v>
      </c>
      <c r="W58" s="81">
        <v>43508.12511574074</v>
      </c>
      <c r="X58" s="83" t="s">
        <v>611</v>
      </c>
      <c r="Y58" s="79"/>
      <c r="Z58" s="79"/>
      <c r="AA58" s="85" t="s">
        <v>744</v>
      </c>
      <c r="AB58" s="79"/>
      <c r="AC58" s="79" t="b">
        <v>0</v>
      </c>
      <c r="AD58" s="79">
        <v>0</v>
      </c>
      <c r="AE58" s="85" t="s">
        <v>929</v>
      </c>
      <c r="AF58" s="79" t="b">
        <v>0</v>
      </c>
      <c r="AG58" s="79" t="s">
        <v>1035</v>
      </c>
      <c r="AH58" s="79"/>
      <c r="AI58" s="85" t="s">
        <v>929</v>
      </c>
      <c r="AJ58" s="79" t="b">
        <v>0</v>
      </c>
      <c r="AK58" s="79">
        <v>0</v>
      </c>
      <c r="AL58" s="85" t="s">
        <v>929</v>
      </c>
      <c r="AM58" s="79" t="s">
        <v>1045</v>
      </c>
      <c r="AN58" s="79" t="b">
        <v>0</v>
      </c>
      <c r="AO58" s="85" t="s">
        <v>744</v>
      </c>
      <c r="AP58" s="79" t="s">
        <v>176</v>
      </c>
      <c r="AQ58" s="79">
        <v>0</v>
      </c>
      <c r="AR58" s="79">
        <v>0</v>
      </c>
      <c r="AS58" s="79"/>
      <c r="AT58" s="79"/>
      <c r="AU58" s="79"/>
      <c r="AV58" s="79"/>
      <c r="AW58" s="79"/>
      <c r="AX58" s="79"/>
      <c r="AY58" s="79"/>
      <c r="AZ58" s="79"/>
      <c r="BA58">
        <v>2</v>
      </c>
      <c r="BB58" s="78" t="str">
        <f>REPLACE(INDEX(GroupVertices[Group],MATCH(Edges[[#This Row],[Vertex 1]],GroupVertices[Vertex],0)),1,1,"")</f>
        <v>4</v>
      </c>
      <c r="BC58" s="78" t="str">
        <f>REPLACE(INDEX(GroupVertices[Group],MATCH(Edges[[#This Row],[Vertex 2]],GroupVertices[Vertex],0)),1,1,"")</f>
        <v>4</v>
      </c>
      <c r="BD58" s="48">
        <v>0</v>
      </c>
      <c r="BE58" s="49">
        <v>0</v>
      </c>
      <c r="BF58" s="48">
        <v>0</v>
      </c>
      <c r="BG58" s="49">
        <v>0</v>
      </c>
      <c r="BH58" s="48">
        <v>0</v>
      </c>
      <c r="BI58" s="49">
        <v>0</v>
      </c>
      <c r="BJ58" s="48">
        <v>14</v>
      </c>
      <c r="BK58" s="49">
        <v>100</v>
      </c>
      <c r="BL58" s="48">
        <v>14</v>
      </c>
    </row>
    <row r="59" spans="1:64" ht="15">
      <c r="A59" s="64" t="s">
        <v>221</v>
      </c>
      <c r="B59" s="64" t="s">
        <v>221</v>
      </c>
      <c r="C59" s="65" t="s">
        <v>2524</v>
      </c>
      <c r="D59" s="66">
        <v>3</v>
      </c>
      <c r="E59" s="67" t="s">
        <v>132</v>
      </c>
      <c r="F59" s="68">
        <v>35</v>
      </c>
      <c r="G59" s="65"/>
      <c r="H59" s="69"/>
      <c r="I59" s="70"/>
      <c r="J59" s="70"/>
      <c r="K59" s="34" t="s">
        <v>65</v>
      </c>
      <c r="L59" s="77">
        <v>59</v>
      </c>
      <c r="M59" s="77"/>
      <c r="N59" s="72"/>
      <c r="O59" s="79" t="s">
        <v>176</v>
      </c>
      <c r="P59" s="81">
        <v>43508.485451388886</v>
      </c>
      <c r="Q59" s="79" t="s">
        <v>413</v>
      </c>
      <c r="R59" s="83" t="s">
        <v>497</v>
      </c>
      <c r="S59" s="79" t="s">
        <v>508</v>
      </c>
      <c r="T59" s="79" t="s">
        <v>516</v>
      </c>
      <c r="U59" s="83" t="s">
        <v>530</v>
      </c>
      <c r="V59" s="83" t="s">
        <v>530</v>
      </c>
      <c r="W59" s="81">
        <v>43508.485451388886</v>
      </c>
      <c r="X59" s="83" t="s">
        <v>612</v>
      </c>
      <c r="Y59" s="79"/>
      <c r="Z59" s="79"/>
      <c r="AA59" s="85" t="s">
        <v>745</v>
      </c>
      <c r="AB59" s="79"/>
      <c r="AC59" s="79" t="b">
        <v>0</v>
      </c>
      <c r="AD59" s="79">
        <v>0</v>
      </c>
      <c r="AE59" s="85" t="s">
        <v>929</v>
      </c>
      <c r="AF59" s="79" t="b">
        <v>0</v>
      </c>
      <c r="AG59" s="79" t="s">
        <v>1035</v>
      </c>
      <c r="AH59" s="79"/>
      <c r="AI59" s="85" t="s">
        <v>929</v>
      </c>
      <c r="AJ59" s="79" t="b">
        <v>0</v>
      </c>
      <c r="AK59" s="79">
        <v>0</v>
      </c>
      <c r="AL59" s="85" t="s">
        <v>929</v>
      </c>
      <c r="AM59" s="79" t="s">
        <v>1041</v>
      </c>
      <c r="AN59" s="79" t="b">
        <v>0</v>
      </c>
      <c r="AO59" s="85" t="s">
        <v>745</v>
      </c>
      <c r="AP59" s="79" t="s">
        <v>176</v>
      </c>
      <c r="AQ59" s="79">
        <v>0</v>
      </c>
      <c r="AR59" s="79">
        <v>0</v>
      </c>
      <c r="AS59" s="79"/>
      <c r="AT59" s="79"/>
      <c r="AU59" s="79"/>
      <c r="AV59" s="79"/>
      <c r="AW59" s="79"/>
      <c r="AX59" s="79"/>
      <c r="AY59" s="79"/>
      <c r="AZ59" s="79"/>
      <c r="BA59">
        <v>1</v>
      </c>
      <c r="BB59" s="78" t="str">
        <f>REPLACE(INDEX(GroupVertices[Group],MATCH(Edges[[#This Row],[Vertex 1]],GroupVertices[Vertex],0)),1,1,"")</f>
        <v>4</v>
      </c>
      <c r="BC59" s="78" t="str">
        <f>REPLACE(INDEX(GroupVertices[Group],MATCH(Edges[[#This Row],[Vertex 2]],GroupVertices[Vertex],0)),1,1,"")</f>
        <v>4</v>
      </c>
      <c r="BD59" s="48">
        <v>2</v>
      </c>
      <c r="BE59" s="49">
        <v>5.882352941176471</v>
      </c>
      <c r="BF59" s="48">
        <v>0</v>
      </c>
      <c r="BG59" s="49">
        <v>0</v>
      </c>
      <c r="BH59" s="48">
        <v>0</v>
      </c>
      <c r="BI59" s="49">
        <v>0</v>
      </c>
      <c r="BJ59" s="48">
        <v>32</v>
      </c>
      <c r="BK59" s="49">
        <v>94.11764705882354</v>
      </c>
      <c r="BL59" s="48">
        <v>34</v>
      </c>
    </row>
    <row r="60" spans="1:64" ht="15">
      <c r="A60" s="64" t="s">
        <v>222</v>
      </c>
      <c r="B60" s="64" t="s">
        <v>222</v>
      </c>
      <c r="C60" s="65" t="s">
        <v>2524</v>
      </c>
      <c r="D60" s="66">
        <v>3</v>
      </c>
      <c r="E60" s="67" t="s">
        <v>132</v>
      </c>
      <c r="F60" s="68">
        <v>35</v>
      </c>
      <c r="G60" s="65"/>
      <c r="H60" s="69"/>
      <c r="I60" s="70"/>
      <c r="J60" s="70"/>
      <c r="K60" s="34" t="s">
        <v>65</v>
      </c>
      <c r="L60" s="77">
        <v>60</v>
      </c>
      <c r="M60" s="77"/>
      <c r="N60" s="72"/>
      <c r="O60" s="79" t="s">
        <v>176</v>
      </c>
      <c r="P60" s="81">
        <v>43219.67696759259</v>
      </c>
      <c r="Q60" s="79" t="s">
        <v>414</v>
      </c>
      <c r="R60" s="79"/>
      <c r="S60" s="79"/>
      <c r="T60" s="79" t="s">
        <v>517</v>
      </c>
      <c r="U60" s="79"/>
      <c r="V60" s="83" t="s">
        <v>539</v>
      </c>
      <c r="W60" s="81">
        <v>43219.67696759259</v>
      </c>
      <c r="X60" s="83" t="s">
        <v>613</v>
      </c>
      <c r="Y60" s="79"/>
      <c r="Z60" s="79"/>
      <c r="AA60" s="85" t="s">
        <v>746</v>
      </c>
      <c r="AB60" s="79"/>
      <c r="AC60" s="79" t="b">
        <v>0</v>
      </c>
      <c r="AD60" s="79">
        <v>142</v>
      </c>
      <c r="AE60" s="85" t="s">
        <v>929</v>
      </c>
      <c r="AF60" s="79" t="b">
        <v>0</v>
      </c>
      <c r="AG60" s="79" t="s">
        <v>1035</v>
      </c>
      <c r="AH60" s="79"/>
      <c r="AI60" s="85" t="s">
        <v>929</v>
      </c>
      <c r="AJ60" s="79" t="b">
        <v>0</v>
      </c>
      <c r="AK60" s="79">
        <v>74</v>
      </c>
      <c r="AL60" s="85" t="s">
        <v>929</v>
      </c>
      <c r="AM60" s="79" t="s">
        <v>1041</v>
      </c>
      <c r="AN60" s="79" t="b">
        <v>0</v>
      </c>
      <c r="AO60" s="85" t="s">
        <v>746</v>
      </c>
      <c r="AP60" s="79" t="s">
        <v>1048</v>
      </c>
      <c r="AQ60" s="79">
        <v>0</v>
      </c>
      <c r="AR60" s="79">
        <v>0</v>
      </c>
      <c r="AS60" s="79"/>
      <c r="AT60" s="79"/>
      <c r="AU60" s="79"/>
      <c r="AV60" s="79"/>
      <c r="AW60" s="79"/>
      <c r="AX60" s="79"/>
      <c r="AY60" s="79"/>
      <c r="AZ60" s="79"/>
      <c r="BA60">
        <v>1</v>
      </c>
      <c r="BB60" s="78" t="str">
        <f>REPLACE(INDEX(GroupVertices[Group],MATCH(Edges[[#This Row],[Vertex 1]],GroupVertices[Vertex],0)),1,1,"")</f>
        <v>7</v>
      </c>
      <c r="BC60" s="78" t="str">
        <f>REPLACE(INDEX(GroupVertices[Group],MATCH(Edges[[#This Row],[Vertex 2]],GroupVertices[Vertex],0)),1,1,"")</f>
        <v>7</v>
      </c>
      <c r="BD60" s="48">
        <v>0</v>
      </c>
      <c r="BE60" s="49">
        <v>0</v>
      </c>
      <c r="BF60" s="48">
        <v>0</v>
      </c>
      <c r="BG60" s="49">
        <v>0</v>
      </c>
      <c r="BH60" s="48">
        <v>0</v>
      </c>
      <c r="BI60" s="49">
        <v>0</v>
      </c>
      <c r="BJ60" s="48">
        <v>27</v>
      </c>
      <c r="BK60" s="49">
        <v>100</v>
      </c>
      <c r="BL60" s="48">
        <v>27</v>
      </c>
    </row>
    <row r="61" spans="1:64" ht="15">
      <c r="A61" s="64" t="s">
        <v>223</v>
      </c>
      <c r="B61" s="64" t="s">
        <v>222</v>
      </c>
      <c r="C61" s="65" t="s">
        <v>2524</v>
      </c>
      <c r="D61" s="66">
        <v>3</v>
      </c>
      <c r="E61" s="67" t="s">
        <v>132</v>
      </c>
      <c r="F61" s="68">
        <v>35</v>
      </c>
      <c r="G61" s="65"/>
      <c r="H61" s="69"/>
      <c r="I61" s="70"/>
      <c r="J61" s="70"/>
      <c r="K61" s="34" t="s">
        <v>65</v>
      </c>
      <c r="L61" s="77">
        <v>61</v>
      </c>
      <c r="M61" s="77"/>
      <c r="N61" s="72"/>
      <c r="O61" s="79" t="s">
        <v>358</v>
      </c>
      <c r="P61" s="81">
        <v>43508.851805555554</v>
      </c>
      <c r="Q61" s="79" t="s">
        <v>415</v>
      </c>
      <c r="R61" s="79"/>
      <c r="S61" s="79"/>
      <c r="T61" s="79" t="s">
        <v>518</v>
      </c>
      <c r="U61" s="79"/>
      <c r="V61" s="83" t="s">
        <v>540</v>
      </c>
      <c r="W61" s="81">
        <v>43508.851805555554</v>
      </c>
      <c r="X61" s="83" t="s">
        <v>614</v>
      </c>
      <c r="Y61" s="79"/>
      <c r="Z61" s="79"/>
      <c r="AA61" s="85" t="s">
        <v>747</v>
      </c>
      <c r="AB61" s="79"/>
      <c r="AC61" s="79" t="b">
        <v>0</v>
      </c>
      <c r="AD61" s="79">
        <v>0</v>
      </c>
      <c r="AE61" s="85" t="s">
        <v>929</v>
      </c>
      <c r="AF61" s="79" t="b">
        <v>0</v>
      </c>
      <c r="AG61" s="79" t="s">
        <v>1035</v>
      </c>
      <c r="AH61" s="79"/>
      <c r="AI61" s="85" t="s">
        <v>929</v>
      </c>
      <c r="AJ61" s="79" t="b">
        <v>0</v>
      </c>
      <c r="AK61" s="79">
        <v>74</v>
      </c>
      <c r="AL61" s="85" t="s">
        <v>746</v>
      </c>
      <c r="AM61" s="79" t="s">
        <v>1041</v>
      </c>
      <c r="AN61" s="79" t="b">
        <v>0</v>
      </c>
      <c r="AO61" s="85" t="s">
        <v>746</v>
      </c>
      <c r="AP61" s="79" t="s">
        <v>176</v>
      </c>
      <c r="AQ61" s="79">
        <v>0</v>
      </c>
      <c r="AR61" s="79">
        <v>0</v>
      </c>
      <c r="AS61" s="79"/>
      <c r="AT61" s="79"/>
      <c r="AU61" s="79"/>
      <c r="AV61" s="79"/>
      <c r="AW61" s="79"/>
      <c r="AX61" s="79"/>
      <c r="AY61" s="79"/>
      <c r="AZ61" s="79"/>
      <c r="BA61">
        <v>1</v>
      </c>
      <c r="BB61" s="78" t="str">
        <f>REPLACE(INDEX(GroupVertices[Group],MATCH(Edges[[#This Row],[Vertex 1]],GroupVertices[Vertex],0)),1,1,"")</f>
        <v>7</v>
      </c>
      <c r="BC61" s="78" t="str">
        <f>REPLACE(INDEX(GroupVertices[Group],MATCH(Edges[[#This Row],[Vertex 2]],GroupVertices[Vertex],0)),1,1,"")</f>
        <v>7</v>
      </c>
      <c r="BD61" s="48">
        <v>0</v>
      </c>
      <c r="BE61" s="49">
        <v>0</v>
      </c>
      <c r="BF61" s="48">
        <v>0</v>
      </c>
      <c r="BG61" s="49">
        <v>0</v>
      </c>
      <c r="BH61" s="48">
        <v>0</v>
      </c>
      <c r="BI61" s="49">
        <v>0</v>
      </c>
      <c r="BJ61" s="48">
        <v>20</v>
      </c>
      <c r="BK61" s="49">
        <v>100</v>
      </c>
      <c r="BL61" s="48">
        <v>20</v>
      </c>
    </row>
    <row r="62" spans="1:64" ht="15">
      <c r="A62" s="64" t="s">
        <v>224</v>
      </c>
      <c r="B62" s="64" t="s">
        <v>224</v>
      </c>
      <c r="C62" s="65" t="s">
        <v>2524</v>
      </c>
      <c r="D62" s="66">
        <v>3</v>
      </c>
      <c r="E62" s="67" t="s">
        <v>132</v>
      </c>
      <c r="F62" s="68">
        <v>35</v>
      </c>
      <c r="G62" s="65"/>
      <c r="H62" s="69"/>
      <c r="I62" s="70"/>
      <c r="J62" s="70"/>
      <c r="K62" s="34" t="s">
        <v>65</v>
      </c>
      <c r="L62" s="77">
        <v>62</v>
      </c>
      <c r="M62" s="77"/>
      <c r="N62" s="72"/>
      <c r="O62" s="79" t="s">
        <v>176</v>
      </c>
      <c r="P62" s="81">
        <v>43509.329305555555</v>
      </c>
      <c r="Q62" s="79" t="s">
        <v>416</v>
      </c>
      <c r="R62" s="83" t="s">
        <v>498</v>
      </c>
      <c r="S62" s="79" t="s">
        <v>509</v>
      </c>
      <c r="T62" s="79" t="s">
        <v>519</v>
      </c>
      <c r="U62" s="79"/>
      <c r="V62" s="83" t="s">
        <v>541</v>
      </c>
      <c r="W62" s="81">
        <v>43509.329305555555</v>
      </c>
      <c r="X62" s="83" t="s">
        <v>615</v>
      </c>
      <c r="Y62" s="79"/>
      <c r="Z62" s="79"/>
      <c r="AA62" s="85" t="s">
        <v>748</v>
      </c>
      <c r="AB62" s="79"/>
      <c r="AC62" s="79" t="b">
        <v>0</v>
      </c>
      <c r="AD62" s="79">
        <v>0</v>
      </c>
      <c r="AE62" s="85" t="s">
        <v>929</v>
      </c>
      <c r="AF62" s="79" t="b">
        <v>0</v>
      </c>
      <c r="AG62" s="79" t="s">
        <v>1036</v>
      </c>
      <c r="AH62" s="79"/>
      <c r="AI62" s="85" t="s">
        <v>929</v>
      </c>
      <c r="AJ62" s="79" t="b">
        <v>0</v>
      </c>
      <c r="AK62" s="79">
        <v>0</v>
      </c>
      <c r="AL62" s="85" t="s">
        <v>929</v>
      </c>
      <c r="AM62" s="79" t="s">
        <v>1041</v>
      </c>
      <c r="AN62" s="79" t="b">
        <v>0</v>
      </c>
      <c r="AO62" s="85" t="s">
        <v>748</v>
      </c>
      <c r="AP62" s="79" t="s">
        <v>176</v>
      </c>
      <c r="AQ62" s="79">
        <v>0</v>
      </c>
      <c r="AR62" s="79">
        <v>0</v>
      </c>
      <c r="AS62" s="79"/>
      <c r="AT62" s="79"/>
      <c r="AU62" s="79"/>
      <c r="AV62" s="79"/>
      <c r="AW62" s="79"/>
      <c r="AX62" s="79"/>
      <c r="AY62" s="79"/>
      <c r="AZ62" s="79"/>
      <c r="BA62">
        <v>1</v>
      </c>
      <c r="BB62" s="78" t="str">
        <f>REPLACE(INDEX(GroupVertices[Group],MATCH(Edges[[#This Row],[Vertex 1]],GroupVertices[Vertex],0)),1,1,"")</f>
        <v>4</v>
      </c>
      <c r="BC62" s="78" t="str">
        <f>REPLACE(INDEX(GroupVertices[Group],MATCH(Edges[[#This Row],[Vertex 2]],GroupVertices[Vertex],0)),1,1,"")</f>
        <v>4</v>
      </c>
      <c r="BD62" s="48">
        <v>0</v>
      </c>
      <c r="BE62" s="49">
        <v>0</v>
      </c>
      <c r="BF62" s="48">
        <v>0</v>
      </c>
      <c r="BG62" s="49">
        <v>0</v>
      </c>
      <c r="BH62" s="48">
        <v>0</v>
      </c>
      <c r="BI62" s="49">
        <v>0</v>
      </c>
      <c r="BJ62" s="48">
        <v>3</v>
      </c>
      <c r="BK62" s="49">
        <v>100</v>
      </c>
      <c r="BL62" s="48">
        <v>3</v>
      </c>
    </row>
    <row r="63" spans="1:64" ht="15">
      <c r="A63" s="64" t="s">
        <v>225</v>
      </c>
      <c r="B63" s="64" t="s">
        <v>225</v>
      </c>
      <c r="C63" s="65" t="s">
        <v>2524</v>
      </c>
      <c r="D63" s="66">
        <v>3</v>
      </c>
      <c r="E63" s="67" t="s">
        <v>132</v>
      </c>
      <c r="F63" s="68">
        <v>35</v>
      </c>
      <c r="G63" s="65"/>
      <c r="H63" s="69"/>
      <c r="I63" s="70"/>
      <c r="J63" s="70"/>
      <c r="K63" s="34" t="s">
        <v>65</v>
      </c>
      <c r="L63" s="77">
        <v>63</v>
      </c>
      <c r="M63" s="77"/>
      <c r="N63" s="72"/>
      <c r="O63" s="79" t="s">
        <v>176</v>
      </c>
      <c r="P63" s="81">
        <v>43509.32982638889</v>
      </c>
      <c r="Q63" s="79" t="s">
        <v>417</v>
      </c>
      <c r="R63" s="83" t="s">
        <v>498</v>
      </c>
      <c r="S63" s="79" t="s">
        <v>509</v>
      </c>
      <c r="T63" s="79" t="s">
        <v>520</v>
      </c>
      <c r="U63" s="79"/>
      <c r="V63" s="83" t="s">
        <v>542</v>
      </c>
      <c r="W63" s="81">
        <v>43509.32982638889</v>
      </c>
      <c r="X63" s="83" t="s">
        <v>616</v>
      </c>
      <c r="Y63" s="79"/>
      <c r="Z63" s="79"/>
      <c r="AA63" s="85" t="s">
        <v>749</v>
      </c>
      <c r="AB63" s="79"/>
      <c r="AC63" s="79" t="b">
        <v>0</v>
      </c>
      <c r="AD63" s="79">
        <v>0</v>
      </c>
      <c r="AE63" s="85" t="s">
        <v>929</v>
      </c>
      <c r="AF63" s="79" t="b">
        <v>0</v>
      </c>
      <c r="AG63" s="79" t="s">
        <v>1036</v>
      </c>
      <c r="AH63" s="79"/>
      <c r="AI63" s="85" t="s">
        <v>929</v>
      </c>
      <c r="AJ63" s="79" t="b">
        <v>0</v>
      </c>
      <c r="AK63" s="79">
        <v>0</v>
      </c>
      <c r="AL63" s="85" t="s">
        <v>929</v>
      </c>
      <c r="AM63" s="79" t="s">
        <v>1041</v>
      </c>
      <c r="AN63" s="79" t="b">
        <v>0</v>
      </c>
      <c r="AO63" s="85" t="s">
        <v>749</v>
      </c>
      <c r="AP63" s="79" t="s">
        <v>176</v>
      </c>
      <c r="AQ63" s="79">
        <v>0</v>
      </c>
      <c r="AR63" s="79">
        <v>0</v>
      </c>
      <c r="AS63" s="79"/>
      <c r="AT63" s="79"/>
      <c r="AU63" s="79"/>
      <c r="AV63" s="79"/>
      <c r="AW63" s="79"/>
      <c r="AX63" s="79"/>
      <c r="AY63" s="79"/>
      <c r="AZ63" s="79"/>
      <c r="BA63">
        <v>1</v>
      </c>
      <c r="BB63" s="78" t="str">
        <f>REPLACE(INDEX(GroupVertices[Group],MATCH(Edges[[#This Row],[Vertex 1]],GroupVertices[Vertex],0)),1,1,"")</f>
        <v>4</v>
      </c>
      <c r="BC63" s="78" t="str">
        <f>REPLACE(INDEX(GroupVertices[Group],MATCH(Edges[[#This Row],[Vertex 2]],GroupVertices[Vertex],0)),1,1,"")</f>
        <v>4</v>
      </c>
      <c r="BD63" s="48">
        <v>0</v>
      </c>
      <c r="BE63" s="49">
        <v>0</v>
      </c>
      <c r="BF63" s="48">
        <v>0</v>
      </c>
      <c r="BG63" s="49">
        <v>0</v>
      </c>
      <c r="BH63" s="48">
        <v>0</v>
      </c>
      <c r="BI63" s="49">
        <v>0</v>
      </c>
      <c r="BJ63" s="48">
        <v>4</v>
      </c>
      <c r="BK63" s="49">
        <v>100</v>
      </c>
      <c r="BL63" s="48">
        <v>4</v>
      </c>
    </row>
    <row r="64" spans="1:64" ht="15">
      <c r="A64" s="64" t="s">
        <v>226</v>
      </c>
      <c r="B64" s="64" t="s">
        <v>226</v>
      </c>
      <c r="C64" s="65" t="s">
        <v>2524</v>
      </c>
      <c r="D64" s="66">
        <v>3</v>
      </c>
      <c r="E64" s="67" t="s">
        <v>132</v>
      </c>
      <c r="F64" s="68">
        <v>35</v>
      </c>
      <c r="G64" s="65"/>
      <c r="H64" s="69"/>
      <c r="I64" s="70"/>
      <c r="J64" s="70"/>
      <c r="K64" s="34" t="s">
        <v>65</v>
      </c>
      <c r="L64" s="77">
        <v>64</v>
      </c>
      <c r="M64" s="77"/>
      <c r="N64" s="72"/>
      <c r="O64" s="79" t="s">
        <v>176</v>
      </c>
      <c r="P64" s="81">
        <v>43509.330347222225</v>
      </c>
      <c r="Q64" s="79" t="s">
        <v>418</v>
      </c>
      <c r="R64" s="83" t="s">
        <v>498</v>
      </c>
      <c r="S64" s="79" t="s">
        <v>509</v>
      </c>
      <c r="T64" s="79" t="s">
        <v>521</v>
      </c>
      <c r="U64" s="79"/>
      <c r="V64" s="83" t="s">
        <v>543</v>
      </c>
      <c r="W64" s="81">
        <v>43509.330347222225</v>
      </c>
      <c r="X64" s="83" t="s">
        <v>617</v>
      </c>
      <c r="Y64" s="79"/>
      <c r="Z64" s="79"/>
      <c r="AA64" s="85" t="s">
        <v>750</v>
      </c>
      <c r="AB64" s="79"/>
      <c r="AC64" s="79" t="b">
        <v>0</v>
      </c>
      <c r="AD64" s="79">
        <v>0</v>
      </c>
      <c r="AE64" s="85" t="s">
        <v>929</v>
      </c>
      <c r="AF64" s="79" t="b">
        <v>0</v>
      </c>
      <c r="AG64" s="79" t="s">
        <v>1036</v>
      </c>
      <c r="AH64" s="79"/>
      <c r="AI64" s="85" t="s">
        <v>929</v>
      </c>
      <c r="AJ64" s="79" t="b">
        <v>0</v>
      </c>
      <c r="AK64" s="79">
        <v>0</v>
      </c>
      <c r="AL64" s="85" t="s">
        <v>929</v>
      </c>
      <c r="AM64" s="79" t="s">
        <v>1041</v>
      </c>
      <c r="AN64" s="79" t="b">
        <v>0</v>
      </c>
      <c r="AO64" s="85" t="s">
        <v>750</v>
      </c>
      <c r="AP64" s="79" t="s">
        <v>176</v>
      </c>
      <c r="AQ64" s="79">
        <v>0</v>
      </c>
      <c r="AR64" s="79">
        <v>0</v>
      </c>
      <c r="AS64" s="79"/>
      <c r="AT64" s="79"/>
      <c r="AU64" s="79"/>
      <c r="AV64" s="79"/>
      <c r="AW64" s="79"/>
      <c r="AX64" s="79"/>
      <c r="AY64" s="79"/>
      <c r="AZ64" s="79"/>
      <c r="BA64">
        <v>1</v>
      </c>
      <c r="BB64" s="78" t="str">
        <f>REPLACE(INDEX(GroupVertices[Group],MATCH(Edges[[#This Row],[Vertex 1]],GroupVertices[Vertex],0)),1,1,"")</f>
        <v>4</v>
      </c>
      <c r="BC64" s="78" t="str">
        <f>REPLACE(INDEX(GroupVertices[Group],MATCH(Edges[[#This Row],[Vertex 2]],GroupVertices[Vertex],0)),1,1,"")</f>
        <v>4</v>
      </c>
      <c r="BD64" s="48">
        <v>0</v>
      </c>
      <c r="BE64" s="49">
        <v>0</v>
      </c>
      <c r="BF64" s="48">
        <v>0</v>
      </c>
      <c r="BG64" s="49">
        <v>0</v>
      </c>
      <c r="BH64" s="48">
        <v>0</v>
      </c>
      <c r="BI64" s="49">
        <v>0</v>
      </c>
      <c r="BJ64" s="48">
        <v>2</v>
      </c>
      <c r="BK64" s="49">
        <v>100</v>
      </c>
      <c r="BL64" s="48">
        <v>2</v>
      </c>
    </row>
    <row r="65" spans="1:64" ht="15">
      <c r="A65" s="64" t="s">
        <v>227</v>
      </c>
      <c r="B65" s="64" t="s">
        <v>227</v>
      </c>
      <c r="C65" s="65" t="s">
        <v>2524</v>
      </c>
      <c r="D65" s="66">
        <v>3</v>
      </c>
      <c r="E65" s="67" t="s">
        <v>132</v>
      </c>
      <c r="F65" s="68">
        <v>35</v>
      </c>
      <c r="G65" s="65"/>
      <c r="H65" s="69"/>
      <c r="I65" s="70"/>
      <c r="J65" s="70"/>
      <c r="K65" s="34" t="s">
        <v>65</v>
      </c>
      <c r="L65" s="77">
        <v>65</v>
      </c>
      <c r="M65" s="77"/>
      <c r="N65" s="72"/>
      <c r="O65" s="79" t="s">
        <v>176</v>
      </c>
      <c r="P65" s="81">
        <v>43509.33085648148</v>
      </c>
      <c r="Q65" s="79" t="s">
        <v>419</v>
      </c>
      <c r="R65" s="83" t="s">
        <v>498</v>
      </c>
      <c r="S65" s="79" t="s">
        <v>509</v>
      </c>
      <c r="T65" s="79" t="s">
        <v>522</v>
      </c>
      <c r="U65" s="79"/>
      <c r="V65" s="83" t="s">
        <v>544</v>
      </c>
      <c r="W65" s="81">
        <v>43509.33085648148</v>
      </c>
      <c r="X65" s="83" t="s">
        <v>618</v>
      </c>
      <c r="Y65" s="79"/>
      <c r="Z65" s="79"/>
      <c r="AA65" s="85" t="s">
        <v>751</v>
      </c>
      <c r="AB65" s="79"/>
      <c r="AC65" s="79" t="b">
        <v>0</v>
      </c>
      <c r="AD65" s="79">
        <v>0</v>
      </c>
      <c r="AE65" s="85" t="s">
        <v>929</v>
      </c>
      <c r="AF65" s="79" t="b">
        <v>0</v>
      </c>
      <c r="AG65" s="79" t="s">
        <v>1036</v>
      </c>
      <c r="AH65" s="79"/>
      <c r="AI65" s="85" t="s">
        <v>929</v>
      </c>
      <c r="AJ65" s="79" t="b">
        <v>0</v>
      </c>
      <c r="AK65" s="79">
        <v>0</v>
      </c>
      <c r="AL65" s="85" t="s">
        <v>929</v>
      </c>
      <c r="AM65" s="79" t="s">
        <v>1041</v>
      </c>
      <c r="AN65" s="79" t="b">
        <v>0</v>
      </c>
      <c r="AO65" s="85" t="s">
        <v>751</v>
      </c>
      <c r="AP65" s="79" t="s">
        <v>176</v>
      </c>
      <c r="AQ65" s="79">
        <v>0</v>
      </c>
      <c r="AR65" s="79">
        <v>0</v>
      </c>
      <c r="AS65" s="79"/>
      <c r="AT65" s="79"/>
      <c r="AU65" s="79"/>
      <c r="AV65" s="79"/>
      <c r="AW65" s="79"/>
      <c r="AX65" s="79"/>
      <c r="AY65" s="79"/>
      <c r="AZ65" s="79"/>
      <c r="BA65">
        <v>1</v>
      </c>
      <c r="BB65" s="78" t="str">
        <f>REPLACE(INDEX(GroupVertices[Group],MATCH(Edges[[#This Row],[Vertex 1]],GroupVertices[Vertex],0)),1,1,"")</f>
        <v>4</v>
      </c>
      <c r="BC65" s="78" t="str">
        <f>REPLACE(INDEX(GroupVertices[Group],MATCH(Edges[[#This Row],[Vertex 2]],GroupVertices[Vertex],0)),1,1,"")</f>
        <v>4</v>
      </c>
      <c r="BD65" s="48">
        <v>0</v>
      </c>
      <c r="BE65" s="49">
        <v>0</v>
      </c>
      <c r="BF65" s="48">
        <v>0</v>
      </c>
      <c r="BG65" s="49">
        <v>0</v>
      </c>
      <c r="BH65" s="48">
        <v>0</v>
      </c>
      <c r="BI65" s="49">
        <v>0</v>
      </c>
      <c r="BJ65" s="48">
        <v>3</v>
      </c>
      <c r="BK65" s="49">
        <v>100</v>
      </c>
      <c r="BL65" s="48">
        <v>3</v>
      </c>
    </row>
    <row r="66" spans="1:64" ht="15">
      <c r="A66" s="64" t="s">
        <v>228</v>
      </c>
      <c r="B66" s="64" t="s">
        <v>228</v>
      </c>
      <c r="C66" s="65" t="s">
        <v>2524</v>
      </c>
      <c r="D66" s="66">
        <v>3</v>
      </c>
      <c r="E66" s="67" t="s">
        <v>132</v>
      </c>
      <c r="F66" s="68">
        <v>35</v>
      </c>
      <c r="G66" s="65"/>
      <c r="H66" s="69"/>
      <c r="I66" s="70"/>
      <c r="J66" s="70"/>
      <c r="K66" s="34" t="s">
        <v>65</v>
      </c>
      <c r="L66" s="77">
        <v>66</v>
      </c>
      <c r="M66" s="77"/>
      <c r="N66" s="72"/>
      <c r="O66" s="79" t="s">
        <v>176</v>
      </c>
      <c r="P66" s="81">
        <v>43509.33353009259</v>
      </c>
      <c r="Q66" s="79" t="s">
        <v>420</v>
      </c>
      <c r="R66" s="83" t="s">
        <v>498</v>
      </c>
      <c r="S66" s="79" t="s">
        <v>509</v>
      </c>
      <c r="T66" s="79" t="s">
        <v>523</v>
      </c>
      <c r="U66" s="79"/>
      <c r="V66" s="83" t="s">
        <v>545</v>
      </c>
      <c r="W66" s="81">
        <v>43509.33353009259</v>
      </c>
      <c r="X66" s="83" t="s">
        <v>619</v>
      </c>
      <c r="Y66" s="79"/>
      <c r="Z66" s="79"/>
      <c r="AA66" s="85" t="s">
        <v>752</v>
      </c>
      <c r="AB66" s="79"/>
      <c r="AC66" s="79" t="b">
        <v>0</v>
      </c>
      <c r="AD66" s="79">
        <v>0</v>
      </c>
      <c r="AE66" s="85" t="s">
        <v>929</v>
      </c>
      <c r="AF66" s="79" t="b">
        <v>0</v>
      </c>
      <c r="AG66" s="79" t="s">
        <v>1036</v>
      </c>
      <c r="AH66" s="79"/>
      <c r="AI66" s="85" t="s">
        <v>929</v>
      </c>
      <c r="AJ66" s="79" t="b">
        <v>0</v>
      </c>
      <c r="AK66" s="79">
        <v>0</v>
      </c>
      <c r="AL66" s="85" t="s">
        <v>929</v>
      </c>
      <c r="AM66" s="79" t="s">
        <v>1041</v>
      </c>
      <c r="AN66" s="79" t="b">
        <v>0</v>
      </c>
      <c r="AO66" s="85" t="s">
        <v>752</v>
      </c>
      <c r="AP66" s="79" t="s">
        <v>176</v>
      </c>
      <c r="AQ66" s="79">
        <v>0</v>
      </c>
      <c r="AR66" s="79">
        <v>0</v>
      </c>
      <c r="AS66" s="79"/>
      <c r="AT66" s="79"/>
      <c r="AU66" s="79"/>
      <c r="AV66" s="79"/>
      <c r="AW66" s="79"/>
      <c r="AX66" s="79"/>
      <c r="AY66" s="79"/>
      <c r="AZ66" s="79"/>
      <c r="BA66">
        <v>1</v>
      </c>
      <c r="BB66" s="78" t="str">
        <f>REPLACE(INDEX(GroupVertices[Group],MATCH(Edges[[#This Row],[Vertex 1]],GroupVertices[Vertex],0)),1,1,"")</f>
        <v>4</v>
      </c>
      <c r="BC66" s="78" t="str">
        <f>REPLACE(INDEX(GroupVertices[Group],MATCH(Edges[[#This Row],[Vertex 2]],GroupVertices[Vertex],0)),1,1,"")</f>
        <v>4</v>
      </c>
      <c r="BD66" s="48">
        <v>0</v>
      </c>
      <c r="BE66" s="49">
        <v>0</v>
      </c>
      <c r="BF66" s="48">
        <v>0</v>
      </c>
      <c r="BG66" s="49">
        <v>0</v>
      </c>
      <c r="BH66" s="48">
        <v>0</v>
      </c>
      <c r="BI66" s="49">
        <v>0</v>
      </c>
      <c r="BJ66" s="48">
        <v>2</v>
      </c>
      <c r="BK66" s="49">
        <v>100</v>
      </c>
      <c r="BL66" s="48">
        <v>2</v>
      </c>
    </row>
    <row r="67" spans="1:64" ht="15">
      <c r="A67" s="64" t="s">
        <v>229</v>
      </c>
      <c r="B67" s="64" t="s">
        <v>229</v>
      </c>
      <c r="C67" s="65" t="s">
        <v>2524</v>
      </c>
      <c r="D67" s="66">
        <v>3</v>
      </c>
      <c r="E67" s="67" t="s">
        <v>132</v>
      </c>
      <c r="F67" s="68">
        <v>35</v>
      </c>
      <c r="G67" s="65"/>
      <c r="H67" s="69"/>
      <c r="I67" s="70"/>
      <c r="J67" s="70"/>
      <c r="K67" s="34" t="s">
        <v>65</v>
      </c>
      <c r="L67" s="77">
        <v>67</v>
      </c>
      <c r="M67" s="77"/>
      <c r="N67" s="72"/>
      <c r="O67" s="79" t="s">
        <v>176</v>
      </c>
      <c r="P67" s="81">
        <v>43509.33405092593</v>
      </c>
      <c r="Q67" s="79" t="s">
        <v>421</v>
      </c>
      <c r="R67" s="83" t="s">
        <v>498</v>
      </c>
      <c r="S67" s="79" t="s">
        <v>509</v>
      </c>
      <c r="T67" s="79" t="s">
        <v>524</v>
      </c>
      <c r="U67" s="79"/>
      <c r="V67" s="83" t="s">
        <v>546</v>
      </c>
      <c r="W67" s="81">
        <v>43509.33405092593</v>
      </c>
      <c r="X67" s="83" t="s">
        <v>620</v>
      </c>
      <c r="Y67" s="79"/>
      <c r="Z67" s="79"/>
      <c r="AA67" s="85" t="s">
        <v>753</v>
      </c>
      <c r="AB67" s="79"/>
      <c r="AC67" s="79" t="b">
        <v>0</v>
      </c>
      <c r="AD67" s="79">
        <v>0</v>
      </c>
      <c r="AE67" s="85" t="s">
        <v>929</v>
      </c>
      <c r="AF67" s="79" t="b">
        <v>0</v>
      </c>
      <c r="AG67" s="79" t="s">
        <v>1036</v>
      </c>
      <c r="AH67" s="79"/>
      <c r="AI67" s="85" t="s">
        <v>929</v>
      </c>
      <c r="AJ67" s="79" t="b">
        <v>0</v>
      </c>
      <c r="AK67" s="79">
        <v>0</v>
      </c>
      <c r="AL67" s="85" t="s">
        <v>929</v>
      </c>
      <c r="AM67" s="79" t="s">
        <v>1041</v>
      </c>
      <c r="AN67" s="79" t="b">
        <v>0</v>
      </c>
      <c r="AO67" s="85" t="s">
        <v>753</v>
      </c>
      <c r="AP67" s="79" t="s">
        <v>176</v>
      </c>
      <c r="AQ67" s="79">
        <v>0</v>
      </c>
      <c r="AR67" s="79">
        <v>0</v>
      </c>
      <c r="AS67" s="79"/>
      <c r="AT67" s="79"/>
      <c r="AU67" s="79"/>
      <c r="AV67" s="79"/>
      <c r="AW67" s="79"/>
      <c r="AX67" s="79"/>
      <c r="AY67" s="79"/>
      <c r="AZ67" s="79"/>
      <c r="BA67">
        <v>1</v>
      </c>
      <c r="BB67" s="78" t="str">
        <f>REPLACE(INDEX(GroupVertices[Group],MATCH(Edges[[#This Row],[Vertex 1]],GroupVertices[Vertex],0)),1,1,"")</f>
        <v>4</v>
      </c>
      <c r="BC67" s="78" t="str">
        <f>REPLACE(INDEX(GroupVertices[Group],MATCH(Edges[[#This Row],[Vertex 2]],GroupVertices[Vertex],0)),1,1,"")</f>
        <v>4</v>
      </c>
      <c r="BD67" s="48">
        <v>0</v>
      </c>
      <c r="BE67" s="49">
        <v>0</v>
      </c>
      <c r="BF67" s="48">
        <v>0</v>
      </c>
      <c r="BG67" s="49">
        <v>0</v>
      </c>
      <c r="BH67" s="48">
        <v>0</v>
      </c>
      <c r="BI67" s="49">
        <v>0</v>
      </c>
      <c r="BJ67" s="48">
        <v>4</v>
      </c>
      <c r="BK67" s="49">
        <v>100</v>
      </c>
      <c r="BL67" s="48">
        <v>4</v>
      </c>
    </row>
    <row r="68" spans="1:64" ht="15">
      <c r="A68" s="64" t="s">
        <v>230</v>
      </c>
      <c r="B68" s="64" t="s">
        <v>230</v>
      </c>
      <c r="C68" s="65" t="s">
        <v>2524</v>
      </c>
      <c r="D68" s="66">
        <v>3</v>
      </c>
      <c r="E68" s="67" t="s">
        <v>132</v>
      </c>
      <c r="F68" s="68">
        <v>35</v>
      </c>
      <c r="G68" s="65"/>
      <c r="H68" s="69"/>
      <c r="I68" s="70"/>
      <c r="J68" s="70"/>
      <c r="K68" s="34" t="s">
        <v>65</v>
      </c>
      <c r="L68" s="77">
        <v>68</v>
      </c>
      <c r="M68" s="77"/>
      <c r="N68" s="72"/>
      <c r="O68" s="79" t="s">
        <v>176</v>
      </c>
      <c r="P68" s="81">
        <v>43509.33456018518</v>
      </c>
      <c r="Q68" s="79" t="s">
        <v>422</v>
      </c>
      <c r="R68" s="83" t="s">
        <v>498</v>
      </c>
      <c r="S68" s="79" t="s">
        <v>509</v>
      </c>
      <c r="T68" s="79" t="s">
        <v>521</v>
      </c>
      <c r="U68" s="79"/>
      <c r="V68" s="83" t="s">
        <v>545</v>
      </c>
      <c r="W68" s="81">
        <v>43509.33456018518</v>
      </c>
      <c r="X68" s="83" t="s">
        <v>621</v>
      </c>
      <c r="Y68" s="79"/>
      <c r="Z68" s="79"/>
      <c r="AA68" s="85" t="s">
        <v>754</v>
      </c>
      <c r="AB68" s="79"/>
      <c r="AC68" s="79" t="b">
        <v>0</v>
      </c>
      <c r="AD68" s="79">
        <v>0</v>
      </c>
      <c r="AE68" s="85" t="s">
        <v>929</v>
      </c>
      <c r="AF68" s="79" t="b">
        <v>0</v>
      </c>
      <c r="AG68" s="79" t="s">
        <v>1036</v>
      </c>
      <c r="AH68" s="79"/>
      <c r="AI68" s="85" t="s">
        <v>929</v>
      </c>
      <c r="AJ68" s="79" t="b">
        <v>0</v>
      </c>
      <c r="AK68" s="79">
        <v>0</v>
      </c>
      <c r="AL68" s="85" t="s">
        <v>929</v>
      </c>
      <c r="AM68" s="79" t="s">
        <v>1041</v>
      </c>
      <c r="AN68" s="79" t="b">
        <v>0</v>
      </c>
      <c r="AO68" s="85" t="s">
        <v>754</v>
      </c>
      <c r="AP68" s="79" t="s">
        <v>176</v>
      </c>
      <c r="AQ68" s="79">
        <v>0</v>
      </c>
      <c r="AR68" s="79">
        <v>0</v>
      </c>
      <c r="AS68" s="79"/>
      <c r="AT68" s="79"/>
      <c r="AU68" s="79"/>
      <c r="AV68" s="79"/>
      <c r="AW68" s="79"/>
      <c r="AX68" s="79"/>
      <c r="AY68" s="79"/>
      <c r="AZ68" s="79"/>
      <c r="BA68">
        <v>1</v>
      </c>
      <c r="BB68" s="78" t="str">
        <f>REPLACE(INDEX(GroupVertices[Group],MATCH(Edges[[#This Row],[Vertex 1]],GroupVertices[Vertex],0)),1,1,"")</f>
        <v>4</v>
      </c>
      <c r="BC68" s="78" t="str">
        <f>REPLACE(INDEX(GroupVertices[Group],MATCH(Edges[[#This Row],[Vertex 2]],GroupVertices[Vertex],0)),1,1,"")</f>
        <v>4</v>
      </c>
      <c r="BD68" s="48">
        <v>0</v>
      </c>
      <c r="BE68" s="49">
        <v>0</v>
      </c>
      <c r="BF68" s="48">
        <v>0</v>
      </c>
      <c r="BG68" s="49">
        <v>0</v>
      </c>
      <c r="BH68" s="48">
        <v>0</v>
      </c>
      <c r="BI68" s="49">
        <v>0</v>
      </c>
      <c r="BJ68" s="48">
        <v>2</v>
      </c>
      <c r="BK68" s="49">
        <v>100</v>
      </c>
      <c r="BL68" s="48">
        <v>2</v>
      </c>
    </row>
    <row r="69" spans="1:64" ht="15">
      <c r="A69" s="64" t="s">
        <v>231</v>
      </c>
      <c r="B69" s="64" t="s">
        <v>231</v>
      </c>
      <c r="C69" s="65" t="s">
        <v>2524</v>
      </c>
      <c r="D69" s="66">
        <v>3</v>
      </c>
      <c r="E69" s="67" t="s">
        <v>132</v>
      </c>
      <c r="F69" s="68">
        <v>35</v>
      </c>
      <c r="G69" s="65"/>
      <c r="H69" s="69"/>
      <c r="I69" s="70"/>
      <c r="J69" s="70"/>
      <c r="K69" s="34" t="s">
        <v>65</v>
      </c>
      <c r="L69" s="77">
        <v>69</v>
      </c>
      <c r="M69" s="77"/>
      <c r="N69" s="72"/>
      <c r="O69" s="79" t="s">
        <v>176</v>
      </c>
      <c r="P69" s="81">
        <v>43509.33508101852</v>
      </c>
      <c r="Q69" s="79" t="s">
        <v>423</v>
      </c>
      <c r="R69" s="83" t="s">
        <v>498</v>
      </c>
      <c r="S69" s="79" t="s">
        <v>509</v>
      </c>
      <c r="T69" s="79" t="s">
        <v>525</v>
      </c>
      <c r="U69" s="79"/>
      <c r="V69" s="83" t="s">
        <v>547</v>
      </c>
      <c r="W69" s="81">
        <v>43509.33508101852</v>
      </c>
      <c r="X69" s="83" t="s">
        <v>622</v>
      </c>
      <c r="Y69" s="79"/>
      <c r="Z69" s="79"/>
      <c r="AA69" s="85" t="s">
        <v>755</v>
      </c>
      <c r="AB69" s="79"/>
      <c r="AC69" s="79" t="b">
        <v>0</v>
      </c>
      <c r="AD69" s="79">
        <v>0</v>
      </c>
      <c r="AE69" s="85" t="s">
        <v>929</v>
      </c>
      <c r="AF69" s="79" t="b">
        <v>0</v>
      </c>
      <c r="AG69" s="79" t="s">
        <v>1036</v>
      </c>
      <c r="AH69" s="79"/>
      <c r="AI69" s="85" t="s">
        <v>929</v>
      </c>
      <c r="AJ69" s="79" t="b">
        <v>0</v>
      </c>
      <c r="AK69" s="79">
        <v>0</v>
      </c>
      <c r="AL69" s="85" t="s">
        <v>929</v>
      </c>
      <c r="AM69" s="79" t="s">
        <v>1041</v>
      </c>
      <c r="AN69" s="79" t="b">
        <v>0</v>
      </c>
      <c r="AO69" s="85" t="s">
        <v>755</v>
      </c>
      <c r="AP69" s="79" t="s">
        <v>176</v>
      </c>
      <c r="AQ69" s="79">
        <v>0</v>
      </c>
      <c r="AR69" s="79">
        <v>0</v>
      </c>
      <c r="AS69" s="79"/>
      <c r="AT69" s="79"/>
      <c r="AU69" s="79"/>
      <c r="AV69" s="79"/>
      <c r="AW69" s="79"/>
      <c r="AX69" s="79"/>
      <c r="AY69" s="79"/>
      <c r="AZ69" s="79"/>
      <c r="BA69">
        <v>1</v>
      </c>
      <c r="BB69" s="78" t="str">
        <f>REPLACE(INDEX(GroupVertices[Group],MATCH(Edges[[#This Row],[Vertex 1]],GroupVertices[Vertex],0)),1,1,"")</f>
        <v>4</v>
      </c>
      <c r="BC69" s="78" t="str">
        <f>REPLACE(INDEX(GroupVertices[Group],MATCH(Edges[[#This Row],[Vertex 2]],GroupVertices[Vertex],0)),1,1,"")</f>
        <v>4</v>
      </c>
      <c r="BD69" s="48">
        <v>0</v>
      </c>
      <c r="BE69" s="49">
        <v>0</v>
      </c>
      <c r="BF69" s="48">
        <v>0</v>
      </c>
      <c r="BG69" s="49">
        <v>0</v>
      </c>
      <c r="BH69" s="48">
        <v>0</v>
      </c>
      <c r="BI69" s="49">
        <v>0</v>
      </c>
      <c r="BJ69" s="48">
        <v>4</v>
      </c>
      <c r="BK69" s="49">
        <v>100</v>
      </c>
      <c r="BL69" s="48">
        <v>4</v>
      </c>
    </row>
    <row r="70" spans="1:64" ht="15">
      <c r="A70" s="64" t="s">
        <v>232</v>
      </c>
      <c r="B70" s="64" t="s">
        <v>232</v>
      </c>
      <c r="C70" s="65" t="s">
        <v>2524</v>
      </c>
      <c r="D70" s="66">
        <v>3</v>
      </c>
      <c r="E70" s="67" t="s">
        <v>132</v>
      </c>
      <c r="F70" s="68">
        <v>35</v>
      </c>
      <c r="G70" s="65"/>
      <c r="H70" s="69"/>
      <c r="I70" s="70"/>
      <c r="J70" s="70"/>
      <c r="K70" s="34" t="s">
        <v>65</v>
      </c>
      <c r="L70" s="77">
        <v>70</v>
      </c>
      <c r="M70" s="77"/>
      <c r="N70" s="72"/>
      <c r="O70" s="79" t="s">
        <v>176</v>
      </c>
      <c r="P70" s="81">
        <v>43509.33560185185</v>
      </c>
      <c r="Q70" s="79" t="s">
        <v>424</v>
      </c>
      <c r="R70" s="83" t="s">
        <v>498</v>
      </c>
      <c r="S70" s="79" t="s">
        <v>509</v>
      </c>
      <c r="T70" s="79" t="s">
        <v>525</v>
      </c>
      <c r="U70" s="79"/>
      <c r="V70" s="83" t="s">
        <v>548</v>
      </c>
      <c r="W70" s="81">
        <v>43509.33560185185</v>
      </c>
      <c r="X70" s="83" t="s">
        <v>623</v>
      </c>
      <c r="Y70" s="79"/>
      <c r="Z70" s="79"/>
      <c r="AA70" s="85" t="s">
        <v>756</v>
      </c>
      <c r="AB70" s="79"/>
      <c r="AC70" s="79" t="b">
        <v>0</v>
      </c>
      <c r="AD70" s="79">
        <v>0</v>
      </c>
      <c r="AE70" s="85" t="s">
        <v>929</v>
      </c>
      <c r="AF70" s="79" t="b">
        <v>0</v>
      </c>
      <c r="AG70" s="79" t="s">
        <v>1036</v>
      </c>
      <c r="AH70" s="79"/>
      <c r="AI70" s="85" t="s">
        <v>929</v>
      </c>
      <c r="AJ70" s="79" t="b">
        <v>0</v>
      </c>
      <c r="AK70" s="79">
        <v>0</v>
      </c>
      <c r="AL70" s="85" t="s">
        <v>929</v>
      </c>
      <c r="AM70" s="79" t="s">
        <v>1041</v>
      </c>
      <c r="AN70" s="79" t="b">
        <v>0</v>
      </c>
      <c r="AO70" s="85" t="s">
        <v>756</v>
      </c>
      <c r="AP70" s="79" t="s">
        <v>176</v>
      </c>
      <c r="AQ70" s="79">
        <v>0</v>
      </c>
      <c r="AR70" s="79">
        <v>0</v>
      </c>
      <c r="AS70" s="79"/>
      <c r="AT70" s="79"/>
      <c r="AU70" s="79"/>
      <c r="AV70" s="79"/>
      <c r="AW70" s="79"/>
      <c r="AX70" s="79"/>
      <c r="AY70" s="79"/>
      <c r="AZ70" s="79"/>
      <c r="BA70">
        <v>1</v>
      </c>
      <c r="BB70" s="78" t="str">
        <f>REPLACE(INDEX(GroupVertices[Group],MATCH(Edges[[#This Row],[Vertex 1]],GroupVertices[Vertex],0)),1,1,"")</f>
        <v>4</v>
      </c>
      <c r="BC70" s="78" t="str">
        <f>REPLACE(INDEX(GroupVertices[Group],MATCH(Edges[[#This Row],[Vertex 2]],GroupVertices[Vertex],0)),1,1,"")</f>
        <v>4</v>
      </c>
      <c r="BD70" s="48">
        <v>0</v>
      </c>
      <c r="BE70" s="49">
        <v>0</v>
      </c>
      <c r="BF70" s="48">
        <v>0</v>
      </c>
      <c r="BG70" s="49">
        <v>0</v>
      </c>
      <c r="BH70" s="48">
        <v>0</v>
      </c>
      <c r="BI70" s="49">
        <v>0</v>
      </c>
      <c r="BJ70" s="48">
        <v>4</v>
      </c>
      <c r="BK70" s="49">
        <v>100</v>
      </c>
      <c r="BL70" s="48">
        <v>4</v>
      </c>
    </row>
    <row r="71" spans="1:64" ht="15">
      <c r="A71" s="64" t="s">
        <v>233</v>
      </c>
      <c r="B71" s="64" t="s">
        <v>233</v>
      </c>
      <c r="C71" s="65" t="s">
        <v>2524</v>
      </c>
      <c r="D71" s="66">
        <v>3</v>
      </c>
      <c r="E71" s="67" t="s">
        <v>132</v>
      </c>
      <c r="F71" s="68">
        <v>35</v>
      </c>
      <c r="G71" s="65"/>
      <c r="H71" s="69"/>
      <c r="I71" s="70"/>
      <c r="J71" s="70"/>
      <c r="K71" s="34" t="s">
        <v>65</v>
      </c>
      <c r="L71" s="77">
        <v>71</v>
      </c>
      <c r="M71" s="77"/>
      <c r="N71" s="72"/>
      <c r="O71" s="79" t="s">
        <v>176</v>
      </c>
      <c r="P71" s="81">
        <v>43509.33665509259</v>
      </c>
      <c r="Q71" s="79" t="s">
        <v>425</v>
      </c>
      <c r="R71" s="83" t="s">
        <v>498</v>
      </c>
      <c r="S71" s="79" t="s">
        <v>509</v>
      </c>
      <c r="T71" s="79" t="s">
        <v>526</v>
      </c>
      <c r="U71" s="79"/>
      <c r="V71" s="83" t="s">
        <v>549</v>
      </c>
      <c r="W71" s="81">
        <v>43509.33665509259</v>
      </c>
      <c r="X71" s="83" t="s">
        <v>624</v>
      </c>
      <c r="Y71" s="79"/>
      <c r="Z71" s="79"/>
      <c r="AA71" s="85" t="s">
        <v>757</v>
      </c>
      <c r="AB71" s="79"/>
      <c r="AC71" s="79" t="b">
        <v>0</v>
      </c>
      <c r="AD71" s="79">
        <v>0</v>
      </c>
      <c r="AE71" s="85" t="s">
        <v>929</v>
      </c>
      <c r="AF71" s="79" t="b">
        <v>0</v>
      </c>
      <c r="AG71" s="79" t="s">
        <v>1036</v>
      </c>
      <c r="AH71" s="79"/>
      <c r="AI71" s="85" t="s">
        <v>929</v>
      </c>
      <c r="AJ71" s="79" t="b">
        <v>0</v>
      </c>
      <c r="AK71" s="79">
        <v>0</v>
      </c>
      <c r="AL71" s="85" t="s">
        <v>929</v>
      </c>
      <c r="AM71" s="79" t="s">
        <v>1041</v>
      </c>
      <c r="AN71" s="79" t="b">
        <v>0</v>
      </c>
      <c r="AO71" s="85" t="s">
        <v>757</v>
      </c>
      <c r="AP71" s="79" t="s">
        <v>176</v>
      </c>
      <c r="AQ71" s="79">
        <v>0</v>
      </c>
      <c r="AR71" s="79">
        <v>0</v>
      </c>
      <c r="AS71" s="79"/>
      <c r="AT71" s="79"/>
      <c r="AU71" s="79"/>
      <c r="AV71" s="79"/>
      <c r="AW71" s="79"/>
      <c r="AX71" s="79"/>
      <c r="AY71" s="79"/>
      <c r="AZ71" s="79"/>
      <c r="BA71">
        <v>1</v>
      </c>
      <c r="BB71" s="78" t="str">
        <f>REPLACE(INDEX(GroupVertices[Group],MATCH(Edges[[#This Row],[Vertex 1]],GroupVertices[Vertex],0)),1,1,"")</f>
        <v>4</v>
      </c>
      <c r="BC71" s="78" t="str">
        <f>REPLACE(INDEX(GroupVertices[Group],MATCH(Edges[[#This Row],[Vertex 2]],GroupVertices[Vertex],0)),1,1,"")</f>
        <v>4</v>
      </c>
      <c r="BD71" s="48">
        <v>0</v>
      </c>
      <c r="BE71" s="49">
        <v>0</v>
      </c>
      <c r="BF71" s="48">
        <v>0</v>
      </c>
      <c r="BG71" s="49">
        <v>0</v>
      </c>
      <c r="BH71" s="48">
        <v>0</v>
      </c>
      <c r="BI71" s="49">
        <v>0</v>
      </c>
      <c r="BJ71" s="48">
        <v>3</v>
      </c>
      <c r="BK71" s="49">
        <v>100</v>
      </c>
      <c r="BL71" s="48">
        <v>3</v>
      </c>
    </row>
    <row r="72" spans="1:64" ht="15">
      <c r="A72" s="64" t="s">
        <v>234</v>
      </c>
      <c r="B72" s="64" t="s">
        <v>234</v>
      </c>
      <c r="C72" s="65" t="s">
        <v>2524</v>
      </c>
      <c r="D72" s="66">
        <v>3</v>
      </c>
      <c r="E72" s="67" t="s">
        <v>132</v>
      </c>
      <c r="F72" s="68">
        <v>35</v>
      </c>
      <c r="G72" s="65"/>
      <c r="H72" s="69"/>
      <c r="I72" s="70"/>
      <c r="J72" s="70"/>
      <c r="K72" s="34" t="s">
        <v>65</v>
      </c>
      <c r="L72" s="77">
        <v>72</v>
      </c>
      <c r="M72" s="77"/>
      <c r="N72" s="72"/>
      <c r="O72" s="79" t="s">
        <v>176</v>
      </c>
      <c r="P72" s="81">
        <v>43509.33770833333</v>
      </c>
      <c r="Q72" s="79" t="s">
        <v>426</v>
      </c>
      <c r="R72" s="83" t="s">
        <v>498</v>
      </c>
      <c r="S72" s="79" t="s">
        <v>509</v>
      </c>
      <c r="T72" s="79" t="s">
        <v>527</v>
      </c>
      <c r="U72" s="79"/>
      <c r="V72" s="83" t="s">
        <v>550</v>
      </c>
      <c r="W72" s="81">
        <v>43509.33770833333</v>
      </c>
      <c r="X72" s="83" t="s">
        <v>625</v>
      </c>
      <c r="Y72" s="79"/>
      <c r="Z72" s="79"/>
      <c r="AA72" s="85" t="s">
        <v>758</v>
      </c>
      <c r="AB72" s="79"/>
      <c r="AC72" s="79" t="b">
        <v>0</v>
      </c>
      <c r="AD72" s="79">
        <v>0</v>
      </c>
      <c r="AE72" s="85" t="s">
        <v>929</v>
      </c>
      <c r="AF72" s="79" t="b">
        <v>0</v>
      </c>
      <c r="AG72" s="79" t="s">
        <v>1036</v>
      </c>
      <c r="AH72" s="79"/>
      <c r="AI72" s="85" t="s">
        <v>929</v>
      </c>
      <c r="AJ72" s="79" t="b">
        <v>0</v>
      </c>
      <c r="AK72" s="79">
        <v>0</v>
      </c>
      <c r="AL72" s="85" t="s">
        <v>929</v>
      </c>
      <c r="AM72" s="79" t="s">
        <v>1041</v>
      </c>
      <c r="AN72" s="79" t="b">
        <v>0</v>
      </c>
      <c r="AO72" s="85" t="s">
        <v>758</v>
      </c>
      <c r="AP72" s="79" t="s">
        <v>176</v>
      </c>
      <c r="AQ72" s="79">
        <v>0</v>
      </c>
      <c r="AR72" s="79">
        <v>0</v>
      </c>
      <c r="AS72" s="79"/>
      <c r="AT72" s="79"/>
      <c r="AU72" s="79"/>
      <c r="AV72" s="79"/>
      <c r="AW72" s="79"/>
      <c r="AX72" s="79"/>
      <c r="AY72" s="79"/>
      <c r="AZ72" s="79"/>
      <c r="BA72">
        <v>1</v>
      </c>
      <c r="BB72" s="78" t="str">
        <f>REPLACE(INDEX(GroupVertices[Group],MATCH(Edges[[#This Row],[Vertex 1]],GroupVertices[Vertex],0)),1,1,"")</f>
        <v>4</v>
      </c>
      <c r="BC72" s="78" t="str">
        <f>REPLACE(INDEX(GroupVertices[Group],MATCH(Edges[[#This Row],[Vertex 2]],GroupVertices[Vertex],0)),1,1,"")</f>
        <v>4</v>
      </c>
      <c r="BD72" s="48">
        <v>0</v>
      </c>
      <c r="BE72" s="49">
        <v>0</v>
      </c>
      <c r="BF72" s="48">
        <v>0</v>
      </c>
      <c r="BG72" s="49">
        <v>0</v>
      </c>
      <c r="BH72" s="48">
        <v>0</v>
      </c>
      <c r="BI72" s="49">
        <v>0</v>
      </c>
      <c r="BJ72" s="48">
        <v>3</v>
      </c>
      <c r="BK72" s="49">
        <v>100</v>
      </c>
      <c r="BL72" s="48">
        <v>3</v>
      </c>
    </row>
    <row r="73" spans="1:64" ht="15">
      <c r="A73" s="64" t="s">
        <v>235</v>
      </c>
      <c r="B73" s="64" t="s">
        <v>235</v>
      </c>
      <c r="C73" s="65" t="s">
        <v>2524</v>
      </c>
      <c r="D73" s="66">
        <v>3</v>
      </c>
      <c r="E73" s="67" t="s">
        <v>132</v>
      </c>
      <c r="F73" s="68">
        <v>35</v>
      </c>
      <c r="G73" s="65"/>
      <c r="H73" s="69"/>
      <c r="I73" s="70"/>
      <c r="J73" s="70"/>
      <c r="K73" s="34" t="s">
        <v>65</v>
      </c>
      <c r="L73" s="77">
        <v>73</v>
      </c>
      <c r="M73" s="77"/>
      <c r="N73" s="72"/>
      <c r="O73" s="79" t="s">
        <v>176</v>
      </c>
      <c r="P73" s="81">
        <v>43509.33928240741</v>
      </c>
      <c r="Q73" s="79" t="s">
        <v>427</v>
      </c>
      <c r="R73" s="83" t="s">
        <v>498</v>
      </c>
      <c r="S73" s="79" t="s">
        <v>509</v>
      </c>
      <c r="T73" s="79" t="s">
        <v>528</v>
      </c>
      <c r="U73" s="79"/>
      <c r="V73" s="83" t="s">
        <v>551</v>
      </c>
      <c r="W73" s="81">
        <v>43509.33928240741</v>
      </c>
      <c r="X73" s="83" t="s">
        <v>626</v>
      </c>
      <c r="Y73" s="79"/>
      <c r="Z73" s="79"/>
      <c r="AA73" s="85" t="s">
        <v>759</v>
      </c>
      <c r="AB73" s="79"/>
      <c r="AC73" s="79" t="b">
        <v>0</v>
      </c>
      <c r="AD73" s="79">
        <v>0</v>
      </c>
      <c r="AE73" s="85" t="s">
        <v>929</v>
      </c>
      <c r="AF73" s="79" t="b">
        <v>0</v>
      </c>
      <c r="AG73" s="79" t="s">
        <v>1036</v>
      </c>
      <c r="AH73" s="79"/>
      <c r="AI73" s="85" t="s">
        <v>929</v>
      </c>
      <c r="AJ73" s="79" t="b">
        <v>0</v>
      </c>
      <c r="AK73" s="79">
        <v>0</v>
      </c>
      <c r="AL73" s="85" t="s">
        <v>929</v>
      </c>
      <c r="AM73" s="79" t="s">
        <v>1041</v>
      </c>
      <c r="AN73" s="79" t="b">
        <v>0</v>
      </c>
      <c r="AO73" s="85" t="s">
        <v>759</v>
      </c>
      <c r="AP73" s="79" t="s">
        <v>176</v>
      </c>
      <c r="AQ73" s="79">
        <v>0</v>
      </c>
      <c r="AR73" s="79">
        <v>0</v>
      </c>
      <c r="AS73" s="79"/>
      <c r="AT73" s="79"/>
      <c r="AU73" s="79"/>
      <c r="AV73" s="79"/>
      <c r="AW73" s="79"/>
      <c r="AX73" s="79"/>
      <c r="AY73" s="79"/>
      <c r="AZ73" s="79"/>
      <c r="BA73">
        <v>1</v>
      </c>
      <c r="BB73" s="78" t="str">
        <f>REPLACE(INDEX(GroupVertices[Group],MATCH(Edges[[#This Row],[Vertex 1]],GroupVertices[Vertex],0)),1,1,"")</f>
        <v>4</v>
      </c>
      <c r="BC73" s="78" t="str">
        <f>REPLACE(INDEX(GroupVertices[Group],MATCH(Edges[[#This Row],[Vertex 2]],GroupVertices[Vertex],0)),1,1,"")</f>
        <v>4</v>
      </c>
      <c r="BD73" s="48">
        <v>0</v>
      </c>
      <c r="BE73" s="49">
        <v>0</v>
      </c>
      <c r="BF73" s="48">
        <v>0</v>
      </c>
      <c r="BG73" s="49">
        <v>0</v>
      </c>
      <c r="BH73" s="48">
        <v>0</v>
      </c>
      <c r="BI73" s="49">
        <v>0</v>
      </c>
      <c r="BJ73" s="48">
        <v>3</v>
      </c>
      <c r="BK73" s="49">
        <v>100</v>
      </c>
      <c r="BL73" s="48">
        <v>3</v>
      </c>
    </row>
    <row r="74" spans="1:64" ht="15">
      <c r="A74" s="64" t="s">
        <v>236</v>
      </c>
      <c r="B74" s="64" t="s">
        <v>287</v>
      </c>
      <c r="C74" s="65" t="s">
        <v>2524</v>
      </c>
      <c r="D74" s="66">
        <v>3</v>
      </c>
      <c r="E74" s="67" t="s">
        <v>132</v>
      </c>
      <c r="F74" s="68">
        <v>35</v>
      </c>
      <c r="G74" s="65"/>
      <c r="H74" s="69"/>
      <c r="I74" s="70"/>
      <c r="J74" s="70"/>
      <c r="K74" s="34" t="s">
        <v>65</v>
      </c>
      <c r="L74" s="77">
        <v>74</v>
      </c>
      <c r="M74" s="77"/>
      <c r="N74" s="72"/>
      <c r="O74" s="79" t="s">
        <v>357</v>
      </c>
      <c r="P74" s="81">
        <v>43502.627430555556</v>
      </c>
      <c r="Q74" s="79" t="s">
        <v>428</v>
      </c>
      <c r="R74" s="83" t="s">
        <v>499</v>
      </c>
      <c r="S74" s="79" t="s">
        <v>510</v>
      </c>
      <c r="T74" s="79"/>
      <c r="U74" s="79"/>
      <c r="V74" s="83" t="s">
        <v>552</v>
      </c>
      <c r="W74" s="81">
        <v>43502.627430555556</v>
      </c>
      <c r="X74" s="83" t="s">
        <v>627</v>
      </c>
      <c r="Y74" s="79"/>
      <c r="Z74" s="79"/>
      <c r="AA74" s="85" t="s">
        <v>760</v>
      </c>
      <c r="AB74" s="85" t="s">
        <v>869</v>
      </c>
      <c r="AC74" s="79" t="b">
        <v>0</v>
      </c>
      <c r="AD74" s="79">
        <v>0</v>
      </c>
      <c r="AE74" s="85" t="s">
        <v>977</v>
      </c>
      <c r="AF74" s="79" t="b">
        <v>0</v>
      </c>
      <c r="AG74" s="79" t="s">
        <v>1035</v>
      </c>
      <c r="AH74" s="79"/>
      <c r="AI74" s="85" t="s">
        <v>929</v>
      </c>
      <c r="AJ74" s="79" t="b">
        <v>0</v>
      </c>
      <c r="AK74" s="79">
        <v>0</v>
      </c>
      <c r="AL74" s="85" t="s">
        <v>929</v>
      </c>
      <c r="AM74" s="79" t="s">
        <v>1046</v>
      </c>
      <c r="AN74" s="79" t="b">
        <v>0</v>
      </c>
      <c r="AO74" s="85" t="s">
        <v>869</v>
      </c>
      <c r="AP74" s="79" t="s">
        <v>176</v>
      </c>
      <c r="AQ74" s="79">
        <v>0</v>
      </c>
      <c r="AR74" s="79">
        <v>0</v>
      </c>
      <c r="AS74" s="79"/>
      <c r="AT74" s="79"/>
      <c r="AU74" s="79"/>
      <c r="AV74" s="79"/>
      <c r="AW74" s="79"/>
      <c r="AX74" s="79"/>
      <c r="AY74" s="79"/>
      <c r="AZ74" s="79"/>
      <c r="BA74">
        <v>1</v>
      </c>
      <c r="BB74" s="78" t="str">
        <f>REPLACE(INDEX(GroupVertices[Group],MATCH(Edges[[#This Row],[Vertex 1]],GroupVertices[Vertex],0)),1,1,"")</f>
        <v>5</v>
      </c>
      <c r="BC74" s="78" t="str">
        <f>REPLACE(INDEX(GroupVertices[Group],MATCH(Edges[[#This Row],[Vertex 2]],GroupVertices[Vertex],0)),1,1,"")</f>
        <v>5</v>
      </c>
      <c r="BD74" s="48">
        <v>1</v>
      </c>
      <c r="BE74" s="49">
        <v>2.3255813953488373</v>
      </c>
      <c r="BF74" s="48">
        <v>0</v>
      </c>
      <c r="BG74" s="49">
        <v>0</v>
      </c>
      <c r="BH74" s="48">
        <v>0</v>
      </c>
      <c r="BI74" s="49">
        <v>0</v>
      </c>
      <c r="BJ74" s="48">
        <v>42</v>
      </c>
      <c r="BK74" s="49">
        <v>97.67441860465117</v>
      </c>
      <c r="BL74" s="48">
        <v>43</v>
      </c>
    </row>
    <row r="75" spans="1:64" ht="15">
      <c r="A75" s="64" t="s">
        <v>236</v>
      </c>
      <c r="B75" s="64" t="s">
        <v>288</v>
      </c>
      <c r="C75" s="65" t="s">
        <v>2524</v>
      </c>
      <c r="D75" s="66">
        <v>3</v>
      </c>
      <c r="E75" s="67" t="s">
        <v>132</v>
      </c>
      <c r="F75" s="68">
        <v>35</v>
      </c>
      <c r="G75" s="65"/>
      <c r="H75" s="69"/>
      <c r="I75" s="70"/>
      <c r="J75" s="70"/>
      <c r="K75" s="34" t="s">
        <v>65</v>
      </c>
      <c r="L75" s="77">
        <v>75</v>
      </c>
      <c r="M75" s="77"/>
      <c r="N75" s="72"/>
      <c r="O75" s="79" t="s">
        <v>357</v>
      </c>
      <c r="P75" s="81">
        <v>43502.77613425926</v>
      </c>
      <c r="Q75" s="79" t="s">
        <v>429</v>
      </c>
      <c r="R75" s="83" t="s">
        <v>499</v>
      </c>
      <c r="S75" s="79" t="s">
        <v>510</v>
      </c>
      <c r="T75" s="79"/>
      <c r="U75" s="79"/>
      <c r="V75" s="83" t="s">
        <v>552</v>
      </c>
      <c r="W75" s="81">
        <v>43502.77613425926</v>
      </c>
      <c r="X75" s="83" t="s">
        <v>628</v>
      </c>
      <c r="Y75" s="79"/>
      <c r="Z75" s="79"/>
      <c r="AA75" s="85" t="s">
        <v>761</v>
      </c>
      <c r="AB75" s="85" t="s">
        <v>870</v>
      </c>
      <c r="AC75" s="79" t="b">
        <v>0</v>
      </c>
      <c r="AD75" s="79">
        <v>0</v>
      </c>
      <c r="AE75" s="85" t="s">
        <v>978</v>
      </c>
      <c r="AF75" s="79" t="b">
        <v>0</v>
      </c>
      <c r="AG75" s="79" t="s">
        <v>1035</v>
      </c>
      <c r="AH75" s="79"/>
      <c r="AI75" s="85" t="s">
        <v>929</v>
      </c>
      <c r="AJ75" s="79" t="b">
        <v>0</v>
      </c>
      <c r="AK75" s="79">
        <v>0</v>
      </c>
      <c r="AL75" s="85" t="s">
        <v>929</v>
      </c>
      <c r="AM75" s="79" t="s">
        <v>1046</v>
      </c>
      <c r="AN75" s="79" t="b">
        <v>0</v>
      </c>
      <c r="AO75" s="85" t="s">
        <v>870</v>
      </c>
      <c r="AP75" s="79" t="s">
        <v>176</v>
      </c>
      <c r="AQ75" s="79">
        <v>0</v>
      </c>
      <c r="AR75" s="79">
        <v>0</v>
      </c>
      <c r="AS75" s="79"/>
      <c r="AT75" s="79"/>
      <c r="AU75" s="79"/>
      <c r="AV75" s="79"/>
      <c r="AW75" s="79"/>
      <c r="AX75" s="79"/>
      <c r="AY75" s="79"/>
      <c r="AZ75" s="79"/>
      <c r="BA75">
        <v>1</v>
      </c>
      <c r="BB75" s="78" t="str">
        <f>REPLACE(INDEX(GroupVertices[Group],MATCH(Edges[[#This Row],[Vertex 1]],GroupVertices[Vertex],0)),1,1,"")</f>
        <v>5</v>
      </c>
      <c r="BC75" s="78" t="str">
        <f>REPLACE(INDEX(GroupVertices[Group],MATCH(Edges[[#This Row],[Vertex 2]],GroupVertices[Vertex],0)),1,1,"")</f>
        <v>5</v>
      </c>
      <c r="BD75" s="48">
        <v>0</v>
      </c>
      <c r="BE75" s="49">
        <v>0</v>
      </c>
      <c r="BF75" s="48">
        <v>2</v>
      </c>
      <c r="BG75" s="49">
        <v>4.761904761904762</v>
      </c>
      <c r="BH75" s="48">
        <v>0</v>
      </c>
      <c r="BI75" s="49">
        <v>0</v>
      </c>
      <c r="BJ75" s="48">
        <v>40</v>
      </c>
      <c r="BK75" s="49">
        <v>95.23809523809524</v>
      </c>
      <c r="BL75" s="48">
        <v>42</v>
      </c>
    </row>
    <row r="76" spans="1:64" ht="15">
      <c r="A76" s="64" t="s">
        <v>236</v>
      </c>
      <c r="B76" s="64" t="s">
        <v>289</v>
      </c>
      <c r="C76" s="65" t="s">
        <v>2524</v>
      </c>
      <c r="D76" s="66">
        <v>3</v>
      </c>
      <c r="E76" s="67" t="s">
        <v>132</v>
      </c>
      <c r="F76" s="68">
        <v>35</v>
      </c>
      <c r="G76" s="65"/>
      <c r="H76" s="69"/>
      <c r="I76" s="70"/>
      <c r="J76" s="70"/>
      <c r="K76" s="34" t="s">
        <v>65</v>
      </c>
      <c r="L76" s="77">
        <v>76</v>
      </c>
      <c r="M76" s="77"/>
      <c r="N76" s="72"/>
      <c r="O76" s="79" t="s">
        <v>357</v>
      </c>
      <c r="P76" s="81">
        <v>43504.06251157408</v>
      </c>
      <c r="Q76" s="79" t="s">
        <v>430</v>
      </c>
      <c r="R76" s="83" t="s">
        <v>499</v>
      </c>
      <c r="S76" s="79" t="s">
        <v>510</v>
      </c>
      <c r="T76" s="79"/>
      <c r="U76" s="79"/>
      <c r="V76" s="83" t="s">
        <v>552</v>
      </c>
      <c r="W76" s="81">
        <v>43504.06251157408</v>
      </c>
      <c r="X76" s="83" t="s">
        <v>629</v>
      </c>
      <c r="Y76" s="79"/>
      <c r="Z76" s="79"/>
      <c r="AA76" s="85" t="s">
        <v>762</v>
      </c>
      <c r="AB76" s="85" t="s">
        <v>871</v>
      </c>
      <c r="AC76" s="79" t="b">
        <v>0</v>
      </c>
      <c r="AD76" s="79">
        <v>0</v>
      </c>
      <c r="AE76" s="85" t="s">
        <v>979</v>
      </c>
      <c r="AF76" s="79" t="b">
        <v>0</v>
      </c>
      <c r="AG76" s="79" t="s">
        <v>1035</v>
      </c>
      <c r="AH76" s="79"/>
      <c r="AI76" s="85" t="s">
        <v>929</v>
      </c>
      <c r="AJ76" s="79" t="b">
        <v>0</v>
      </c>
      <c r="AK76" s="79">
        <v>0</v>
      </c>
      <c r="AL76" s="85" t="s">
        <v>929</v>
      </c>
      <c r="AM76" s="79" t="s">
        <v>1046</v>
      </c>
      <c r="AN76" s="79" t="b">
        <v>0</v>
      </c>
      <c r="AO76" s="85" t="s">
        <v>871</v>
      </c>
      <c r="AP76" s="79" t="s">
        <v>176</v>
      </c>
      <c r="AQ76" s="79">
        <v>0</v>
      </c>
      <c r="AR76" s="79">
        <v>0</v>
      </c>
      <c r="AS76" s="79"/>
      <c r="AT76" s="79"/>
      <c r="AU76" s="79"/>
      <c r="AV76" s="79"/>
      <c r="AW76" s="79"/>
      <c r="AX76" s="79"/>
      <c r="AY76" s="79"/>
      <c r="AZ76" s="79"/>
      <c r="BA76">
        <v>1</v>
      </c>
      <c r="BB76" s="78" t="str">
        <f>REPLACE(INDEX(GroupVertices[Group],MATCH(Edges[[#This Row],[Vertex 1]],GroupVertices[Vertex],0)),1,1,"")</f>
        <v>5</v>
      </c>
      <c r="BC76" s="78" t="str">
        <f>REPLACE(INDEX(GroupVertices[Group],MATCH(Edges[[#This Row],[Vertex 2]],GroupVertices[Vertex],0)),1,1,"")</f>
        <v>5</v>
      </c>
      <c r="BD76" s="48">
        <v>2</v>
      </c>
      <c r="BE76" s="49">
        <v>4.545454545454546</v>
      </c>
      <c r="BF76" s="48">
        <v>3</v>
      </c>
      <c r="BG76" s="49">
        <v>6.818181818181818</v>
      </c>
      <c r="BH76" s="48">
        <v>0</v>
      </c>
      <c r="BI76" s="49">
        <v>0</v>
      </c>
      <c r="BJ76" s="48">
        <v>39</v>
      </c>
      <c r="BK76" s="49">
        <v>88.63636363636364</v>
      </c>
      <c r="BL76" s="48">
        <v>44</v>
      </c>
    </row>
    <row r="77" spans="1:64" ht="15">
      <c r="A77" s="64" t="s">
        <v>236</v>
      </c>
      <c r="B77" s="64" t="s">
        <v>290</v>
      </c>
      <c r="C77" s="65" t="s">
        <v>2524</v>
      </c>
      <c r="D77" s="66">
        <v>3</v>
      </c>
      <c r="E77" s="67" t="s">
        <v>132</v>
      </c>
      <c r="F77" s="68">
        <v>35</v>
      </c>
      <c r="G77" s="65"/>
      <c r="H77" s="69"/>
      <c r="I77" s="70"/>
      <c r="J77" s="70"/>
      <c r="K77" s="34" t="s">
        <v>65</v>
      </c>
      <c r="L77" s="77">
        <v>77</v>
      </c>
      <c r="M77" s="77"/>
      <c r="N77" s="72"/>
      <c r="O77" s="79" t="s">
        <v>357</v>
      </c>
      <c r="P77" s="81">
        <v>43504.84615740741</v>
      </c>
      <c r="Q77" s="79" t="s">
        <v>431</v>
      </c>
      <c r="R77" s="83" t="s">
        <v>499</v>
      </c>
      <c r="S77" s="79" t="s">
        <v>510</v>
      </c>
      <c r="T77" s="79"/>
      <c r="U77" s="79"/>
      <c r="V77" s="83" t="s">
        <v>552</v>
      </c>
      <c r="W77" s="81">
        <v>43504.84615740741</v>
      </c>
      <c r="X77" s="83" t="s">
        <v>630</v>
      </c>
      <c r="Y77" s="79"/>
      <c r="Z77" s="79"/>
      <c r="AA77" s="85" t="s">
        <v>763</v>
      </c>
      <c r="AB77" s="85" t="s">
        <v>872</v>
      </c>
      <c r="AC77" s="79" t="b">
        <v>0</v>
      </c>
      <c r="AD77" s="79">
        <v>0</v>
      </c>
      <c r="AE77" s="85" t="s">
        <v>980</v>
      </c>
      <c r="AF77" s="79" t="b">
        <v>0</v>
      </c>
      <c r="AG77" s="79" t="s">
        <v>1035</v>
      </c>
      <c r="AH77" s="79"/>
      <c r="AI77" s="85" t="s">
        <v>929</v>
      </c>
      <c r="AJ77" s="79" t="b">
        <v>0</v>
      </c>
      <c r="AK77" s="79">
        <v>0</v>
      </c>
      <c r="AL77" s="85" t="s">
        <v>929</v>
      </c>
      <c r="AM77" s="79" t="s">
        <v>1046</v>
      </c>
      <c r="AN77" s="79" t="b">
        <v>0</v>
      </c>
      <c r="AO77" s="85" t="s">
        <v>872</v>
      </c>
      <c r="AP77" s="79" t="s">
        <v>176</v>
      </c>
      <c r="AQ77" s="79">
        <v>0</v>
      </c>
      <c r="AR77" s="79">
        <v>0</v>
      </c>
      <c r="AS77" s="79"/>
      <c r="AT77" s="79"/>
      <c r="AU77" s="79"/>
      <c r="AV77" s="79"/>
      <c r="AW77" s="79"/>
      <c r="AX77" s="79"/>
      <c r="AY77" s="79"/>
      <c r="AZ77" s="79"/>
      <c r="BA77">
        <v>1</v>
      </c>
      <c r="BB77" s="78" t="str">
        <f>REPLACE(INDEX(GroupVertices[Group],MATCH(Edges[[#This Row],[Vertex 1]],GroupVertices[Vertex],0)),1,1,"")</f>
        <v>5</v>
      </c>
      <c r="BC77" s="78" t="str">
        <f>REPLACE(INDEX(GroupVertices[Group],MATCH(Edges[[#This Row],[Vertex 2]],GroupVertices[Vertex],0)),1,1,"")</f>
        <v>5</v>
      </c>
      <c r="BD77" s="48">
        <v>0</v>
      </c>
      <c r="BE77" s="49">
        <v>0</v>
      </c>
      <c r="BF77" s="48">
        <v>1</v>
      </c>
      <c r="BG77" s="49">
        <v>2.4390243902439024</v>
      </c>
      <c r="BH77" s="48">
        <v>0</v>
      </c>
      <c r="BI77" s="49">
        <v>0</v>
      </c>
      <c r="BJ77" s="48">
        <v>40</v>
      </c>
      <c r="BK77" s="49">
        <v>97.5609756097561</v>
      </c>
      <c r="BL77" s="48">
        <v>41</v>
      </c>
    </row>
    <row r="78" spans="1:64" ht="15">
      <c r="A78" s="64" t="s">
        <v>236</v>
      </c>
      <c r="B78" s="64" t="s">
        <v>291</v>
      </c>
      <c r="C78" s="65" t="s">
        <v>2524</v>
      </c>
      <c r="D78" s="66">
        <v>3</v>
      </c>
      <c r="E78" s="67" t="s">
        <v>132</v>
      </c>
      <c r="F78" s="68">
        <v>35</v>
      </c>
      <c r="G78" s="65"/>
      <c r="H78" s="69"/>
      <c r="I78" s="70"/>
      <c r="J78" s="70"/>
      <c r="K78" s="34" t="s">
        <v>65</v>
      </c>
      <c r="L78" s="77">
        <v>78</v>
      </c>
      <c r="M78" s="77"/>
      <c r="N78" s="72"/>
      <c r="O78" s="79" t="s">
        <v>357</v>
      </c>
      <c r="P78" s="81">
        <v>43504.912835648145</v>
      </c>
      <c r="Q78" s="79" t="s">
        <v>432</v>
      </c>
      <c r="R78" s="83" t="s">
        <v>499</v>
      </c>
      <c r="S78" s="79" t="s">
        <v>510</v>
      </c>
      <c r="T78" s="79"/>
      <c r="U78" s="79"/>
      <c r="V78" s="83" t="s">
        <v>552</v>
      </c>
      <c r="W78" s="81">
        <v>43504.912835648145</v>
      </c>
      <c r="X78" s="83" t="s">
        <v>631</v>
      </c>
      <c r="Y78" s="79"/>
      <c r="Z78" s="79"/>
      <c r="AA78" s="85" t="s">
        <v>764</v>
      </c>
      <c r="AB78" s="85" t="s">
        <v>873</v>
      </c>
      <c r="AC78" s="79" t="b">
        <v>0</v>
      </c>
      <c r="AD78" s="79">
        <v>0</v>
      </c>
      <c r="AE78" s="85" t="s">
        <v>981</v>
      </c>
      <c r="AF78" s="79" t="b">
        <v>0</v>
      </c>
      <c r="AG78" s="79" t="s">
        <v>1035</v>
      </c>
      <c r="AH78" s="79"/>
      <c r="AI78" s="85" t="s">
        <v>929</v>
      </c>
      <c r="AJ78" s="79" t="b">
        <v>0</v>
      </c>
      <c r="AK78" s="79">
        <v>0</v>
      </c>
      <c r="AL78" s="85" t="s">
        <v>929</v>
      </c>
      <c r="AM78" s="79" t="s">
        <v>1046</v>
      </c>
      <c r="AN78" s="79" t="b">
        <v>0</v>
      </c>
      <c r="AO78" s="85" t="s">
        <v>873</v>
      </c>
      <c r="AP78" s="79" t="s">
        <v>176</v>
      </c>
      <c r="AQ78" s="79">
        <v>0</v>
      </c>
      <c r="AR78" s="79">
        <v>0</v>
      </c>
      <c r="AS78" s="79"/>
      <c r="AT78" s="79"/>
      <c r="AU78" s="79"/>
      <c r="AV78" s="79"/>
      <c r="AW78" s="79"/>
      <c r="AX78" s="79"/>
      <c r="AY78" s="79"/>
      <c r="AZ78" s="79"/>
      <c r="BA78">
        <v>1</v>
      </c>
      <c r="BB78" s="78" t="str">
        <f>REPLACE(INDEX(GroupVertices[Group],MATCH(Edges[[#This Row],[Vertex 1]],GroupVertices[Vertex],0)),1,1,"")</f>
        <v>5</v>
      </c>
      <c r="BC78" s="78" t="str">
        <f>REPLACE(INDEX(GroupVertices[Group],MATCH(Edges[[#This Row],[Vertex 2]],GroupVertices[Vertex],0)),1,1,"")</f>
        <v>5</v>
      </c>
      <c r="BD78" s="48">
        <v>2</v>
      </c>
      <c r="BE78" s="49">
        <v>4.166666666666667</v>
      </c>
      <c r="BF78" s="48">
        <v>1</v>
      </c>
      <c r="BG78" s="49">
        <v>2.0833333333333335</v>
      </c>
      <c r="BH78" s="48">
        <v>0</v>
      </c>
      <c r="BI78" s="49">
        <v>0</v>
      </c>
      <c r="BJ78" s="48">
        <v>45</v>
      </c>
      <c r="BK78" s="49">
        <v>93.75</v>
      </c>
      <c r="BL78" s="48">
        <v>48</v>
      </c>
    </row>
    <row r="79" spans="1:64" ht="15">
      <c r="A79" s="64" t="s">
        <v>236</v>
      </c>
      <c r="B79" s="64" t="s">
        <v>292</v>
      </c>
      <c r="C79" s="65" t="s">
        <v>2524</v>
      </c>
      <c r="D79" s="66">
        <v>3</v>
      </c>
      <c r="E79" s="67" t="s">
        <v>132</v>
      </c>
      <c r="F79" s="68">
        <v>35</v>
      </c>
      <c r="G79" s="65"/>
      <c r="H79" s="69"/>
      <c r="I79" s="70"/>
      <c r="J79" s="70"/>
      <c r="K79" s="34" t="s">
        <v>65</v>
      </c>
      <c r="L79" s="77">
        <v>79</v>
      </c>
      <c r="M79" s="77"/>
      <c r="N79" s="72"/>
      <c r="O79" s="79" t="s">
        <v>357</v>
      </c>
      <c r="P79" s="81">
        <v>43507.69488425926</v>
      </c>
      <c r="Q79" s="79" t="s">
        <v>433</v>
      </c>
      <c r="R79" s="83" t="s">
        <v>499</v>
      </c>
      <c r="S79" s="79" t="s">
        <v>510</v>
      </c>
      <c r="T79" s="79"/>
      <c r="U79" s="79"/>
      <c r="V79" s="83" t="s">
        <v>552</v>
      </c>
      <c r="W79" s="81">
        <v>43507.69488425926</v>
      </c>
      <c r="X79" s="83" t="s">
        <v>632</v>
      </c>
      <c r="Y79" s="79"/>
      <c r="Z79" s="79"/>
      <c r="AA79" s="85" t="s">
        <v>765</v>
      </c>
      <c r="AB79" s="85" t="s">
        <v>874</v>
      </c>
      <c r="AC79" s="79" t="b">
        <v>0</v>
      </c>
      <c r="AD79" s="79">
        <v>0</v>
      </c>
      <c r="AE79" s="85" t="s">
        <v>982</v>
      </c>
      <c r="AF79" s="79" t="b">
        <v>0</v>
      </c>
      <c r="AG79" s="79" t="s">
        <v>1035</v>
      </c>
      <c r="AH79" s="79"/>
      <c r="AI79" s="85" t="s">
        <v>929</v>
      </c>
      <c r="AJ79" s="79" t="b">
        <v>0</v>
      </c>
      <c r="AK79" s="79">
        <v>0</v>
      </c>
      <c r="AL79" s="85" t="s">
        <v>929</v>
      </c>
      <c r="AM79" s="79" t="s">
        <v>1046</v>
      </c>
      <c r="AN79" s="79" t="b">
        <v>0</v>
      </c>
      <c r="AO79" s="85" t="s">
        <v>874</v>
      </c>
      <c r="AP79" s="79" t="s">
        <v>176</v>
      </c>
      <c r="AQ79" s="79">
        <v>0</v>
      </c>
      <c r="AR79" s="79">
        <v>0</v>
      </c>
      <c r="AS79" s="79"/>
      <c r="AT79" s="79"/>
      <c r="AU79" s="79"/>
      <c r="AV79" s="79"/>
      <c r="AW79" s="79"/>
      <c r="AX79" s="79"/>
      <c r="AY79" s="79"/>
      <c r="AZ79" s="79"/>
      <c r="BA79">
        <v>1</v>
      </c>
      <c r="BB79" s="78" t="str">
        <f>REPLACE(INDEX(GroupVertices[Group],MATCH(Edges[[#This Row],[Vertex 1]],GroupVertices[Vertex],0)),1,1,"")</f>
        <v>5</v>
      </c>
      <c r="BC79" s="78" t="str">
        <f>REPLACE(INDEX(GroupVertices[Group],MATCH(Edges[[#This Row],[Vertex 2]],GroupVertices[Vertex],0)),1,1,"")</f>
        <v>5</v>
      </c>
      <c r="BD79" s="48"/>
      <c r="BE79" s="49"/>
      <c r="BF79" s="48"/>
      <c r="BG79" s="49"/>
      <c r="BH79" s="48"/>
      <c r="BI79" s="49"/>
      <c r="BJ79" s="48"/>
      <c r="BK79" s="49"/>
      <c r="BL79" s="48"/>
    </row>
    <row r="80" spans="1:64" ht="15">
      <c r="A80" s="64" t="s">
        <v>236</v>
      </c>
      <c r="B80" s="64" t="s">
        <v>293</v>
      </c>
      <c r="C80" s="65" t="s">
        <v>2524</v>
      </c>
      <c r="D80" s="66">
        <v>3</v>
      </c>
      <c r="E80" s="67" t="s">
        <v>132</v>
      </c>
      <c r="F80" s="68">
        <v>35</v>
      </c>
      <c r="G80" s="65"/>
      <c r="H80" s="69"/>
      <c r="I80" s="70"/>
      <c r="J80" s="70"/>
      <c r="K80" s="34" t="s">
        <v>65</v>
      </c>
      <c r="L80" s="77">
        <v>80</v>
      </c>
      <c r="M80" s="77"/>
      <c r="N80" s="72"/>
      <c r="O80" s="79" t="s">
        <v>357</v>
      </c>
      <c r="P80" s="81">
        <v>43509.66234953704</v>
      </c>
      <c r="Q80" s="79" t="s">
        <v>434</v>
      </c>
      <c r="R80" s="83" t="s">
        <v>499</v>
      </c>
      <c r="S80" s="79" t="s">
        <v>510</v>
      </c>
      <c r="T80" s="79"/>
      <c r="U80" s="79"/>
      <c r="V80" s="83" t="s">
        <v>552</v>
      </c>
      <c r="W80" s="81">
        <v>43509.66234953704</v>
      </c>
      <c r="X80" s="83" t="s">
        <v>633</v>
      </c>
      <c r="Y80" s="79"/>
      <c r="Z80" s="79"/>
      <c r="AA80" s="85" t="s">
        <v>766</v>
      </c>
      <c r="AB80" s="85" t="s">
        <v>875</v>
      </c>
      <c r="AC80" s="79" t="b">
        <v>0</v>
      </c>
      <c r="AD80" s="79">
        <v>0</v>
      </c>
      <c r="AE80" s="85" t="s">
        <v>983</v>
      </c>
      <c r="AF80" s="79" t="b">
        <v>0</v>
      </c>
      <c r="AG80" s="79" t="s">
        <v>1035</v>
      </c>
      <c r="AH80" s="79"/>
      <c r="AI80" s="85" t="s">
        <v>929</v>
      </c>
      <c r="AJ80" s="79" t="b">
        <v>0</v>
      </c>
      <c r="AK80" s="79">
        <v>0</v>
      </c>
      <c r="AL80" s="85" t="s">
        <v>929</v>
      </c>
      <c r="AM80" s="79" t="s">
        <v>1046</v>
      </c>
      <c r="AN80" s="79" t="b">
        <v>0</v>
      </c>
      <c r="AO80" s="85" t="s">
        <v>875</v>
      </c>
      <c r="AP80" s="79" t="s">
        <v>176</v>
      </c>
      <c r="AQ80" s="79">
        <v>0</v>
      </c>
      <c r="AR80" s="79">
        <v>0</v>
      </c>
      <c r="AS80" s="79"/>
      <c r="AT80" s="79"/>
      <c r="AU80" s="79"/>
      <c r="AV80" s="79"/>
      <c r="AW80" s="79"/>
      <c r="AX80" s="79"/>
      <c r="AY80" s="79"/>
      <c r="AZ80" s="79"/>
      <c r="BA80">
        <v>1</v>
      </c>
      <c r="BB80" s="78" t="str">
        <f>REPLACE(INDEX(GroupVertices[Group],MATCH(Edges[[#This Row],[Vertex 1]],GroupVertices[Vertex],0)),1,1,"")</f>
        <v>5</v>
      </c>
      <c r="BC80" s="78" t="str">
        <f>REPLACE(INDEX(GroupVertices[Group],MATCH(Edges[[#This Row],[Vertex 2]],GroupVertices[Vertex],0)),1,1,"")</f>
        <v>5</v>
      </c>
      <c r="BD80" s="48">
        <v>0</v>
      </c>
      <c r="BE80" s="49">
        <v>0</v>
      </c>
      <c r="BF80" s="48">
        <v>0</v>
      </c>
      <c r="BG80" s="49">
        <v>0</v>
      </c>
      <c r="BH80" s="48">
        <v>0</v>
      </c>
      <c r="BI80" s="49">
        <v>0</v>
      </c>
      <c r="BJ80" s="48">
        <v>22</v>
      </c>
      <c r="BK80" s="49">
        <v>100</v>
      </c>
      <c r="BL80" s="48">
        <v>22</v>
      </c>
    </row>
    <row r="81" spans="1:64" ht="15">
      <c r="A81" s="64" t="s">
        <v>237</v>
      </c>
      <c r="B81" s="64" t="s">
        <v>294</v>
      </c>
      <c r="C81" s="65" t="s">
        <v>2524</v>
      </c>
      <c r="D81" s="66">
        <v>3</v>
      </c>
      <c r="E81" s="67" t="s">
        <v>132</v>
      </c>
      <c r="F81" s="68">
        <v>35</v>
      </c>
      <c r="G81" s="65"/>
      <c r="H81" s="69"/>
      <c r="I81" s="70"/>
      <c r="J81" s="70"/>
      <c r="K81" s="34" t="s">
        <v>65</v>
      </c>
      <c r="L81" s="77">
        <v>81</v>
      </c>
      <c r="M81" s="77"/>
      <c r="N81" s="72"/>
      <c r="O81" s="79" t="s">
        <v>357</v>
      </c>
      <c r="P81" s="81">
        <v>43499.006944444445</v>
      </c>
      <c r="Q81" s="79" t="s">
        <v>435</v>
      </c>
      <c r="R81" s="79"/>
      <c r="S81" s="79"/>
      <c r="T81" s="79"/>
      <c r="U81" s="79"/>
      <c r="V81" s="83" t="s">
        <v>553</v>
      </c>
      <c r="W81" s="81">
        <v>43499.006944444445</v>
      </c>
      <c r="X81" s="83" t="s">
        <v>634</v>
      </c>
      <c r="Y81" s="79"/>
      <c r="Z81" s="79"/>
      <c r="AA81" s="85" t="s">
        <v>767</v>
      </c>
      <c r="AB81" s="85" t="s">
        <v>876</v>
      </c>
      <c r="AC81" s="79" t="b">
        <v>0</v>
      </c>
      <c r="AD81" s="79">
        <v>0</v>
      </c>
      <c r="AE81" s="85" t="s">
        <v>984</v>
      </c>
      <c r="AF81" s="79" t="b">
        <v>0</v>
      </c>
      <c r="AG81" s="79" t="s">
        <v>1037</v>
      </c>
      <c r="AH81" s="79"/>
      <c r="AI81" s="85" t="s">
        <v>929</v>
      </c>
      <c r="AJ81" s="79" t="b">
        <v>0</v>
      </c>
      <c r="AK81" s="79">
        <v>0</v>
      </c>
      <c r="AL81" s="85" t="s">
        <v>929</v>
      </c>
      <c r="AM81" s="79" t="s">
        <v>1047</v>
      </c>
      <c r="AN81" s="79" t="b">
        <v>0</v>
      </c>
      <c r="AO81" s="85" t="s">
        <v>876</v>
      </c>
      <c r="AP81" s="79" t="s">
        <v>176</v>
      </c>
      <c r="AQ81" s="79">
        <v>0</v>
      </c>
      <c r="AR81" s="79">
        <v>0</v>
      </c>
      <c r="AS81" s="79"/>
      <c r="AT81" s="79"/>
      <c r="AU81" s="79"/>
      <c r="AV81" s="79"/>
      <c r="AW81" s="79"/>
      <c r="AX81" s="79"/>
      <c r="AY81" s="79"/>
      <c r="AZ81" s="79"/>
      <c r="BA81">
        <v>1</v>
      </c>
      <c r="BB81" s="78" t="str">
        <f>REPLACE(INDEX(GroupVertices[Group],MATCH(Edges[[#This Row],[Vertex 1]],GroupVertices[Vertex],0)),1,1,"")</f>
        <v>3</v>
      </c>
      <c r="BC81" s="78" t="str">
        <f>REPLACE(INDEX(GroupVertices[Group],MATCH(Edges[[#This Row],[Vertex 2]],GroupVertices[Vertex],0)),1,1,"")</f>
        <v>3</v>
      </c>
      <c r="BD81" s="48">
        <v>0</v>
      </c>
      <c r="BE81" s="49">
        <v>0</v>
      </c>
      <c r="BF81" s="48">
        <v>0</v>
      </c>
      <c r="BG81" s="49">
        <v>0</v>
      </c>
      <c r="BH81" s="48">
        <v>0</v>
      </c>
      <c r="BI81" s="49">
        <v>0</v>
      </c>
      <c r="BJ81" s="48">
        <v>12</v>
      </c>
      <c r="BK81" s="49">
        <v>100</v>
      </c>
      <c r="BL81" s="48">
        <v>12</v>
      </c>
    </row>
    <row r="82" spans="1:64" ht="15">
      <c r="A82" s="64" t="s">
        <v>237</v>
      </c>
      <c r="B82" s="64" t="s">
        <v>295</v>
      </c>
      <c r="C82" s="65" t="s">
        <v>2524</v>
      </c>
      <c r="D82" s="66">
        <v>3</v>
      </c>
      <c r="E82" s="67" t="s">
        <v>132</v>
      </c>
      <c r="F82" s="68">
        <v>35</v>
      </c>
      <c r="G82" s="65"/>
      <c r="H82" s="69"/>
      <c r="I82" s="70"/>
      <c r="J82" s="70"/>
      <c r="K82" s="34" t="s">
        <v>65</v>
      </c>
      <c r="L82" s="77">
        <v>82</v>
      </c>
      <c r="M82" s="77"/>
      <c r="N82" s="72"/>
      <c r="O82" s="79" t="s">
        <v>357</v>
      </c>
      <c r="P82" s="81">
        <v>43499.020636574074</v>
      </c>
      <c r="Q82" s="79" t="s">
        <v>436</v>
      </c>
      <c r="R82" s="79"/>
      <c r="S82" s="79"/>
      <c r="T82" s="79"/>
      <c r="U82" s="79"/>
      <c r="V82" s="83" t="s">
        <v>553</v>
      </c>
      <c r="W82" s="81">
        <v>43499.020636574074</v>
      </c>
      <c r="X82" s="83" t="s">
        <v>635</v>
      </c>
      <c r="Y82" s="79"/>
      <c r="Z82" s="79"/>
      <c r="AA82" s="85" t="s">
        <v>768</v>
      </c>
      <c r="AB82" s="85" t="s">
        <v>877</v>
      </c>
      <c r="AC82" s="79" t="b">
        <v>0</v>
      </c>
      <c r="AD82" s="79">
        <v>0</v>
      </c>
      <c r="AE82" s="85" t="s">
        <v>985</v>
      </c>
      <c r="AF82" s="79" t="b">
        <v>0</v>
      </c>
      <c r="AG82" s="79" t="s">
        <v>1037</v>
      </c>
      <c r="AH82" s="79"/>
      <c r="AI82" s="85" t="s">
        <v>929</v>
      </c>
      <c r="AJ82" s="79" t="b">
        <v>0</v>
      </c>
      <c r="AK82" s="79">
        <v>0</v>
      </c>
      <c r="AL82" s="85" t="s">
        <v>929</v>
      </c>
      <c r="AM82" s="79" t="s">
        <v>1047</v>
      </c>
      <c r="AN82" s="79" t="b">
        <v>0</v>
      </c>
      <c r="AO82" s="85" t="s">
        <v>877</v>
      </c>
      <c r="AP82" s="79" t="s">
        <v>176</v>
      </c>
      <c r="AQ82" s="79">
        <v>0</v>
      </c>
      <c r="AR82" s="79">
        <v>0</v>
      </c>
      <c r="AS82" s="79"/>
      <c r="AT82" s="79"/>
      <c r="AU82" s="79"/>
      <c r="AV82" s="79"/>
      <c r="AW82" s="79"/>
      <c r="AX82" s="79"/>
      <c r="AY82" s="79"/>
      <c r="AZ82" s="79"/>
      <c r="BA82">
        <v>1</v>
      </c>
      <c r="BB82" s="78" t="str">
        <f>REPLACE(INDEX(GroupVertices[Group],MATCH(Edges[[#This Row],[Vertex 1]],GroupVertices[Vertex],0)),1,1,"")</f>
        <v>3</v>
      </c>
      <c r="BC82" s="78" t="str">
        <f>REPLACE(INDEX(GroupVertices[Group],MATCH(Edges[[#This Row],[Vertex 2]],GroupVertices[Vertex],0)),1,1,"")</f>
        <v>3</v>
      </c>
      <c r="BD82" s="48">
        <v>0</v>
      </c>
      <c r="BE82" s="49">
        <v>0</v>
      </c>
      <c r="BF82" s="48">
        <v>0</v>
      </c>
      <c r="BG82" s="49">
        <v>0</v>
      </c>
      <c r="BH82" s="48">
        <v>0</v>
      </c>
      <c r="BI82" s="49">
        <v>0</v>
      </c>
      <c r="BJ82" s="48">
        <v>10</v>
      </c>
      <c r="BK82" s="49">
        <v>100</v>
      </c>
      <c r="BL82" s="48">
        <v>10</v>
      </c>
    </row>
    <row r="83" spans="1:64" ht="15">
      <c r="A83" s="64" t="s">
        <v>237</v>
      </c>
      <c r="B83" s="64" t="s">
        <v>296</v>
      </c>
      <c r="C83" s="65" t="s">
        <v>2524</v>
      </c>
      <c r="D83" s="66">
        <v>3</v>
      </c>
      <c r="E83" s="67" t="s">
        <v>132</v>
      </c>
      <c r="F83" s="68">
        <v>35</v>
      </c>
      <c r="G83" s="65"/>
      <c r="H83" s="69"/>
      <c r="I83" s="70"/>
      <c r="J83" s="70"/>
      <c r="K83" s="34" t="s">
        <v>65</v>
      </c>
      <c r="L83" s="77">
        <v>83</v>
      </c>
      <c r="M83" s="77"/>
      <c r="N83" s="72"/>
      <c r="O83" s="79" t="s">
        <v>358</v>
      </c>
      <c r="P83" s="81">
        <v>43507.52408564815</v>
      </c>
      <c r="Q83" s="79" t="s">
        <v>437</v>
      </c>
      <c r="R83" s="79"/>
      <c r="S83" s="79"/>
      <c r="T83" s="79"/>
      <c r="U83" s="79"/>
      <c r="V83" s="83" t="s">
        <v>553</v>
      </c>
      <c r="W83" s="81">
        <v>43507.52408564815</v>
      </c>
      <c r="X83" s="83" t="s">
        <v>636</v>
      </c>
      <c r="Y83" s="79"/>
      <c r="Z83" s="79"/>
      <c r="AA83" s="85" t="s">
        <v>769</v>
      </c>
      <c r="AB83" s="85" t="s">
        <v>878</v>
      </c>
      <c r="AC83" s="79" t="b">
        <v>0</v>
      </c>
      <c r="AD83" s="79">
        <v>0</v>
      </c>
      <c r="AE83" s="85" t="s">
        <v>986</v>
      </c>
      <c r="AF83" s="79" t="b">
        <v>0</v>
      </c>
      <c r="AG83" s="79" t="s">
        <v>1037</v>
      </c>
      <c r="AH83" s="79"/>
      <c r="AI83" s="85" t="s">
        <v>929</v>
      </c>
      <c r="AJ83" s="79" t="b">
        <v>0</v>
      </c>
      <c r="AK83" s="79">
        <v>0</v>
      </c>
      <c r="AL83" s="85" t="s">
        <v>929</v>
      </c>
      <c r="AM83" s="79" t="s">
        <v>1047</v>
      </c>
      <c r="AN83" s="79" t="b">
        <v>0</v>
      </c>
      <c r="AO83" s="85" t="s">
        <v>878</v>
      </c>
      <c r="AP83" s="79" t="s">
        <v>176</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3</v>
      </c>
      <c r="BD83" s="48"/>
      <c r="BE83" s="49"/>
      <c r="BF83" s="48"/>
      <c r="BG83" s="49"/>
      <c r="BH83" s="48"/>
      <c r="BI83" s="49"/>
      <c r="BJ83" s="48"/>
      <c r="BK83" s="49"/>
      <c r="BL83" s="48"/>
    </row>
    <row r="84" spans="1:64" ht="15">
      <c r="A84" s="64" t="s">
        <v>237</v>
      </c>
      <c r="B84" s="64" t="s">
        <v>297</v>
      </c>
      <c r="C84" s="65" t="s">
        <v>2524</v>
      </c>
      <c r="D84" s="66">
        <v>3</v>
      </c>
      <c r="E84" s="67" t="s">
        <v>132</v>
      </c>
      <c r="F84" s="68">
        <v>35</v>
      </c>
      <c r="G84" s="65"/>
      <c r="H84" s="69"/>
      <c r="I84" s="70"/>
      <c r="J84" s="70"/>
      <c r="K84" s="34" t="s">
        <v>65</v>
      </c>
      <c r="L84" s="77">
        <v>84</v>
      </c>
      <c r="M84" s="77"/>
      <c r="N84" s="72"/>
      <c r="O84" s="79" t="s">
        <v>357</v>
      </c>
      <c r="P84" s="81">
        <v>43507.52408564815</v>
      </c>
      <c r="Q84" s="79" t="s">
        <v>437</v>
      </c>
      <c r="R84" s="79"/>
      <c r="S84" s="79"/>
      <c r="T84" s="79"/>
      <c r="U84" s="79"/>
      <c r="V84" s="83" t="s">
        <v>553</v>
      </c>
      <c r="W84" s="81">
        <v>43507.52408564815</v>
      </c>
      <c r="X84" s="83" t="s">
        <v>636</v>
      </c>
      <c r="Y84" s="79"/>
      <c r="Z84" s="79"/>
      <c r="AA84" s="85" t="s">
        <v>769</v>
      </c>
      <c r="AB84" s="85" t="s">
        <v>878</v>
      </c>
      <c r="AC84" s="79" t="b">
        <v>0</v>
      </c>
      <c r="AD84" s="79">
        <v>0</v>
      </c>
      <c r="AE84" s="85" t="s">
        <v>986</v>
      </c>
      <c r="AF84" s="79" t="b">
        <v>0</v>
      </c>
      <c r="AG84" s="79" t="s">
        <v>1037</v>
      </c>
      <c r="AH84" s="79"/>
      <c r="AI84" s="85" t="s">
        <v>929</v>
      </c>
      <c r="AJ84" s="79" t="b">
        <v>0</v>
      </c>
      <c r="AK84" s="79">
        <v>0</v>
      </c>
      <c r="AL84" s="85" t="s">
        <v>929</v>
      </c>
      <c r="AM84" s="79" t="s">
        <v>1047</v>
      </c>
      <c r="AN84" s="79" t="b">
        <v>0</v>
      </c>
      <c r="AO84" s="85" t="s">
        <v>878</v>
      </c>
      <c r="AP84" s="79" t="s">
        <v>176</v>
      </c>
      <c r="AQ84" s="79">
        <v>0</v>
      </c>
      <c r="AR84" s="79">
        <v>0</v>
      </c>
      <c r="AS84" s="79"/>
      <c r="AT84" s="79"/>
      <c r="AU84" s="79"/>
      <c r="AV84" s="79"/>
      <c r="AW84" s="79"/>
      <c r="AX84" s="79"/>
      <c r="AY84" s="79"/>
      <c r="AZ84" s="79"/>
      <c r="BA84">
        <v>1</v>
      </c>
      <c r="BB84" s="78" t="str">
        <f>REPLACE(INDEX(GroupVertices[Group],MATCH(Edges[[#This Row],[Vertex 1]],GroupVertices[Vertex],0)),1,1,"")</f>
        <v>3</v>
      </c>
      <c r="BC84" s="78" t="str">
        <f>REPLACE(INDEX(GroupVertices[Group],MATCH(Edges[[#This Row],[Vertex 2]],GroupVertices[Vertex],0)),1,1,"")</f>
        <v>3</v>
      </c>
      <c r="BD84" s="48">
        <v>0</v>
      </c>
      <c r="BE84" s="49">
        <v>0</v>
      </c>
      <c r="BF84" s="48">
        <v>0</v>
      </c>
      <c r="BG84" s="49">
        <v>0</v>
      </c>
      <c r="BH84" s="48">
        <v>0</v>
      </c>
      <c r="BI84" s="49">
        <v>0</v>
      </c>
      <c r="BJ84" s="48">
        <v>8</v>
      </c>
      <c r="BK84" s="49">
        <v>100</v>
      </c>
      <c r="BL84" s="48">
        <v>8</v>
      </c>
    </row>
    <row r="85" spans="1:64" ht="15">
      <c r="A85" s="64" t="s">
        <v>237</v>
      </c>
      <c r="B85" s="64" t="s">
        <v>298</v>
      </c>
      <c r="C85" s="65" t="s">
        <v>2524</v>
      </c>
      <c r="D85" s="66">
        <v>3</v>
      </c>
      <c r="E85" s="67" t="s">
        <v>132</v>
      </c>
      <c r="F85" s="68">
        <v>35</v>
      </c>
      <c r="G85" s="65"/>
      <c r="H85" s="69"/>
      <c r="I85" s="70"/>
      <c r="J85" s="70"/>
      <c r="K85" s="34" t="s">
        <v>65</v>
      </c>
      <c r="L85" s="77">
        <v>85</v>
      </c>
      <c r="M85" s="77"/>
      <c r="N85" s="72"/>
      <c r="O85" s="79" t="s">
        <v>358</v>
      </c>
      <c r="P85" s="81">
        <v>43510.541180555556</v>
      </c>
      <c r="Q85" s="79" t="s">
        <v>438</v>
      </c>
      <c r="R85" s="79"/>
      <c r="S85" s="79"/>
      <c r="T85" s="79"/>
      <c r="U85" s="79"/>
      <c r="V85" s="83" t="s">
        <v>553</v>
      </c>
      <c r="W85" s="81">
        <v>43510.541180555556</v>
      </c>
      <c r="X85" s="83" t="s">
        <v>637</v>
      </c>
      <c r="Y85" s="79"/>
      <c r="Z85" s="79"/>
      <c r="AA85" s="85" t="s">
        <v>770</v>
      </c>
      <c r="AB85" s="85" t="s">
        <v>879</v>
      </c>
      <c r="AC85" s="79" t="b">
        <v>0</v>
      </c>
      <c r="AD85" s="79">
        <v>2</v>
      </c>
      <c r="AE85" s="85" t="s">
        <v>987</v>
      </c>
      <c r="AF85" s="79" t="b">
        <v>0</v>
      </c>
      <c r="AG85" s="79" t="s">
        <v>1037</v>
      </c>
      <c r="AH85" s="79"/>
      <c r="AI85" s="85" t="s">
        <v>929</v>
      </c>
      <c r="AJ85" s="79" t="b">
        <v>0</v>
      </c>
      <c r="AK85" s="79">
        <v>1</v>
      </c>
      <c r="AL85" s="85" t="s">
        <v>929</v>
      </c>
      <c r="AM85" s="79" t="s">
        <v>1047</v>
      </c>
      <c r="AN85" s="79" t="b">
        <v>0</v>
      </c>
      <c r="AO85" s="85" t="s">
        <v>879</v>
      </c>
      <c r="AP85" s="79" t="s">
        <v>176</v>
      </c>
      <c r="AQ85" s="79">
        <v>0</v>
      </c>
      <c r="AR85" s="79">
        <v>0</v>
      </c>
      <c r="AS85" s="79"/>
      <c r="AT85" s="79"/>
      <c r="AU85" s="79"/>
      <c r="AV85" s="79"/>
      <c r="AW85" s="79"/>
      <c r="AX85" s="79"/>
      <c r="AY85" s="79"/>
      <c r="AZ85" s="79"/>
      <c r="BA85">
        <v>1</v>
      </c>
      <c r="BB85" s="78" t="str">
        <f>REPLACE(INDEX(GroupVertices[Group],MATCH(Edges[[#This Row],[Vertex 1]],GroupVertices[Vertex],0)),1,1,"")</f>
        <v>3</v>
      </c>
      <c r="BC85" s="78" t="str">
        <f>REPLACE(INDEX(GroupVertices[Group],MATCH(Edges[[#This Row],[Vertex 2]],GroupVertices[Vertex],0)),1,1,"")</f>
        <v>3</v>
      </c>
      <c r="BD85" s="48"/>
      <c r="BE85" s="49"/>
      <c r="BF85" s="48"/>
      <c r="BG85" s="49"/>
      <c r="BH85" s="48"/>
      <c r="BI85" s="49"/>
      <c r="BJ85" s="48"/>
      <c r="BK85" s="49"/>
      <c r="BL85" s="48"/>
    </row>
    <row r="86" spans="1:64" ht="15">
      <c r="A86" s="64" t="s">
        <v>238</v>
      </c>
      <c r="B86" s="64" t="s">
        <v>299</v>
      </c>
      <c r="C86" s="65" t="s">
        <v>2524</v>
      </c>
      <c r="D86" s="66">
        <v>3</v>
      </c>
      <c r="E86" s="67" t="s">
        <v>132</v>
      </c>
      <c r="F86" s="68">
        <v>35</v>
      </c>
      <c r="G86" s="65"/>
      <c r="H86" s="69"/>
      <c r="I86" s="70"/>
      <c r="J86" s="70"/>
      <c r="K86" s="34" t="s">
        <v>65</v>
      </c>
      <c r="L86" s="77">
        <v>86</v>
      </c>
      <c r="M86" s="77"/>
      <c r="N86" s="72"/>
      <c r="O86" s="79" t="s">
        <v>358</v>
      </c>
      <c r="P86" s="81">
        <v>43511.048842592594</v>
      </c>
      <c r="Q86" s="79" t="s">
        <v>439</v>
      </c>
      <c r="R86" s="79"/>
      <c r="S86" s="79"/>
      <c r="T86" s="79"/>
      <c r="U86" s="79"/>
      <c r="V86" s="83" t="s">
        <v>554</v>
      </c>
      <c r="W86" s="81">
        <v>43511.048842592594</v>
      </c>
      <c r="X86" s="83" t="s">
        <v>638</v>
      </c>
      <c r="Y86" s="79"/>
      <c r="Z86" s="79"/>
      <c r="AA86" s="85" t="s">
        <v>771</v>
      </c>
      <c r="AB86" s="79"/>
      <c r="AC86" s="79" t="b">
        <v>0</v>
      </c>
      <c r="AD86" s="79">
        <v>0</v>
      </c>
      <c r="AE86" s="85" t="s">
        <v>929</v>
      </c>
      <c r="AF86" s="79" t="b">
        <v>0</v>
      </c>
      <c r="AG86" s="79" t="s">
        <v>1037</v>
      </c>
      <c r="AH86" s="79"/>
      <c r="AI86" s="85" t="s">
        <v>929</v>
      </c>
      <c r="AJ86" s="79" t="b">
        <v>0</v>
      </c>
      <c r="AK86" s="79">
        <v>1</v>
      </c>
      <c r="AL86" s="85" t="s">
        <v>770</v>
      </c>
      <c r="AM86" s="79" t="s">
        <v>1047</v>
      </c>
      <c r="AN86" s="79" t="b">
        <v>0</v>
      </c>
      <c r="AO86" s="85" t="s">
        <v>770</v>
      </c>
      <c r="AP86" s="79" t="s">
        <v>176</v>
      </c>
      <c r="AQ86" s="79">
        <v>0</v>
      </c>
      <c r="AR86" s="79">
        <v>0</v>
      </c>
      <c r="AS86" s="79"/>
      <c r="AT86" s="79"/>
      <c r="AU86" s="79"/>
      <c r="AV86" s="79"/>
      <c r="AW86" s="79"/>
      <c r="AX86" s="79"/>
      <c r="AY86" s="79"/>
      <c r="AZ86" s="79"/>
      <c r="BA86">
        <v>1</v>
      </c>
      <c r="BB86" s="78" t="str">
        <f>REPLACE(INDEX(GroupVertices[Group],MATCH(Edges[[#This Row],[Vertex 1]],GroupVertices[Vertex],0)),1,1,"")</f>
        <v>3</v>
      </c>
      <c r="BC86" s="78" t="str">
        <f>REPLACE(INDEX(GroupVertices[Group],MATCH(Edges[[#This Row],[Vertex 2]],GroupVertices[Vertex],0)),1,1,"")</f>
        <v>3</v>
      </c>
      <c r="BD86" s="48"/>
      <c r="BE86" s="49"/>
      <c r="BF86" s="48"/>
      <c r="BG86" s="49"/>
      <c r="BH86" s="48"/>
      <c r="BI86" s="49"/>
      <c r="BJ86" s="48"/>
      <c r="BK86" s="49"/>
      <c r="BL86" s="48"/>
    </row>
    <row r="87" spans="1:64" ht="15">
      <c r="A87" s="64" t="s">
        <v>237</v>
      </c>
      <c r="B87" s="64" t="s">
        <v>300</v>
      </c>
      <c r="C87" s="65" t="s">
        <v>2524</v>
      </c>
      <c r="D87" s="66">
        <v>3</v>
      </c>
      <c r="E87" s="67" t="s">
        <v>132</v>
      </c>
      <c r="F87" s="68">
        <v>35</v>
      </c>
      <c r="G87" s="65"/>
      <c r="H87" s="69"/>
      <c r="I87" s="70"/>
      <c r="J87" s="70"/>
      <c r="K87" s="34" t="s">
        <v>65</v>
      </c>
      <c r="L87" s="77">
        <v>87</v>
      </c>
      <c r="M87" s="77"/>
      <c r="N87" s="72"/>
      <c r="O87" s="79" t="s">
        <v>358</v>
      </c>
      <c r="P87" s="81">
        <v>43510.541180555556</v>
      </c>
      <c r="Q87" s="79" t="s">
        <v>438</v>
      </c>
      <c r="R87" s="79"/>
      <c r="S87" s="79"/>
      <c r="T87" s="79"/>
      <c r="U87" s="79"/>
      <c r="V87" s="83" t="s">
        <v>553</v>
      </c>
      <c r="W87" s="81">
        <v>43510.541180555556</v>
      </c>
      <c r="X87" s="83" t="s">
        <v>637</v>
      </c>
      <c r="Y87" s="79"/>
      <c r="Z87" s="79"/>
      <c r="AA87" s="85" t="s">
        <v>770</v>
      </c>
      <c r="AB87" s="85" t="s">
        <v>879</v>
      </c>
      <c r="AC87" s="79" t="b">
        <v>0</v>
      </c>
      <c r="AD87" s="79">
        <v>2</v>
      </c>
      <c r="AE87" s="85" t="s">
        <v>987</v>
      </c>
      <c r="AF87" s="79" t="b">
        <v>0</v>
      </c>
      <c r="AG87" s="79" t="s">
        <v>1037</v>
      </c>
      <c r="AH87" s="79"/>
      <c r="AI87" s="85" t="s">
        <v>929</v>
      </c>
      <c r="AJ87" s="79" t="b">
        <v>0</v>
      </c>
      <c r="AK87" s="79">
        <v>1</v>
      </c>
      <c r="AL87" s="85" t="s">
        <v>929</v>
      </c>
      <c r="AM87" s="79" t="s">
        <v>1047</v>
      </c>
      <c r="AN87" s="79" t="b">
        <v>0</v>
      </c>
      <c r="AO87" s="85" t="s">
        <v>879</v>
      </c>
      <c r="AP87" s="79" t="s">
        <v>176</v>
      </c>
      <c r="AQ87" s="79">
        <v>0</v>
      </c>
      <c r="AR87" s="79">
        <v>0</v>
      </c>
      <c r="AS87" s="79"/>
      <c r="AT87" s="79"/>
      <c r="AU87" s="79"/>
      <c r="AV87" s="79"/>
      <c r="AW87" s="79"/>
      <c r="AX87" s="79"/>
      <c r="AY87" s="79"/>
      <c r="AZ87" s="79"/>
      <c r="BA87">
        <v>1</v>
      </c>
      <c r="BB87" s="78" t="str">
        <f>REPLACE(INDEX(GroupVertices[Group],MATCH(Edges[[#This Row],[Vertex 1]],GroupVertices[Vertex],0)),1,1,"")</f>
        <v>3</v>
      </c>
      <c r="BC87" s="78" t="str">
        <f>REPLACE(INDEX(GroupVertices[Group],MATCH(Edges[[#This Row],[Vertex 2]],GroupVertices[Vertex],0)),1,1,"")</f>
        <v>3</v>
      </c>
      <c r="BD87" s="48"/>
      <c r="BE87" s="49"/>
      <c r="BF87" s="48"/>
      <c r="BG87" s="49"/>
      <c r="BH87" s="48"/>
      <c r="BI87" s="49"/>
      <c r="BJ87" s="48"/>
      <c r="BK87" s="49"/>
      <c r="BL87" s="48"/>
    </row>
    <row r="88" spans="1:64" ht="15">
      <c r="A88" s="64" t="s">
        <v>238</v>
      </c>
      <c r="B88" s="64" t="s">
        <v>300</v>
      </c>
      <c r="C88" s="65" t="s">
        <v>2524</v>
      </c>
      <c r="D88" s="66">
        <v>3</v>
      </c>
      <c r="E88" s="67" t="s">
        <v>132</v>
      </c>
      <c r="F88" s="68">
        <v>35</v>
      </c>
      <c r="G88" s="65"/>
      <c r="H88" s="69"/>
      <c r="I88" s="70"/>
      <c r="J88" s="70"/>
      <c r="K88" s="34" t="s">
        <v>65</v>
      </c>
      <c r="L88" s="77">
        <v>88</v>
      </c>
      <c r="M88" s="77"/>
      <c r="N88" s="72"/>
      <c r="O88" s="79" t="s">
        <v>358</v>
      </c>
      <c r="P88" s="81">
        <v>43511.048842592594</v>
      </c>
      <c r="Q88" s="79" t="s">
        <v>439</v>
      </c>
      <c r="R88" s="79"/>
      <c r="S88" s="79"/>
      <c r="T88" s="79"/>
      <c r="U88" s="79"/>
      <c r="V88" s="83" t="s">
        <v>554</v>
      </c>
      <c r="W88" s="81">
        <v>43511.048842592594</v>
      </c>
      <c r="X88" s="83" t="s">
        <v>638</v>
      </c>
      <c r="Y88" s="79"/>
      <c r="Z88" s="79"/>
      <c r="AA88" s="85" t="s">
        <v>771</v>
      </c>
      <c r="AB88" s="79"/>
      <c r="AC88" s="79" t="b">
        <v>0</v>
      </c>
      <c r="AD88" s="79">
        <v>0</v>
      </c>
      <c r="AE88" s="85" t="s">
        <v>929</v>
      </c>
      <c r="AF88" s="79" t="b">
        <v>0</v>
      </c>
      <c r="AG88" s="79" t="s">
        <v>1037</v>
      </c>
      <c r="AH88" s="79"/>
      <c r="AI88" s="85" t="s">
        <v>929</v>
      </c>
      <c r="AJ88" s="79" t="b">
        <v>0</v>
      </c>
      <c r="AK88" s="79">
        <v>1</v>
      </c>
      <c r="AL88" s="85" t="s">
        <v>770</v>
      </c>
      <c r="AM88" s="79" t="s">
        <v>1047</v>
      </c>
      <c r="AN88" s="79" t="b">
        <v>0</v>
      </c>
      <c r="AO88" s="85" t="s">
        <v>770</v>
      </c>
      <c r="AP88" s="79" t="s">
        <v>176</v>
      </c>
      <c r="AQ88" s="79">
        <v>0</v>
      </c>
      <c r="AR88" s="79">
        <v>0</v>
      </c>
      <c r="AS88" s="79"/>
      <c r="AT88" s="79"/>
      <c r="AU88" s="79"/>
      <c r="AV88" s="79"/>
      <c r="AW88" s="79"/>
      <c r="AX88" s="79"/>
      <c r="AY88" s="79"/>
      <c r="AZ88" s="79"/>
      <c r="BA88">
        <v>1</v>
      </c>
      <c r="BB88" s="78" t="str">
        <f>REPLACE(INDEX(GroupVertices[Group],MATCH(Edges[[#This Row],[Vertex 1]],GroupVertices[Vertex],0)),1,1,"")</f>
        <v>3</v>
      </c>
      <c r="BC88" s="78" t="str">
        <f>REPLACE(INDEX(GroupVertices[Group],MATCH(Edges[[#This Row],[Vertex 2]],GroupVertices[Vertex],0)),1,1,"")</f>
        <v>3</v>
      </c>
      <c r="BD88" s="48"/>
      <c r="BE88" s="49"/>
      <c r="BF88" s="48"/>
      <c r="BG88" s="49"/>
      <c r="BH88" s="48"/>
      <c r="BI88" s="49"/>
      <c r="BJ88" s="48"/>
      <c r="BK88" s="49"/>
      <c r="BL88" s="48"/>
    </row>
    <row r="89" spans="1:64" ht="15">
      <c r="A89" s="64" t="s">
        <v>237</v>
      </c>
      <c r="B89" s="64" t="s">
        <v>301</v>
      </c>
      <c r="C89" s="65" t="s">
        <v>2525</v>
      </c>
      <c r="D89" s="66">
        <v>3</v>
      </c>
      <c r="E89" s="67" t="s">
        <v>136</v>
      </c>
      <c r="F89" s="68">
        <v>35</v>
      </c>
      <c r="G89" s="65"/>
      <c r="H89" s="69"/>
      <c r="I89" s="70"/>
      <c r="J89" s="70"/>
      <c r="K89" s="34" t="s">
        <v>65</v>
      </c>
      <c r="L89" s="77">
        <v>89</v>
      </c>
      <c r="M89" s="77"/>
      <c r="N89" s="72"/>
      <c r="O89" s="79" t="s">
        <v>358</v>
      </c>
      <c r="P89" s="81">
        <v>43510.54096064815</v>
      </c>
      <c r="Q89" s="79" t="s">
        <v>440</v>
      </c>
      <c r="R89" s="79"/>
      <c r="S89" s="79"/>
      <c r="T89" s="79"/>
      <c r="U89" s="79"/>
      <c r="V89" s="83" t="s">
        <v>553</v>
      </c>
      <c r="W89" s="81">
        <v>43510.54096064815</v>
      </c>
      <c r="X89" s="83" t="s">
        <v>639</v>
      </c>
      <c r="Y89" s="79"/>
      <c r="Z89" s="79"/>
      <c r="AA89" s="85" t="s">
        <v>772</v>
      </c>
      <c r="AB89" s="85" t="s">
        <v>880</v>
      </c>
      <c r="AC89" s="79" t="b">
        <v>0</v>
      </c>
      <c r="AD89" s="79">
        <v>2</v>
      </c>
      <c r="AE89" s="85" t="s">
        <v>987</v>
      </c>
      <c r="AF89" s="79" t="b">
        <v>0</v>
      </c>
      <c r="AG89" s="79" t="s">
        <v>1037</v>
      </c>
      <c r="AH89" s="79"/>
      <c r="AI89" s="85" t="s">
        <v>929</v>
      </c>
      <c r="AJ89" s="79" t="b">
        <v>0</v>
      </c>
      <c r="AK89" s="79">
        <v>0</v>
      </c>
      <c r="AL89" s="85" t="s">
        <v>929</v>
      </c>
      <c r="AM89" s="79" t="s">
        <v>1047</v>
      </c>
      <c r="AN89" s="79" t="b">
        <v>0</v>
      </c>
      <c r="AO89" s="85" t="s">
        <v>880</v>
      </c>
      <c r="AP89" s="79" t="s">
        <v>176</v>
      </c>
      <c r="AQ89" s="79">
        <v>0</v>
      </c>
      <c r="AR89" s="79">
        <v>0</v>
      </c>
      <c r="AS89" s="79"/>
      <c r="AT89" s="79"/>
      <c r="AU89" s="79"/>
      <c r="AV89" s="79"/>
      <c r="AW89" s="79"/>
      <c r="AX89" s="79"/>
      <c r="AY89" s="79"/>
      <c r="AZ89" s="79"/>
      <c r="BA89">
        <v>2</v>
      </c>
      <c r="BB89" s="78" t="str">
        <f>REPLACE(INDEX(GroupVertices[Group],MATCH(Edges[[#This Row],[Vertex 1]],GroupVertices[Vertex],0)),1,1,"")</f>
        <v>3</v>
      </c>
      <c r="BC89" s="78" t="str">
        <f>REPLACE(INDEX(GroupVertices[Group],MATCH(Edges[[#This Row],[Vertex 2]],GroupVertices[Vertex],0)),1,1,"")</f>
        <v>3</v>
      </c>
      <c r="BD89" s="48"/>
      <c r="BE89" s="49"/>
      <c r="BF89" s="48"/>
      <c r="BG89" s="49"/>
      <c r="BH89" s="48"/>
      <c r="BI89" s="49"/>
      <c r="BJ89" s="48"/>
      <c r="BK89" s="49"/>
      <c r="BL89" s="48"/>
    </row>
    <row r="90" spans="1:64" ht="15">
      <c r="A90" s="64" t="s">
        <v>237</v>
      </c>
      <c r="B90" s="64" t="s">
        <v>301</v>
      </c>
      <c r="C90" s="65" t="s">
        <v>2525</v>
      </c>
      <c r="D90" s="66">
        <v>3</v>
      </c>
      <c r="E90" s="67" t="s">
        <v>136</v>
      </c>
      <c r="F90" s="68">
        <v>35</v>
      </c>
      <c r="G90" s="65"/>
      <c r="H90" s="69"/>
      <c r="I90" s="70"/>
      <c r="J90" s="70"/>
      <c r="K90" s="34" t="s">
        <v>65</v>
      </c>
      <c r="L90" s="77">
        <v>90</v>
      </c>
      <c r="M90" s="77"/>
      <c r="N90" s="72"/>
      <c r="O90" s="79" t="s">
        <v>358</v>
      </c>
      <c r="P90" s="81">
        <v>43510.541180555556</v>
      </c>
      <c r="Q90" s="79" t="s">
        <v>438</v>
      </c>
      <c r="R90" s="79"/>
      <c r="S90" s="79"/>
      <c r="T90" s="79"/>
      <c r="U90" s="79"/>
      <c r="V90" s="83" t="s">
        <v>553</v>
      </c>
      <c r="W90" s="81">
        <v>43510.541180555556</v>
      </c>
      <c r="X90" s="83" t="s">
        <v>637</v>
      </c>
      <c r="Y90" s="79"/>
      <c r="Z90" s="79"/>
      <c r="AA90" s="85" t="s">
        <v>770</v>
      </c>
      <c r="AB90" s="85" t="s">
        <v>879</v>
      </c>
      <c r="AC90" s="79" t="b">
        <v>0</v>
      </c>
      <c r="AD90" s="79">
        <v>2</v>
      </c>
      <c r="AE90" s="85" t="s">
        <v>987</v>
      </c>
      <c r="AF90" s="79" t="b">
        <v>0</v>
      </c>
      <c r="AG90" s="79" t="s">
        <v>1037</v>
      </c>
      <c r="AH90" s="79"/>
      <c r="AI90" s="85" t="s">
        <v>929</v>
      </c>
      <c r="AJ90" s="79" t="b">
        <v>0</v>
      </c>
      <c r="AK90" s="79">
        <v>1</v>
      </c>
      <c r="AL90" s="85" t="s">
        <v>929</v>
      </c>
      <c r="AM90" s="79" t="s">
        <v>1047</v>
      </c>
      <c r="AN90" s="79" t="b">
        <v>0</v>
      </c>
      <c r="AO90" s="85" t="s">
        <v>879</v>
      </c>
      <c r="AP90" s="79" t="s">
        <v>176</v>
      </c>
      <c r="AQ90" s="79">
        <v>0</v>
      </c>
      <c r="AR90" s="79">
        <v>0</v>
      </c>
      <c r="AS90" s="79"/>
      <c r="AT90" s="79"/>
      <c r="AU90" s="79"/>
      <c r="AV90" s="79"/>
      <c r="AW90" s="79"/>
      <c r="AX90" s="79"/>
      <c r="AY90" s="79"/>
      <c r="AZ90" s="79"/>
      <c r="BA90">
        <v>2</v>
      </c>
      <c r="BB90" s="78" t="str">
        <f>REPLACE(INDEX(GroupVertices[Group],MATCH(Edges[[#This Row],[Vertex 1]],GroupVertices[Vertex],0)),1,1,"")</f>
        <v>3</v>
      </c>
      <c r="BC90" s="78" t="str">
        <f>REPLACE(INDEX(GroupVertices[Group],MATCH(Edges[[#This Row],[Vertex 2]],GroupVertices[Vertex],0)),1,1,"")</f>
        <v>3</v>
      </c>
      <c r="BD90" s="48"/>
      <c r="BE90" s="49"/>
      <c r="BF90" s="48"/>
      <c r="BG90" s="49"/>
      <c r="BH90" s="48"/>
      <c r="BI90" s="49"/>
      <c r="BJ90" s="48"/>
      <c r="BK90" s="49"/>
      <c r="BL90" s="48"/>
    </row>
    <row r="91" spans="1:64" ht="15">
      <c r="A91" s="64" t="s">
        <v>238</v>
      </c>
      <c r="B91" s="64" t="s">
        <v>301</v>
      </c>
      <c r="C91" s="65" t="s">
        <v>2524</v>
      </c>
      <c r="D91" s="66">
        <v>3</v>
      </c>
      <c r="E91" s="67" t="s">
        <v>132</v>
      </c>
      <c r="F91" s="68">
        <v>35</v>
      </c>
      <c r="G91" s="65"/>
      <c r="H91" s="69"/>
      <c r="I91" s="70"/>
      <c r="J91" s="70"/>
      <c r="K91" s="34" t="s">
        <v>65</v>
      </c>
      <c r="L91" s="77">
        <v>91</v>
      </c>
      <c r="M91" s="77"/>
      <c r="N91" s="72"/>
      <c r="O91" s="79" t="s">
        <v>358</v>
      </c>
      <c r="P91" s="81">
        <v>43511.048842592594</v>
      </c>
      <c r="Q91" s="79" t="s">
        <v>439</v>
      </c>
      <c r="R91" s="79"/>
      <c r="S91" s="79"/>
      <c r="T91" s="79"/>
      <c r="U91" s="79"/>
      <c r="V91" s="83" t="s">
        <v>554</v>
      </c>
      <c r="W91" s="81">
        <v>43511.048842592594</v>
      </c>
      <c r="X91" s="83" t="s">
        <v>638</v>
      </c>
      <c r="Y91" s="79"/>
      <c r="Z91" s="79"/>
      <c r="AA91" s="85" t="s">
        <v>771</v>
      </c>
      <c r="AB91" s="79"/>
      <c r="AC91" s="79" t="b">
        <v>0</v>
      </c>
      <c r="AD91" s="79">
        <v>0</v>
      </c>
      <c r="AE91" s="85" t="s">
        <v>929</v>
      </c>
      <c r="AF91" s="79" t="b">
        <v>0</v>
      </c>
      <c r="AG91" s="79" t="s">
        <v>1037</v>
      </c>
      <c r="AH91" s="79"/>
      <c r="AI91" s="85" t="s">
        <v>929</v>
      </c>
      <c r="AJ91" s="79" t="b">
        <v>0</v>
      </c>
      <c r="AK91" s="79">
        <v>1</v>
      </c>
      <c r="AL91" s="85" t="s">
        <v>770</v>
      </c>
      <c r="AM91" s="79" t="s">
        <v>1047</v>
      </c>
      <c r="AN91" s="79" t="b">
        <v>0</v>
      </c>
      <c r="AO91" s="85" t="s">
        <v>770</v>
      </c>
      <c r="AP91" s="79" t="s">
        <v>176</v>
      </c>
      <c r="AQ91" s="79">
        <v>0</v>
      </c>
      <c r="AR91" s="79">
        <v>0</v>
      </c>
      <c r="AS91" s="79"/>
      <c r="AT91" s="79"/>
      <c r="AU91" s="79"/>
      <c r="AV91" s="79"/>
      <c r="AW91" s="79"/>
      <c r="AX91" s="79"/>
      <c r="AY91" s="79"/>
      <c r="AZ91" s="79"/>
      <c r="BA91">
        <v>1</v>
      </c>
      <c r="BB91" s="78" t="str">
        <f>REPLACE(INDEX(GroupVertices[Group],MATCH(Edges[[#This Row],[Vertex 1]],GroupVertices[Vertex],0)),1,1,"")</f>
        <v>3</v>
      </c>
      <c r="BC91" s="78" t="str">
        <f>REPLACE(INDEX(GroupVertices[Group],MATCH(Edges[[#This Row],[Vertex 2]],GroupVertices[Vertex],0)),1,1,"")</f>
        <v>3</v>
      </c>
      <c r="BD91" s="48"/>
      <c r="BE91" s="49"/>
      <c r="BF91" s="48"/>
      <c r="BG91" s="49"/>
      <c r="BH91" s="48"/>
      <c r="BI91" s="49"/>
      <c r="BJ91" s="48"/>
      <c r="BK91" s="49"/>
      <c r="BL91" s="48"/>
    </row>
    <row r="92" spans="1:64" ht="15">
      <c r="A92" s="64" t="s">
        <v>237</v>
      </c>
      <c r="B92" s="64" t="s">
        <v>302</v>
      </c>
      <c r="C92" s="65" t="s">
        <v>2525</v>
      </c>
      <c r="D92" s="66">
        <v>3</v>
      </c>
      <c r="E92" s="67" t="s">
        <v>136</v>
      </c>
      <c r="F92" s="68">
        <v>35</v>
      </c>
      <c r="G92" s="65"/>
      <c r="H92" s="69"/>
      <c r="I92" s="70"/>
      <c r="J92" s="70"/>
      <c r="K92" s="34" t="s">
        <v>65</v>
      </c>
      <c r="L92" s="77">
        <v>92</v>
      </c>
      <c r="M92" s="77"/>
      <c r="N92" s="72"/>
      <c r="O92" s="79" t="s">
        <v>358</v>
      </c>
      <c r="P92" s="81">
        <v>43510.54096064815</v>
      </c>
      <c r="Q92" s="79" t="s">
        <v>440</v>
      </c>
      <c r="R92" s="79"/>
      <c r="S92" s="79"/>
      <c r="T92" s="79"/>
      <c r="U92" s="79"/>
      <c r="V92" s="83" t="s">
        <v>553</v>
      </c>
      <c r="W92" s="81">
        <v>43510.54096064815</v>
      </c>
      <c r="X92" s="83" t="s">
        <v>639</v>
      </c>
      <c r="Y92" s="79"/>
      <c r="Z92" s="79"/>
      <c r="AA92" s="85" t="s">
        <v>772</v>
      </c>
      <c r="AB92" s="85" t="s">
        <v>880</v>
      </c>
      <c r="AC92" s="79" t="b">
        <v>0</v>
      </c>
      <c r="AD92" s="79">
        <v>2</v>
      </c>
      <c r="AE92" s="85" t="s">
        <v>987</v>
      </c>
      <c r="AF92" s="79" t="b">
        <v>0</v>
      </c>
      <c r="AG92" s="79" t="s">
        <v>1037</v>
      </c>
      <c r="AH92" s="79"/>
      <c r="AI92" s="85" t="s">
        <v>929</v>
      </c>
      <c r="AJ92" s="79" t="b">
        <v>0</v>
      </c>
      <c r="AK92" s="79">
        <v>0</v>
      </c>
      <c r="AL92" s="85" t="s">
        <v>929</v>
      </c>
      <c r="AM92" s="79" t="s">
        <v>1047</v>
      </c>
      <c r="AN92" s="79" t="b">
        <v>0</v>
      </c>
      <c r="AO92" s="85" t="s">
        <v>880</v>
      </c>
      <c r="AP92" s="79" t="s">
        <v>176</v>
      </c>
      <c r="AQ92" s="79">
        <v>0</v>
      </c>
      <c r="AR92" s="79">
        <v>0</v>
      </c>
      <c r="AS92" s="79"/>
      <c r="AT92" s="79"/>
      <c r="AU92" s="79"/>
      <c r="AV92" s="79"/>
      <c r="AW92" s="79"/>
      <c r="AX92" s="79"/>
      <c r="AY92" s="79"/>
      <c r="AZ92" s="79"/>
      <c r="BA92">
        <v>2</v>
      </c>
      <c r="BB92" s="78" t="str">
        <f>REPLACE(INDEX(GroupVertices[Group],MATCH(Edges[[#This Row],[Vertex 1]],GroupVertices[Vertex],0)),1,1,"")</f>
        <v>3</v>
      </c>
      <c r="BC92" s="78" t="str">
        <f>REPLACE(INDEX(GroupVertices[Group],MATCH(Edges[[#This Row],[Vertex 2]],GroupVertices[Vertex],0)),1,1,"")</f>
        <v>3</v>
      </c>
      <c r="BD92" s="48"/>
      <c r="BE92" s="49"/>
      <c r="BF92" s="48"/>
      <c r="BG92" s="49"/>
      <c r="BH92" s="48"/>
      <c r="BI92" s="49"/>
      <c r="BJ92" s="48"/>
      <c r="BK92" s="49"/>
      <c r="BL92" s="48"/>
    </row>
    <row r="93" spans="1:64" ht="15">
      <c r="A93" s="64" t="s">
        <v>237</v>
      </c>
      <c r="B93" s="64" t="s">
        <v>302</v>
      </c>
      <c r="C93" s="65" t="s">
        <v>2525</v>
      </c>
      <c r="D93" s="66">
        <v>3</v>
      </c>
      <c r="E93" s="67" t="s">
        <v>136</v>
      </c>
      <c r="F93" s="68">
        <v>35</v>
      </c>
      <c r="G93" s="65"/>
      <c r="H93" s="69"/>
      <c r="I93" s="70"/>
      <c r="J93" s="70"/>
      <c r="K93" s="34" t="s">
        <v>65</v>
      </c>
      <c r="L93" s="77">
        <v>93</v>
      </c>
      <c r="M93" s="77"/>
      <c r="N93" s="72"/>
      <c r="O93" s="79" t="s">
        <v>358</v>
      </c>
      <c r="P93" s="81">
        <v>43510.541180555556</v>
      </c>
      <c r="Q93" s="79" t="s">
        <v>438</v>
      </c>
      <c r="R93" s="79"/>
      <c r="S93" s="79"/>
      <c r="T93" s="79"/>
      <c r="U93" s="79"/>
      <c r="V93" s="83" t="s">
        <v>553</v>
      </c>
      <c r="W93" s="81">
        <v>43510.541180555556</v>
      </c>
      <c r="X93" s="83" t="s">
        <v>637</v>
      </c>
      <c r="Y93" s="79"/>
      <c r="Z93" s="79"/>
      <c r="AA93" s="85" t="s">
        <v>770</v>
      </c>
      <c r="AB93" s="85" t="s">
        <v>879</v>
      </c>
      <c r="AC93" s="79" t="b">
        <v>0</v>
      </c>
      <c r="AD93" s="79">
        <v>2</v>
      </c>
      <c r="AE93" s="85" t="s">
        <v>987</v>
      </c>
      <c r="AF93" s="79" t="b">
        <v>0</v>
      </c>
      <c r="AG93" s="79" t="s">
        <v>1037</v>
      </c>
      <c r="AH93" s="79"/>
      <c r="AI93" s="85" t="s">
        <v>929</v>
      </c>
      <c r="AJ93" s="79" t="b">
        <v>0</v>
      </c>
      <c r="AK93" s="79">
        <v>1</v>
      </c>
      <c r="AL93" s="85" t="s">
        <v>929</v>
      </c>
      <c r="AM93" s="79" t="s">
        <v>1047</v>
      </c>
      <c r="AN93" s="79" t="b">
        <v>0</v>
      </c>
      <c r="AO93" s="85" t="s">
        <v>879</v>
      </c>
      <c r="AP93" s="79" t="s">
        <v>176</v>
      </c>
      <c r="AQ93" s="79">
        <v>0</v>
      </c>
      <c r="AR93" s="79">
        <v>0</v>
      </c>
      <c r="AS93" s="79"/>
      <c r="AT93" s="79"/>
      <c r="AU93" s="79"/>
      <c r="AV93" s="79"/>
      <c r="AW93" s="79"/>
      <c r="AX93" s="79"/>
      <c r="AY93" s="79"/>
      <c r="AZ93" s="79"/>
      <c r="BA93">
        <v>2</v>
      </c>
      <c r="BB93" s="78" t="str">
        <f>REPLACE(INDEX(GroupVertices[Group],MATCH(Edges[[#This Row],[Vertex 1]],GroupVertices[Vertex],0)),1,1,"")</f>
        <v>3</v>
      </c>
      <c r="BC93" s="78" t="str">
        <f>REPLACE(INDEX(GroupVertices[Group],MATCH(Edges[[#This Row],[Vertex 2]],GroupVertices[Vertex],0)),1,1,"")</f>
        <v>3</v>
      </c>
      <c r="BD93" s="48"/>
      <c r="BE93" s="49"/>
      <c r="BF93" s="48"/>
      <c r="BG93" s="49"/>
      <c r="BH93" s="48"/>
      <c r="BI93" s="49"/>
      <c r="BJ93" s="48"/>
      <c r="BK93" s="49"/>
      <c r="BL93" s="48"/>
    </row>
    <row r="94" spans="1:64" ht="15">
      <c r="A94" s="64" t="s">
        <v>238</v>
      </c>
      <c r="B94" s="64" t="s">
        <v>302</v>
      </c>
      <c r="C94" s="65" t="s">
        <v>2524</v>
      </c>
      <c r="D94" s="66">
        <v>3</v>
      </c>
      <c r="E94" s="67" t="s">
        <v>132</v>
      </c>
      <c r="F94" s="68">
        <v>35</v>
      </c>
      <c r="G94" s="65"/>
      <c r="H94" s="69"/>
      <c r="I94" s="70"/>
      <c r="J94" s="70"/>
      <c r="K94" s="34" t="s">
        <v>65</v>
      </c>
      <c r="L94" s="77">
        <v>94</v>
      </c>
      <c r="M94" s="77"/>
      <c r="N94" s="72"/>
      <c r="O94" s="79" t="s">
        <v>358</v>
      </c>
      <c r="P94" s="81">
        <v>43511.048842592594</v>
      </c>
      <c r="Q94" s="79" t="s">
        <v>439</v>
      </c>
      <c r="R94" s="79"/>
      <c r="S94" s="79"/>
      <c r="T94" s="79"/>
      <c r="U94" s="79"/>
      <c r="V94" s="83" t="s">
        <v>554</v>
      </c>
      <c r="W94" s="81">
        <v>43511.048842592594</v>
      </c>
      <c r="X94" s="83" t="s">
        <v>638</v>
      </c>
      <c r="Y94" s="79"/>
      <c r="Z94" s="79"/>
      <c r="AA94" s="85" t="s">
        <v>771</v>
      </c>
      <c r="AB94" s="79"/>
      <c r="AC94" s="79" t="b">
        <v>0</v>
      </c>
      <c r="AD94" s="79">
        <v>0</v>
      </c>
      <c r="AE94" s="85" t="s">
        <v>929</v>
      </c>
      <c r="AF94" s="79" t="b">
        <v>0</v>
      </c>
      <c r="AG94" s="79" t="s">
        <v>1037</v>
      </c>
      <c r="AH94" s="79"/>
      <c r="AI94" s="85" t="s">
        <v>929</v>
      </c>
      <c r="AJ94" s="79" t="b">
        <v>0</v>
      </c>
      <c r="AK94" s="79">
        <v>1</v>
      </c>
      <c r="AL94" s="85" t="s">
        <v>770</v>
      </c>
      <c r="AM94" s="79" t="s">
        <v>1047</v>
      </c>
      <c r="AN94" s="79" t="b">
        <v>0</v>
      </c>
      <c r="AO94" s="85" t="s">
        <v>770</v>
      </c>
      <c r="AP94" s="79" t="s">
        <v>176</v>
      </c>
      <c r="AQ94" s="79">
        <v>0</v>
      </c>
      <c r="AR94" s="79">
        <v>0</v>
      </c>
      <c r="AS94" s="79"/>
      <c r="AT94" s="79"/>
      <c r="AU94" s="79"/>
      <c r="AV94" s="79"/>
      <c r="AW94" s="79"/>
      <c r="AX94" s="79"/>
      <c r="AY94" s="79"/>
      <c r="AZ94" s="79"/>
      <c r="BA94">
        <v>1</v>
      </c>
      <c r="BB94" s="78" t="str">
        <f>REPLACE(INDEX(GroupVertices[Group],MATCH(Edges[[#This Row],[Vertex 1]],GroupVertices[Vertex],0)),1,1,"")</f>
        <v>3</v>
      </c>
      <c r="BC94" s="78" t="str">
        <f>REPLACE(INDEX(GroupVertices[Group],MATCH(Edges[[#This Row],[Vertex 2]],GroupVertices[Vertex],0)),1,1,"")</f>
        <v>3</v>
      </c>
      <c r="BD94" s="48"/>
      <c r="BE94" s="49"/>
      <c r="BF94" s="48"/>
      <c r="BG94" s="49"/>
      <c r="BH94" s="48"/>
      <c r="BI94" s="49"/>
      <c r="BJ94" s="48"/>
      <c r="BK94" s="49"/>
      <c r="BL94" s="48"/>
    </row>
    <row r="95" spans="1:64" ht="15">
      <c r="A95" s="64" t="s">
        <v>237</v>
      </c>
      <c r="B95" s="64" t="s">
        <v>303</v>
      </c>
      <c r="C95" s="65" t="s">
        <v>2525</v>
      </c>
      <c r="D95" s="66">
        <v>3</v>
      </c>
      <c r="E95" s="67" t="s">
        <v>136</v>
      </c>
      <c r="F95" s="68">
        <v>35</v>
      </c>
      <c r="G95" s="65"/>
      <c r="H95" s="69"/>
      <c r="I95" s="70"/>
      <c r="J95" s="70"/>
      <c r="K95" s="34" t="s">
        <v>65</v>
      </c>
      <c r="L95" s="77">
        <v>95</v>
      </c>
      <c r="M95" s="77"/>
      <c r="N95" s="72"/>
      <c r="O95" s="79" t="s">
        <v>358</v>
      </c>
      <c r="P95" s="81">
        <v>43510.54096064815</v>
      </c>
      <c r="Q95" s="79" t="s">
        <v>440</v>
      </c>
      <c r="R95" s="79"/>
      <c r="S95" s="79"/>
      <c r="T95" s="79"/>
      <c r="U95" s="79"/>
      <c r="V95" s="83" t="s">
        <v>553</v>
      </c>
      <c r="W95" s="81">
        <v>43510.54096064815</v>
      </c>
      <c r="X95" s="83" t="s">
        <v>639</v>
      </c>
      <c r="Y95" s="79"/>
      <c r="Z95" s="79"/>
      <c r="AA95" s="85" t="s">
        <v>772</v>
      </c>
      <c r="AB95" s="85" t="s">
        <v>880</v>
      </c>
      <c r="AC95" s="79" t="b">
        <v>0</v>
      </c>
      <c r="AD95" s="79">
        <v>2</v>
      </c>
      <c r="AE95" s="85" t="s">
        <v>987</v>
      </c>
      <c r="AF95" s="79" t="b">
        <v>0</v>
      </c>
      <c r="AG95" s="79" t="s">
        <v>1037</v>
      </c>
      <c r="AH95" s="79"/>
      <c r="AI95" s="85" t="s">
        <v>929</v>
      </c>
      <c r="AJ95" s="79" t="b">
        <v>0</v>
      </c>
      <c r="AK95" s="79">
        <v>0</v>
      </c>
      <c r="AL95" s="85" t="s">
        <v>929</v>
      </c>
      <c r="AM95" s="79" t="s">
        <v>1047</v>
      </c>
      <c r="AN95" s="79" t="b">
        <v>0</v>
      </c>
      <c r="AO95" s="85" t="s">
        <v>880</v>
      </c>
      <c r="AP95" s="79" t="s">
        <v>176</v>
      </c>
      <c r="AQ95" s="79">
        <v>0</v>
      </c>
      <c r="AR95" s="79">
        <v>0</v>
      </c>
      <c r="AS95" s="79"/>
      <c r="AT95" s="79"/>
      <c r="AU95" s="79"/>
      <c r="AV95" s="79"/>
      <c r="AW95" s="79"/>
      <c r="AX95" s="79"/>
      <c r="AY95" s="79"/>
      <c r="AZ95" s="79"/>
      <c r="BA95">
        <v>2</v>
      </c>
      <c r="BB95" s="78" t="str">
        <f>REPLACE(INDEX(GroupVertices[Group],MATCH(Edges[[#This Row],[Vertex 1]],GroupVertices[Vertex],0)),1,1,"")</f>
        <v>3</v>
      </c>
      <c r="BC95" s="78" t="str">
        <f>REPLACE(INDEX(GroupVertices[Group],MATCH(Edges[[#This Row],[Vertex 2]],GroupVertices[Vertex],0)),1,1,"")</f>
        <v>3</v>
      </c>
      <c r="BD95" s="48"/>
      <c r="BE95" s="49"/>
      <c r="BF95" s="48"/>
      <c r="BG95" s="49"/>
      <c r="BH95" s="48"/>
      <c r="BI95" s="49"/>
      <c r="BJ95" s="48"/>
      <c r="BK95" s="49"/>
      <c r="BL95" s="48"/>
    </row>
    <row r="96" spans="1:64" ht="15">
      <c r="A96" s="64" t="s">
        <v>237</v>
      </c>
      <c r="B96" s="64" t="s">
        <v>303</v>
      </c>
      <c r="C96" s="65" t="s">
        <v>2525</v>
      </c>
      <c r="D96" s="66">
        <v>3</v>
      </c>
      <c r="E96" s="67" t="s">
        <v>136</v>
      </c>
      <c r="F96" s="68">
        <v>35</v>
      </c>
      <c r="G96" s="65"/>
      <c r="H96" s="69"/>
      <c r="I96" s="70"/>
      <c r="J96" s="70"/>
      <c r="K96" s="34" t="s">
        <v>65</v>
      </c>
      <c r="L96" s="77">
        <v>96</v>
      </c>
      <c r="M96" s="77"/>
      <c r="N96" s="72"/>
      <c r="O96" s="79" t="s">
        <v>358</v>
      </c>
      <c r="P96" s="81">
        <v>43510.541180555556</v>
      </c>
      <c r="Q96" s="79" t="s">
        <v>438</v>
      </c>
      <c r="R96" s="79"/>
      <c r="S96" s="79"/>
      <c r="T96" s="79"/>
      <c r="U96" s="79"/>
      <c r="V96" s="83" t="s">
        <v>553</v>
      </c>
      <c r="W96" s="81">
        <v>43510.541180555556</v>
      </c>
      <c r="X96" s="83" t="s">
        <v>637</v>
      </c>
      <c r="Y96" s="79"/>
      <c r="Z96" s="79"/>
      <c r="AA96" s="85" t="s">
        <v>770</v>
      </c>
      <c r="AB96" s="85" t="s">
        <v>879</v>
      </c>
      <c r="AC96" s="79" t="b">
        <v>0</v>
      </c>
      <c r="AD96" s="79">
        <v>2</v>
      </c>
      <c r="AE96" s="85" t="s">
        <v>987</v>
      </c>
      <c r="AF96" s="79" t="b">
        <v>0</v>
      </c>
      <c r="AG96" s="79" t="s">
        <v>1037</v>
      </c>
      <c r="AH96" s="79"/>
      <c r="AI96" s="85" t="s">
        <v>929</v>
      </c>
      <c r="AJ96" s="79" t="b">
        <v>0</v>
      </c>
      <c r="AK96" s="79">
        <v>1</v>
      </c>
      <c r="AL96" s="85" t="s">
        <v>929</v>
      </c>
      <c r="AM96" s="79" t="s">
        <v>1047</v>
      </c>
      <c r="AN96" s="79" t="b">
        <v>0</v>
      </c>
      <c r="AO96" s="85" t="s">
        <v>879</v>
      </c>
      <c r="AP96" s="79" t="s">
        <v>176</v>
      </c>
      <c r="AQ96" s="79">
        <v>0</v>
      </c>
      <c r="AR96" s="79">
        <v>0</v>
      </c>
      <c r="AS96" s="79"/>
      <c r="AT96" s="79"/>
      <c r="AU96" s="79"/>
      <c r="AV96" s="79"/>
      <c r="AW96" s="79"/>
      <c r="AX96" s="79"/>
      <c r="AY96" s="79"/>
      <c r="AZ96" s="79"/>
      <c r="BA96">
        <v>2</v>
      </c>
      <c r="BB96" s="78" t="str">
        <f>REPLACE(INDEX(GroupVertices[Group],MATCH(Edges[[#This Row],[Vertex 1]],GroupVertices[Vertex],0)),1,1,"")</f>
        <v>3</v>
      </c>
      <c r="BC96" s="78" t="str">
        <f>REPLACE(INDEX(GroupVertices[Group],MATCH(Edges[[#This Row],[Vertex 2]],GroupVertices[Vertex],0)),1,1,"")</f>
        <v>3</v>
      </c>
      <c r="BD96" s="48"/>
      <c r="BE96" s="49"/>
      <c r="BF96" s="48"/>
      <c r="BG96" s="49"/>
      <c r="BH96" s="48"/>
      <c r="BI96" s="49"/>
      <c r="BJ96" s="48"/>
      <c r="BK96" s="49"/>
      <c r="BL96" s="48"/>
    </row>
    <row r="97" spans="1:64" ht="15">
      <c r="A97" s="64" t="s">
        <v>238</v>
      </c>
      <c r="B97" s="64" t="s">
        <v>303</v>
      </c>
      <c r="C97" s="65" t="s">
        <v>2524</v>
      </c>
      <c r="D97" s="66">
        <v>3</v>
      </c>
      <c r="E97" s="67" t="s">
        <v>132</v>
      </c>
      <c r="F97" s="68">
        <v>35</v>
      </c>
      <c r="G97" s="65"/>
      <c r="H97" s="69"/>
      <c r="I97" s="70"/>
      <c r="J97" s="70"/>
      <c r="K97" s="34" t="s">
        <v>65</v>
      </c>
      <c r="L97" s="77">
        <v>97</v>
      </c>
      <c r="M97" s="77"/>
      <c r="N97" s="72"/>
      <c r="O97" s="79" t="s">
        <v>358</v>
      </c>
      <c r="P97" s="81">
        <v>43511.048842592594</v>
      </c>
      <c r="Q97" s="79" t="s">
        <v>439</v>
      </c>
      <c r="R97" s="79"/>
      <c r="S97" s="79"/>
      <c r="T97" s="79"/>
      <c r="U97" s="79"/>
      <c r="V97" s="83" t="s">
        <v>554</v>
      </c>
      <c r="W97" s="81">
        <v>43511.048842592594</v>
      </c>
      <c r="X97" s="83" t="s">
        <v>638</v>
      </c>
      <c r="Y97" s="79"/>
      <c r="Z97" s="79"/>
      <c r="AA97" s="85" t="s">
        <v>771</v>
      </c>
      <c r="AB97" s="79"/>
      <c r="AC97" s="79" t="b">
        <v>0</v>
      </c>
      <c r="AD97" s="79">
        <v>0</v>
      </c>
      <c r="AE97" s="85" t="s">
        <v>929</v>
      </c>
      <c r="AF97" s="79" t="b">
        <v>0</v>
      </c>
      <c r="AG97" s="79" t="s">
        <v>1037</v>
      </c>
      <c r="AH97" s="79"/>
      <c r="AI97" s="85" t="s">
        <v>929</v>
      </c>
      <c r="AJ97" s="79" t="b">
        <v>0</v>
      </c>
      <c r="AK97" s="79">
        <v>1</v>
      </c>
      <c r="AL97" s="85" t="s">
        <v>770</v>
      </c>
      <c r="AM97" s="79" t="s">
        <v>1047</v>
      </c>
      <c r="AN97" s="79" t="b">
        <v>0</v>
      </c>
      <c r="AO97" s="85" t="s">
        <v>770</v>
      </c>
      <c r="AP97" s="79" t="s">
        <v>176</v>
      </c>
      <c r="AQ97" s="79">
        <v>0</v>
      </c>
      <c r="AR97" s="79">
        <v>0</v>
      </c>
      <c r="AS97" s="79"/>
      <c r="AT97" s="79"/>
      <c r="AU97" s="79"/>
      <c r="AV97" s="79"/>
      <c r="AW97" s="79"/>
      <c r="AX97" s="79"/>
      <c r="AY97" s="79"/>
      <c r="AZ97" s="79"/>
      <c r="BA97">
        <v>1</v>
      </c>
      <c r="BB97" s="78" t="str">
        <f>REPLACE(INDEX(GroupVertices[Group],MATCH(Edges[[#This Row],[Vertex 1]],GroupVertices[Vertex],0)),1,1,"")</f>
        <v>3</v>
      </c>
      <c r="BC97" s="78" t="str">
        <f>REPLACE(INDEX(GroupVertices[Group],MATCH(Edges[[#This Row],[Vertex 2]],GroupVertices[Vertex],0)),1,1,"")</f>
        <v>3</v>
      </c>
      <c r="BD97" s="48"/>
      <c r="BE97" s="49"/>
      <c r="BF97" s="48"/>
      <c r="BG97" s="49"/>
      <c r="BH97" s="48"/>
      <c r="BI97" s="49"/>
      <c r="BJ97" s="48"/>
      <c r="BK97" s="49"/>
      <c r="BL97" s="48"/>
    </row>
    <row r="98" spans="1:64" ht="15">
      <c r="A98" s="64" t="s">
        <v>237</v>
      </c>
      <c r="B98" s="64" t="s">
        <v>304</v>
      </c>
      <c r="C98" s="65" t="s">
        <v>2525</v>
      </c>
      <c r="D98" s="66">
        <v>3</v>
      </c>
      <c r="E98" s="67" t="s">
        <v>136</v>
      </c>
      <c r="F98" s="68">
        <v>35</v>
      </c>
      <c r="G98" s="65"/>
      <c r="H98" s="69"/>
      <c r="I98" s="70"/>
      <c r="J98" s="70"/>
      <c r="K98" s="34" t="s">
        <v>65</v>
      </c>
      <c r="L98" s="77">
        <v>98</v>
      </c>
      <c r="M98" s="77"/>
      <c r="N98" s="72"/>
      <c r="O98" s="79" t="s">
        <v>358</v>
      </c>
      <c r="P98" s="81">
        <v>43510.54096064815</v>
      </c>
      <c r="Q98" s="79" t="s">
        <v>440</v>
      </c>
      <c r="R98" s="79"/>
      <c r="S98" s="79"/>
      <c r="T98" s="79"/>
      <c r="U98" s="79"/>
      <c r="V98" s="83" t="s">
        <v>553</v>
      </c>
      <c r="W98" s="81">
        <v>43510.54096064815</v>
      </c>
      <c r="X98" s="83" t="s">
        <v>639</v>
      </c>
      <c r="Y98" s="79"/>
      <c r="Z98" s="79"/>
      <c r="AA98" s="85" t="s">
        <v>772</v>
      </c>
      <c r="AB98" s="85" t="s">
        <v>880</v>
      </c>
      <c r="AC98" s="79" t="b">
        <v>0</v>
      </c>
      <c r="AD98" s="79">
        <v>2</v>
      </c>
      <c r="AE98" s="85" t="s">
        <v>987</v>
      </c>
      <c r="AF98" s="79" t="b">
        <v>0</v>
      </c>
      <c r="AG98" s="79" t="s">
        <v>1037</v>
      </c>
      <c r="AH98" s="79"/>
      <c r="AI98" s="85" t="s">
        <v>929</v>
      </c>
      <c r="AJ98" s="79" t="b">
        <v>0</v>
      </c>
      <c r="AK98" s="79">
        <v>0</v>
      </c>
      <c r="AL98" s="85" t="s">
        <v>929</v>
      </c>
      <c r="AM98" s="79" t="s">
        <v>1047</v>
      </c>
      <c r="AN98" s="79" t="b">
        <v>0</v>
      </c>
      <c r="AO98" s="85" t="s">
        <v>880</v>
      </c>
      <c r="AP98" s="79" t="s">
        <v>176</v>
      </c>
      <c r="AQ98" s="79">
        <v>0</v>
      </c>
      <c r="AR98" s="79">
        <v>0</v>
      </c>
      <c r="AS98" s="79"/>
      <c r="AT98" s="79"/>
      <c r="AU98" s="79"/>
      <c r="AV98" s="79"/>
      <c r="AW98" s="79"/>
      <c r="AX98" s="79"/>
      <c r="AY98" s="79"/>
      <c r="AZ98" s="79"/>
      <c r="BA98">
        <v>2</v>
      </c>
      <c r="BB98" s="78" t="str">
        <f>REPLACE(INDEX(GroupVertices[Group],MATCH(Edges[[#This Row],[Vertex 1]],GroupVertices[Vertex],0)),1,1,"")</f>
        <v>3</v>
      </c>
      <c r="BC98" s="78" t="str">
        <f>REPLACE(INDEX(GroupVertices[Group],MATCH(Edges[[#This Row],[Vertex 2]],GroupVertices[Vertex],0)),1,1,"")</f>
        <v>3</v>
      </c>
      <c r="BD98" s="48"/>
      <c r="BE98" s="49"/>
      <c r="BF98" s="48"/>
      <c r="BG98" s="49"/>
      <c r="BH98" s="48"/>
      <c r="BI98" s="49"/>
      <c r="BJ98" s="48"/>
      <c r="BK98" s="49"/>
      <c r="BL98" s="48"/>
    </row>
    <row r="99" spans="1:64" ht="15">
      <c r="A99" s="64" t="s">
        <v>237</v>
      </c>
      <c r="B99" s="64" t="s">
        <v>304</v>
      </c>
      <c r="C99" s="65" t="s">
        <v>2525</v>
      </c>
      <c r="D99" s="66">
        <v>3</v>
      </c>
      <c r="E99" s="67" t="s">
        <v>136</v>
      </c>
      <c r="F99" s="68">
        <v>35</v>
      </c>
      <c r="G99" s="65"/>
      <c r="H99" s="69"/>
      <c r="I99" s="70"/>
      <c r="J99" s="70"/>
      <c r="K99" s="34" t="s">
        <v>65</v>
      </c>
      <c r="L99" s="77">
        <v>99</v>
      </c>
      <c r="M99" s="77"/>
      <c r="N99" s="72"/>
      <c r="O99" s="79" t="s">
        <v>358</v>
      </c>
      <c r="P99" s="81">
        <v>43510.541180555556</v>
      </c>
      <c r="Q99" s="79" t="s">
        <v>438</v>
      </c>
      <c r="R99" s="79"/>
      <c r="S99" s="79"/>
      <c r="T99" s="79"/>
      <c r="U99" s="79"/>
      <c r="V99" s="83" t="s">
        <v>553</v>
      </c>
      <c r="W99" s="81">
        <v>43510.541180555556</v>
      </c>
      <c r="X99" s="83" t="s">
        <v>637</v>
      </c>
      <c r="Y99" s="79"/>
      <c r="Z99" s="79"/>
      <c r="AA99" s="85" t="s">
        <v>770</v>
      </c>
      <c r="AB99" s="85" t="s">
        <v>879</v>
      </c>
      <c r="AC99" s="79" t="b">
        <v>0</v>
      </c>
      <c r="AD99" s="79">
        <v>2</v>
      </c>
      <c r="AE99" s="85" t="s">
        <v>987</v>
      </c>
      <c r="AF99" s="79" t="b">
        <v>0</v>
      </c>
      <c r="AG99" s="79" t="s">
        <v>1037</v>
      </c>
      <c r="AH99" s="79"/>
      <c r="AI99" s="85" t="s">
        <v>929</v>
      </c>
      <c r="AJ99" s="79" t="b">
        <v>0</v>
      </c>
      <c r="AK99" s="79">
        <v>1</v>
      </c>
      <c r="AL99" s="85" t="s">
        <v>929</v>
      </c>
      <c r="AM99" s="79" t="s">
        <v>1047</v>
      </c>
      <c r="AN99" s="79" t="b">
        <v>0</v>
      </c>
      <c r="AO99" s="85" t="s">
        <v>879</v>
      </c>
      <c r="AP99" s="79" t="s">
        <v>176</v>
      </c>
      <c r="AQ99" s="79">
        <v>0</v>
      </c>
      <c r="AR99" s="79">
        <v>0</v>
      </c>
      <c r="AS99" s="79"/>
      <c r="AT99" s="79"/>
      <c r="AU99" s="79"/>
      <c r="AV99" s="79"/>
      <c r="AW99" s="79"/>
      <c r="AX99" s="79"/>
      <c r="AY99" s="79"/>
      <c r="AZ99" s="79"/>
      <c r="BA99">
        <v>2</v>
      </c>
      <c r="BB99" s="78" t="str">
        <f>REPLACE(INDEX(GroupVertices[Group],MATCH(Edges[[#This Row],[Vertex 1]],GroupVertices[Vertex],0)),1,1,"")</f>
        <v>3</v>
      </c>
      <c r="BC99" s="78" t="str">
        <f>REPLACE(INDEX(GroupVertices[Group],MATCH(Edges[[#This Row],[Vertex 2]],GroupVertices[Vertex],0)),1,1,"")</f>
        <v>3</v>
      </c>
      <c r="BD99" s="48"/>
      <c r="BE99" s="49"/>
      <c r="BF99" s="48"/>
      <c r="BG99" s="49"/>
      <c r="BH99" s="48"/>
      <c r="BI99" s="49"/>
      <c r="BJ99" s="48"/>
      <c r="BK99" s="49"/>
      <c r="BL99" s="48"/>
    </row>
    <row r="100" spans="1:64" ht="15">
      <c r="A100" s="64" t="s">
        <v>238</v>
      </c>
      <c r="B100" s="64" t="s">
        <v>304</v>
      </c>
      <c r="C100" s="65" t="s">
        <v>2524</v>
      </c>
      <c r="D100" s="66">
        <v>3</v>
      </c>
      <c r="E100" s="67" t="s">
        <v>132</v>
      </c>
      <c r="F100" s="68">
        <v>35</v>
      </c>
      <c r="G100" s="65"/>
      <c r="H100" s="69"/>
      <c r="I100" s="70"/>
      <c r="J100" s="70"/>
      <c r="K100" s="34" t="s">
        <v>65</v>
      </c>
      <c r="L100" s="77">
        <v>100</v>
      </c>
      <c r="M100" s="77"/>
      <c r="N100" s="72"/>
      <c r="O100" s="79" t="s">
        <v>358</v>
      </c>
      <c r="P100" s="81">
        <v>43511.048842592594</v>
      </c>
      <c r="Q100" s="79" t="s">
        <v>439</v>
      </c>
      <c r="R100" s="79"/>
      <c r="S100" s="79"/>
      <c r="T100" s="79"/>
      <c r="U100" s="79"/>
      <c r="V100" s="83" t="s">
        <v>554</v>
      </c>
      <c r="W100" s="81">
        <v>43511.048842592594</v>
      </c>
      <c r="X100" s="83" t="s">
        <v>638</v>
      </c>
      <c r="Y100" s="79"/>
      <c r="Z100" s="79"/>
      <c r="AA100" s="85" t="s">
        <v>771</v>
      </c>
      <c r="AB100" s="79"/>
      <c r="AC100" s="79" t="b">
        <v>0</v>
      </c>
      <c r="AD100" s="79">
        <v>0</v>
      </c>
      <c r="AE100" s="85" t="s">
        <v>929</v>
      </c>
      <c r="AF100" s="79" t="b">
        <v>0</v>
      </c>
      <c r="AG100" s="79" t="s">
        <v>1037</v>
      </c>
      <c r="AH100" s="79"/>
      <c r="AI100" s="85" t="s">
        <v>929</v>
      </c>
      <c r="AJ100" s="79" t="b">
        <v>0</v>
      </c>
      <c r="AK100" s="79">
        <v>1</v>
      </c>
      <c r="AL100" s="85" t="s">
        <v>770</v>
      </c>
      <c r="AM100" s="79" t="s">
        <v>1047</v>
      </c>
      <c r="AN100" s="79" t="b">
        <v>0</v>
      </c>
      <c r="AO100" s="85" t="s">
        <v>770</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3</v>
      </c>
      <c r="BC100" s="78" t="str">
        <f>REPLACE(INDEX(GroupVertices[Group],MATCH(Edges[[#This Row],[Vertex 2]],GroupVertices[Vertex],0)),1,1,"")</f>
        <v>3</v>
      </c>
      <c r="BD100" s="48"/>
      <c r="BE100" s="49"/>
      <c r="BF100" s="48"/>
      <c r="BG100" s="49"/>
      <c r="BH100" s="48"/>
      <c r="BI100" s="49"/>
      <c r="BJ100" s="48"/>
      <c r="BK100" s="49"/>
      <c r="BL100" s="48"/>
    </row>
    <row r="101" spans="1:64" ht="15">
      <c r="A101" s="64" t="s">
        <v>237</v>
      </c>
      <c r="B101" s="64" t="s">
        <v>305</v>
      </c>
      <c r="C101" s="65" t="s">
        <v>2525</v>
      </c>
      <c r="D101" s="66">
        <v>3</v>
      </c>
      <c r="E101" s="67" t="s">
        <v>136</v>
      </c>
      <c r="F101" s="68">
        <v>35</v>
      </c>
      <c r="G101" s="65"/>
      <c r="H101" s="69"/>
      <c r="I101" s="70"/>
      <c r="J101" s="70"/>
      <c r="K101" s="34" t="s">
        <v>65</v>
      </c>
      <c r="L101" s="77">
        <v>101</v>
      </c>
      <c r="M101" s="77"/>
      <c r="N101" s="72"/>
      <c r="O101" s="79" t="s">
        <v>358</v>
      </c>
      <c r="P101" s="81">
        <v>43510.54096064815</v>
      </c>
      <c r="Q101" s="79" t="s">
        <v>440</v>
      </c>
      <c r="R101" s="79"/>
      <c r="S101" s="79"/>
      <c r="T101" s="79"/>
      <c r="U101" s="79"/>
      <c r="V101" s="83" t="s">
        <v>553</v>
      </c>
      <c r="W101" s="81">
        <v>43510.54096064815</v>
      </c>
      <c r="X101" s="83" t="s">
        <v>639</v>
      </c>
      <c r="Y101" s="79"/>
      <c r="Z101" s="79"/>
      <c r="AA101" s="85" t="s">
        <v>772</v>
      </c>
      <c r="AB101" s="85" t="s">
        <v>880</v>
      </c>
      <c r="AC101" s="79" t="b">
        <v>0</v>
      </c>
      <c r="AD101" s="79">
        <v>2</v>
      </c>
      <c r="AE101" s="85" t="s">
        <v>987</v>
      </c>
      <c r="AF101" s="79" t="b">
        <v>0</v>
      </c>
      <c r="AG101" s="79" t="s">
        <v>1037</v>
      </c>
      <c r="AH101" s="79"/>
      <c r="AI101" s="85" t="s">
        <v>929</v>
      </c>
      <c r="AJ101" s="79" t="b">
        <v>0</v>
      </c>
      <c r="AK101" s="79">
        <v>0</v>
      </c>
      <c r="AL101" s="85" t="s">
        <v>929</v>
      </c>
      <c r="AM101" s="79" t="s">
        <v>1047</v>
      </c>
      <c r="AN101" s="79" t="b">
        <v>0</v>
      </c>
      <c r="AO101" s="85" t="s">
        <v>880</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3</v>
      </c>
      <c r="BC101" s="78" t="str">
        <f>REPLACE(INDEX(GroupVertices[Group],MATCH(Edges[[#This Row],[Vertex 2]],GroupVertices[Vertex],0)),1,1,"")</f>
        <v>3</v>
      </c>
      <c r="BD101" s="48"/>
      <c r="BE101" s="49"/>
      <c r="BF101" s="48"/>
      <c r="BG101" s="49"/>
      <c r="BH101" s="48"/>
      <c r="BI101" s="49"/>
      <c r="BJ101" s="48"/>
      <c r="BK101" s="49"/>
      <c r="BL101" s="48"/>
    </row>
    <row r="102" spans="1:64" ht="15">
      <c r="A102" s="64" t="s">
        <v>237</v>
      </c>
      <c r="B102" s="64" t="s">
        <v>305</v>
      </c>
      <c r="C102" s="65" t="s">
        <v>2525</v>
      </c>
      <c r="D102" s="66">
        <v>3</v>
      </c>
      <c r="E102" s="67" t="s">
        <v>136</v>
      </c>
      <c r="F102" s="68">
        <v>35</v>
      </c>
      <c r="G102" s="65"/>
      <c r="H102" s="69"/>
      <c r="I102" s="70"/>
      <c r="J102" s="70"/>
      <c r="K102" s="34" t="s">
        <v>65</v>
      </c>
      <c r="L102" s="77">
        <v>102</v>
      </c>
      <c r="M102" s="77"/>
      <c r="N102" s="72"/>
      <c r="O102" s="79" t="s">
        <v>358</v>
      </c>
      <c r="P102" s="81">
        <v>43510.541180555556</v>
      </c>
      <c r="Q102" s="79" t="s">
        <v>438</v>
      </c>
      <c r="R102" s="79"/>
      <c r="S102" s="79"/>
      <c r="T102" s="79"/>
      <c r="U102" s="79"/>
      <c r="V102" s="83" t="s">
        <v>553</v>
      </c>
      <c r="W102" s="81">
        <v>43510.541180555556</v>
      </c>
      <c r="X102" s="83" t="s">
        <v>637</v>
      </c>
      <c r="Y102" s="79"/>
      <c r="Z102" s="79"/>
      <c r="AA102" s="85" t="s">
        <v>770</v>
      </c>
      <c r="AB102" s="85" t="s">
        <v>879</v>
      </c>
      <c r="AC102" s="79" t="b">
        <v>0</v>
      </c>
      <c r="AD102" s="79">
        <v>2</v>
      </c>
      <c r="AE102" s="85" t="s">
        <v>987</v>
      </c>
      <c r="AF102" s="79" t="b">
        <v>0</v>
      </c>
      <c r="AG102" s="79" t="s">
        <v>1037</v>
      </c>
      <c r="AH102" s="79"/>
      <c r="AI102" s="85" t="s">
        <v>929</v>
      </c>
      <c r="AJ102" s="79" t="b">
        <v>0</v>
      </c>
      <c r="AK102" s="79">
        <v>1</v>
      </c>
      <c r="AL102" s="85" t="s">
        <v>929</v>
      </c>
      <c r="AM102" s="79" t="s">
        <v>1047</v>
      </c>
      <c r="AN102" s="79" t="b">
        <v>0</v>
      </c>
      <c r="AO102" s="85" t="s">
        <v>879</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3</v>
      </c>
      <c r="BC102" s="78" t="str">
        <f>REPLACE(INDEX(GroupVertices[Group],MATCH(Edges[[#This Row],[Vertex 2]],GroupVertices[Vertex],0)),1,1,"")</f>
        <v>3</v>
      </c>
      <c r="BD102" s="48"/>
      <c r="BE102" s="49"/>
      <c r="BF102" s="48"/>
      <c r="BG102" s="49"/>
      <c r="BH102" s="48"/>
      <c r="BI102" s="49"/>
      <c r="BJ102" s="48"/>
      <c r="BK102" s="49"/>
      <c r="BL102" s="48"/>
    </row>
    <row r="103" spans="1:64" ht="15">
      <c r="A103" s="64" t="s">
        <v>238</v>
      </c>
      <c r="B103" s="64" t="s">
        <v>305</v>
      </c>
      <c r="C103" s="65" t="s">
        <v>2524</v>
      </c>
      <c r="D103" s="66">
        <v>3</v>
      </c>
      <c r="E103" s="67" t="s">
        <v>132</v>
      </c>
      <c r="F103" s="68">
        <v>35</v>
      </c>
      <c r="G103" s="65"/>
      <c r="H103" s="69"/>
      <c r="I103" s="70"/>
      <c r="J103" s="70"/>
      <c r="K103" s="34" t="s">
        <v>65</v>
      </c>
      <c r="L103" s="77">
        <v>103</v>
      </c>
      <c r="M103" s="77"/>
      <c r="N103" s="72"/>
      <c r="O103" s="79" t="s">
        <v>358</v>
      </c>
      <c r="P103" s="81">
        <v>43511.048842592594</v>
      </c>
      <c r="Q103" s="79" t="s">
        <v>439</v>
      </c>
      <c r="R103" s="79"/>
      <c r="S103" s="79"/>
      <c r="T103" s="79"/>
      <c r="U103" s="79"/>
      <c r="V103" s="83" t="s">
        <v>554</v>
      </c>
      <c r="W103" s="81">
        <v>43511.048842592594</v>
      </c>
      <c r="X103" s="83" t="s">
        <v>638</v>
      </c>
      <c r="Y103" s="79"/>
      <c r="Z103" s="79"/>
      <c r="AA103" s="85" t="s">
        <v>771</v>
      </c>
      <c r="AB103" s="79"/>
      <c r="AC103" s="79" t="b">
        <v>0</v>
      </c>
      <c r="AD103" s="79">
        <v>0</v>
      </c>
      <c r="AE103" s="85" t="s">
        <v>929</v>
      </c>
      <c r="AF103" s="79" t="b">
        <v>0</v>
      </c>
      <c r="AG103" s="79" t="s">
        <v>1037</v>
      </c>
      <c r="AH103" s="79"/>
      <c r="AI103" s="85" t="s">
        <v>929</v>
      </c>
      <c r="AJ103" s="79" t="b">
        <v>0</v>
      </c>
      <c r="AK103" s="79">
        <v>1</v>
      </c>
      <c r="AL103" s="85" t="s">
        <v>770</v>
      </c>
      <c r="AM103" s="79" t="s">
        <v>1047</v>
      </c>
      <c r="AN103" s="79" t="b">
        <v>0</v>
      </c>
      <c r="AO103" s="85" t="s">
        <v>770</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3</v>
      </c>
      <c r="BC103" s="78" t="str">
        <f>REPLACE(INDEX(GroupVertices[Group],MATCH(Edges[[#This Row],[Vertex 2]],GroupVertices[Vertex],0)),1,1,"")</f>
        <v>3</v>
      </c>
      <c r="BD103" s="48"/>
      <c r="BE103" s="49"/>
      <c r="BF103" s="48"/>
      <c r="BG103" s="49"/>
      <c r="BH103" s="48"/>
      <c r="BI103" s="49"/>
      <c r="BJ103" s="48"/>
      <c r="BK103" s="49"/>
      <c r="BL103" s="48"/>
    </row>
    <row r="104" spans="1:64" ht="15">
      <c r="A104" s="64" t="s">
        <v>237</v>
      </c>
      <c r="B104" s="64" t="s">
        <v>306</v>
      </c>
      <c r="C104" s="65" t="s">
        <v>2525</v>
      </c>
      <c r="D104" s="66">
        <v>3</v>
      </c>
      <c r="E104" s="67" t="s">
        <v>136</v>
      </c>
      <c r="F104" s="68">
        <v>35</v>
      </c>
      <c r="G104" s="65"/>
      <c r="H104" s="69"/>
      <c r="I104" s="70"/>
      <c r="J104" s="70"/>
      <c r="K104" s="34" t="s">
        <v>65</v>
      </c>
      <c r="L104" s="77">
        <v>104</v>
      </c>
      <c r="M104" s="77"/>
      <c r="N104" s="72"/>
      <c r="O104" s="79" t="s">
        <v>358</v>
      </c>
      <c r="P104" s="81">
        <v>43510.54096064815</v>
      </c>
      <c r="Q104" s="79" t="s">
        <v>440</v>
      </c>
      <c r="R104" s="79"/>
      <c r="S104" s="79"/>
      <c r="T104" s="79"/>
      <c r="U104" s="79"/>
      <c r="V104" s="83" t="s">
        <v>553</v>
      </c>
      <c r="W104" s="81">
        <v>43510.54096064815</v>
      </c>
      <c r="X104" s="83" t="s">
        <v>639</v>
      </c>
      <c r="Y104" s="79"/>
      <c r="Z104" s="79"/>
      <c r="AA104" s="85" t="s">
        <v>772</v>
      </c>
      <c r="AB104" s="85" t="s">
        <v>880</v>
      </c>
      <c r="AC104" s="79" t="b">
        <v>0</v>
      </c>
      <c r="AD104" s="79">
        <v>2</v>
      </c>
      <c r="AE104" s="85" t="s">
        <v>987</v>
      </c>
      <c r="AF104" s="79" t="b">
        <v>0</v>
      </c>
      <c r="AG104" s="79" t="s">
        <v>1037</v>
      </c>
      <c r="AH104" s="79"/>
      <c r="AI104" s="85" t="s">
        <v>929</v>
      </c>
      <c r="AJ104" s="79" t="b">
        <v>0</v>
      </c>
      <c r="AK104" s="79">
        <v>0</v>
      </c>
      <c r="AL104" s="85" t="s">
        <v>929</v>
      </c>
      <c r="AM104" s="79" t="s">
        <v>1047</v>
      </c>
      <c r="AN104" s="79" t="b">
        <v>0</v>
      </c>
      <c r="AO104" s="85" t="s">
        <v>880</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3</v>
      </c>
      <c r="BC104" s="78" t="str">
        <f>REPLACE(INDEX(GroupVertices[Group],MATCH(Edges[[#This Row],[Vertex 2]],GroupVertices[Vertex],0)),1,1,"")</f>
        <v>3</v>
      </c>
      <c r="BD104" s="48"/>
      <c r="BE104" s="49"/>
      <c r="BF104" s="48"/>
      <c r="BG104" s="49"/>
      <c r="BH104" s="48"/>
      <c r="BI104" s="49"/>
      <c r="BJ104" s="48"/>
      <c r="BK104" s="49"/>
      <c r="BL104" s="48"/>
    </row>
    <row r="105" spans="1:64" ht="15">
      <c r="A105" s="64" t="s">
        <v>237</v>
      </c>
      <c r="B105" s="64" t="s">
        <v>306</v>
      </c>
      <c r="C105" s="65" t="s">
        <v>2525</v>
      </c>
      <c r="D105" s="66">
        <v>3</v>
      </c>
      <c r="E105" s="67" t="s">
        <v>136</v>
      </c>
      <c r="F105" s="68">
        <v>35</v>
      </c>
      <c r="G105" s="65"/>
      <c r="H105" s="69"/>
      <c r="I105" s="70"/>
      <c r="J105" s="70"/>
      <c r="K105" s="34" t="s">
        <v>65</v>
      </c>
      <c r="L105" s="77">
        <v>105</v>
      </c>
      <c r="M105" s="77"/>
      <c r="N105" s="72"/>
      <c r="O105" s="79" t="s">
        <v>358</v>
      </c>
      <c r="P105" s="81">
        <v>43510.541180555556</v>
      </c>
      <c r="Q105" s="79" t="s">
        <v>438</v>
      </c>
      <c r="R105" s="79"/>
      <c r="S105" s="79"/>
      <c r="T105" s="79"/>
      <c r="U105" s="79"/>
      <c r="V105" s="83" t="s">
        <v>553</v>
      </c>
      <c r="W105" s="81">
        <v>43510.541180555556</v>
      </c>
      <c r="X105" s="83" t="s">
        <v>637</v>
      </c>
      <c r="Y105" s="79"/>
      <c r="Z105" s="79"/>
      <c r="AA105" s="85" t="s">
        <v>770</v>
      </c>
      <c r="AB105" s="85" t="s">
        <v>879</v>
      </c>
      <c r="AC105" s="79" t="b">
        <v>0</v>
      </c>
      <c r="AD105" s="79">
        <v>2</v>
      </c>
      <c r="AE105" s="85" t="s">
        <v>987</v>
      </c>
      <c r="AF105" s="79" t="b">
        <v>0</v>
      </c>
      <c r="AG105" s="79" t="s">
        <v>1037</v>
      </c>
      <c r="AH105" s="79"/>
      <c r="AI105" s="85" t="s">
        <v>929</v>
      </c>
      <c r="AJ105" s="79" t="b">
        <v>0</v>
      </c>
      <c r="AK105" s="79">
        <v>1</v>
      </c>
      <c r="AL105" s="85" t="s">
        <v>929</v>
      </c>
      <c r="AM105" s="79" t="s">
        <v>1047</v>
      </c>
      <c r="AN105" s="79" t="b">
        <v>0</v>
      </c>
      <c r="AO105" s="85" t="s">
        <v>879</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3</v>
      </c>
      <c r="BC105" s="78" t="str">
        <f>REPLACE(INDEX(GroupVertices[Group],MATCH(Edges[[#This Row],[Vertex 2]],GroupVertices[Vertex],0)),1,1,"")</f>
        <v>3</v>
      </c>
      <c r="BD105" s="48"/>
      <c r="BE105" s="49"/>
      <c r="BF105" s="48"/>
      <c r="BG105" s="49"/>
      <c r="BH105" s="48"/>
      <c r="BI105" s="49"/>
      <c r="BJ105" s="48"/>
      <c r="BK105" s="49"/>
      <c r="BL105" s="48"/>
    </row>
    <row r="106" spans="1:64" ht="15">
      <c r="A106" s="64" t="s">
        <v>238</v>
      </c>
      <c r="B106" s="64" t="s">
        <v>306</v>
      </c>
      <c r="C106" s="65" t="s">
        <v>2524</v>
      </c>
      <c r="D106" s="66">
        <v>3</v>
      </c>
      <c r="E106" s="67" t="s">
        <v>132</v>
      </c>
      <c r="F106" s="68">
        <v>35</v>
      </c>
      <c r="G106" s="65"/>
      <c r="H106" s="69"/>
      <c r="I106" s="70"/>
      <c r="J106" s="70"/>
      <c r="K106" s="34" t="s">
        <v>65</v>
      </c>
      <c r="L106" s="77">
        <v>106</v>
      </c>
      <c r="M106" s="77"/>
      <c r="N106" s="72"/>
      <c r="O106" s="79" t="s">
        <v>358</v>
      </c>
      <c r="P106" s="81">
        <v>43511.048842592594</v>
      </c>
      <c r="Q106" s="79" t="s">
        <v>439</v>
      </c>
      <c r="R106" s="79"/>
      <c r="S106" s="79"/>
      <c r="T106" s="79"/>
      <c r="U106" s="79"/>
      <c r="V106" s="83" t="s">
        <v>554</v>
      </c>
      <c r="W106" s="81">
        <v>43511.048842592594</v>
      </c>
      <c r="X106" s="83" t="s">
        <v>638</v>
      </c>
      <c r="Y106" s="79"/>
      <c r="Z106" s="79"/>
      <c r="AA106" s="85" t="s">
        <v>771</v>
      </c>
      <c r="AB106" s="79"/>
      <c r="AC106" s="79" t="b">
        <v>0</v>
      </c>
      <c r="AD106" s="79">
        <v>0</v>
      </c>
      <c r="AE106" s="85" t="s">
        <v>929</v>
      </c>
      <c r="AF106" s="79" t="b">
        <v>0</v>
      </c>
      <c r="AG106" s="79" t="s">
        <v>1037</v>
      </c>
      <c r="AH106" s="79"/>
      <c r="AI106" s="85" t="s">
        <v>929</v>
      </c>
      <c r="AJ106" s="79" t="b">
        <v>0</v>
      </c>
      <c r="AK106" s="79">
        <v>1</v>
      </c>
      <c r="AL106" s="85" t="s">
        <v>770</v>
      </c>
      <c r="AM106" s="79" t="s">
        <v>1047</v>
      </c>
      <c r="AN106" s="79" t="b">
        <v>0</v>
      </c>
      <c r="AO106" s="85" t="s">
        <v>770</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3</v>
      </c>
      <c r="BC106" s="78" t="str">
        <f>REPLACE(INDEX(GroupVertices[Group],MATCH(Edges[[#This Row],[Vertex 2]],GroupVertices[Vertex],0)),1,1,"")</f>
        <v>3</v>
      </c>
      <c r="BD106" s="48"/>
      <c r="BE106" s="49"/>
      <c r="BF106" s="48"/>
      <c r="BG106" s="49"/>
      <c r="BH106" s="48"/>
      <c r="BI106" s="49"/>
      <c r="BJ106" s="48"/>
      <c r="BK106" s="49"/>
      <c r="BL106" s="48"/>
    </row>
    <row r="107" spans="1:64" ht="15">
      <c r="A107" s="64" t="s">
        <v>237</v>
      </c>
      <c r="B107" s="64" t="s">
        <v>307</v>
      </c>
      <c r="C107" s="65" t="s">
        <v>2525</v>
      </c>
      <c r="D107" s="66">
        <v>3</v>
      </c>
      <c r="E107" s="67" t="s">
        <v>136</v>
      </c>
      <c r="F107" s="68">
        <v>35</v>
      </c>
      <c r="G107" s="65"/>
      <c r="H107" s="69"/>
      <c r="I107" s="70"/>
      <c r="J107" s="70"/>
      <c r="K107" s="34" t="s">
        <v>65</v>
      </c>
      <c r="L107" s="77">
        <v>107</v>
      </c>
      <c r="M107" s="77"/>
      <c r="N107" s="72"/>
      <c r="O107" s="79" t="s">
        <v>358</v>
      </c>
      <c r="P107" s="81">
        <v>43510.54096064815</v>
      </c>
      <c r="Q107" s="79" t="s">
        <v>440</v>
      </c>
      <c r="R107" s="79"/>
      <c r="S107" s="79"/>
      <c r="T107" s="79"/>
      <c r="U107" s="79"/>
      <c r="V107" s="83" t="s">
        <v>553</v>
      </c>
      <c r="W107" s="81">
        <v>43510.54096064815</v>
      </c>
      <c r="X107" s="83" t="s">
        <v>639</v>
      </c>
      <c r="Y107" s="79"/>
      <c r="Z107" s="79"/>
      <c r="AA107" s="85" t="s">
        <v>772</v>
      </c>
      <c r="AB107" s="85" t="s">
        <v>880</v>
      </c>
      <c r="AC107" s="79" t="b">
        <v>0</v>
      </c>
      <c r="AD107" s="79">
        <v>2</v>
      </c>
      <c r="AE107" s="85" t="s">
        <v>987</v>
      </c>
      <c r="AF107" s="79" t="b">
        <v>0</v>
      </c>
      <c r="AG107" s="79" t="s">
        <v>1037</v>
      </c>
      <c r="AH107" s="79"/>
      <c r="AI107" s="85" t="s">
        <v>929</v>
      </c>
      <c r="AJ107" s="79" t="b">
        <v>0</v>
      </c>
      <c r="AK107" s="79">
        <v>0</v>
      </c>
      <c r="AL107" s="85" t="s">
        <v>929</v>
      </c>
      <c r="AM107" s="79" t="s">
        <v>1047</v>
      </c>
      <c r="AN107" s="79" t="b">
        <v>0</v>
      </c>
      <c r="AO107" s="85" t="s">
        <v>880</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3</v>
      </c>
      <c r="BC107" s="78" t="str">
        <f>REPLACE(INDEX(GroupVertices[Group],MATCH(Edges[[#This Row],[Vertex 2]],GroupVertices[Vertex],0)),1,1,"")</f>
        <v>3</v>
      </c>
      <c r="BD107" s="48"/>
      <c r="BE107" s="49"/>
      <c r="BF107" s="48"/>
      <c r="BG107" s="49"/>
      <c r="BH107" s="48"/>
      <c r="BI107" s="49"/>
      <c r="BJ107" s="48"/>
      <c r="BK107" s="49"/>
      <c r="BL107" s="48"/>
    </row>
    <row r="108" spans="1:64" ht="15">
      <c r="A108" s="64" t="s">
        <v>237</v>
      </c>
      <c r="B108" s="64" t="s">
        <v>307</v>
      </c>
      <c r="C108" s="65" t="s">
        <v>2525</v>
      </c>
      <c r="D108" s="66">
        <v>3</v>
      </c>
      <c r="E108" s="67" t="s">
        <v>136</v>
      </c>
      <c r="F108" s="68">
        <v>35</v>
      </c>
      <c r="G108" s="65"/>
      <c r="H108" s="69"/>
      <c r="I108" s="70"/>
      <c r="J108" s="70"/>
      <c r="K108" s="34" t="s">
        <v>65</v>
      </c>
      <c r="L108" s="77">
        <v>108</v>
      </c>
      <c r="M108" s="77"/>
      <c r="N108" s="72"/>
      <c r="O108" s="79" t="s">
        <v>358</v>
      </c>
      <c r="P108" s="81">
        <v>43510.541180555556</v>
      </c>
      <c r="Q108" s="79" t="s">
        <v>438</v>
      </c>
      <c r="R108" s="79"/>
      <c r="S108" s="79"/>
      <c r="T108" s="79"/>
      <c r="U108" s="79"/>
      <c r="V108" s="83" t="s">
        <v>553</v>
      </c>
      <c r="W108" s="81">
        <v>43510.541180555556</v>
      </c>
      <c r="X108" s="83" t="s">
        <v>637</v>
      </c>
      <c r="Y108" s="79"/>
      <c r="Z108" s="79"/>
      <c r="AA108" s="85" t="s">
        <v>770</v>
      </c>
      <c r="AB108" s="85" t="s">
        <v>879</v>
      </c>
      <c r="AC108" s="79" t="b">
        <v>0</v>
      </c>
      <c r="AD108" s="79">
        <v>2</v>
      </c>
      <c r="AE108" s="85" t="s">
        <v>987</v>
      </c>
      <c r="AF108" s="79" t="b">
        <v>0</v>
      </c>
      <c r="AG108" s="79" t="s">
        <v>1037</v>
      </c>
      <c r="AH108" s="79"/>
      <c r="AI108" s="85" t="s">
        <v>929</v>
      </c>
      <c r="AJ108" s="79" t="b">
        <v>0</v>
      </c>
      <c r="AK108" s="79">
        <v>1</v>
      </c>
      <c r="AL108" s="85" t="s">
        <v>929</v>
      </c>
      <c r="AM108" s="79" t="s">
        <v>1047</v>
      </c>
      <c r="AN108" s="79" t="b">
        <v>0</v>
      </c>
      <c r="AO108" s="85" t="s">
        <v>879</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3</v>
      </c>
      <c r="BC108" s="78" t="str">
        <f>REPLACE(INDEX(GroupVertices[Group],MATCH(Edges[[#This Row],[Vertex 2]],GroupVertices[Vertex],0)),1,1,"")</f>
        <v>3</v>
      </c>
      <c r="BD108" s="48"/>
      <c r="BE108" s="49"/>
      <c r="BF108" s="48"/>
      <c r="BG108" s="49"/>
      <c r="BH108" s="48"/>
      <c r="BI108" s="49"/>
      <c r="BJ108" s="48"/>
      <c r="BK108" s="49"/>
      <c r="BL108" s="48"/>
    </row>
    <row r="109" spans="1:64" ht="15">
      <c r="A109" s="64" t="s">
        <v>238</v>
      </c>
      <c r="B109" s="64" t="s">
        <v>307</v>
      </c>
      <c r="C109" s="65" t="s">
        <v>2524</v>
      </c>
      <c r="D109" s="66">
        <v>3</v>
      </c>
      <c r="E109" s="67" t="s">
        <v>132</v>
      </c>
      <c r="F109" s="68">
        <v>35</v>
      </c>
      <c r="G109" s="65"/>
      <c r="H109" s="69"/>
      <c r="I109" s="70"/>
      <c r="J109" s="70"/>
      <c r="K109" s="34" t="s">
        <v>65</v>
      </c>
      <c r="L109" s="77">
        <v>109</v>
      </c>
      <c r="M109" s="77"/>
      <c r="N109" s="72"/>
      <c r="O109" s="79" t="s">
        <v>358</v>
      </c>
      <c r="P109" s="81">
        <v>43511.048842592594</v>
      </c>
      <c r="Q109" s="79" t="s">
        <v>439</v>
      </c>
      <c r="R109" s="79"/>
      <c r="S109" s="79"/>
      <c r="T109" s="79"/>
      <c r="U109" s="79"/>
      <c r="V109" s="83" t="s">
        <v>554</v>
      </c>
      <c r="W109" s="81">
        <v>43511.048842592594</v>
      </c>
      <c r="X109" s="83" t="s">
        <v>638</v>
      </c>
      <c r="Y109" s="79"/>
      <c r="Z109" s="79"/>
      <c r="AA109" s="85" t="s">
        <v>771</v>
      </c>
      <c r="AB109" s="79"/>
      <c r="AC109" s="79" t="b">
        <v>0</v>
      </c>
      <c r="AD109" s="79">
        <v>0</v>
      </c>
      <c r="AE109" s="85" t="s">
        <v>929</v>
      </c>
      <c r="AF109" s="79" t="b">
        <v>0</v>
      </c>
      <c r="AG109" s="79" t="s">
        <v>1037</v>
      </c>
      <c r="AH109" s="79"/>
      <c r="AI109" s="85" t="s">
        <v>929</v>
      </c>
      <c r="AJ109" s="79" t="b">
        <v>0</v>
      </c>
      <c r="AK109" s="79">
        <v>1</v>
      </c>
      <c r="AL109" s="85" t="s">
        <v>770</v>
      </c>
      <c r="AM109" s="79" t="s">
        <v>1047</v>
      </c>
      <c r="AN109" s="79" t="b">
        <v>0</v>
      </c>
      <c r="AO109" s="85" t="s">
        <v>770</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3</v>
      </c>
      <c r="BC109" s="78" t="str">
        <f>REPLACE(INDEX(GroupVertices[Group],MATCH(Edges[[#This Row],[Vertex 2]],GroupVertices[Vertex],0)),1,1,"")</f>
        <v>3</v>
      </c>
      <c r="BD109" s="48"/>
      <c r="BE109" s="49"/>
      <c r="BF109" s="48"/>
      <c r="BG109" s="49"/>
      <c r="BH109" s="48"/>
      <c r="BI109" s="49"/>
      <c r="BJ109" s="48"/>
      <c r="BK109" s="49"/>
      <c r="BL109" s="48"/>
    </row>
    <row r="110" spans="1:64" ht="15">
      <c r="A110" s="64" t="s">
        <v>237</v>
      </c>
      <c r="B110" s="64" t="s">
        <v>308</v>
      </c>
      <c r="C110" s="65" t="s">
        <v>2525</v>
      </c>
      <c r="D110" s="66">
        <v>3</v>
      </c>
      <c r="E110" s="67" t="s">
        <v>136</v>
      </c>
      <c r="F110" s="68">
        <v>35</v>
      </c>
      <c r="G110" s="65"/>
      <c r="H110" s="69"/>
      <c r="I110" s="70"/>
      <c r="J110" s="70"/>
      <c r="K110" s="34" t="s">
        <v>65</v>
      </c>
      <c r="L110" s="77">
        <v>110</v>
      </c>
      <c r="M110" s="77"/>
      <c r="N110" s="72"/>
      <c r="O110" s="79" t="s">
        <v>358</v>
      </c>
      <c r="P110" s="81">
        <v>43510.54096064815</v>
      </c>
      <c r="Q110" s="79" t="s">
        <v>440</v>
      </c>
      <c r="R110" s="79"/>
      <c r="S110" s="79"/>
      <c r="T110" s="79"/>
      <c r="U110" s="79"/>
      <c r="V110" s="83" t="s">
        <v>553</v>
      </c>
      <c r="W110" s="81">
        <v>43510.54096064815</v>
      </c>
      <c r="X110" s="83" t="s">
        <v>639</v>
      </c>
      <c r="Y110" s="79"/>
      <c r="Z110" s="79"/>
      <c r="AA110" s="85" t="s">
        <v>772</v>
      </c>
      <c r="AB110" s="85" t="s">
        <v>880</v>
      </c>
      <c r="AC110" s="79" t="b">
        <v>0</v>
      </c>
      <c r="AD110" s="79">
        <v>2</v>
      </c>
      <c r="AE110" s="85" t="s">
        <v>987</v>
      </c>
      <c r="AF110" s="79" t="b">
        <v>0</v>
      </c>
      <c r="AG110" s="79" t="s">
        <v>1037</v>
      </c>
      <c r="AH110" s="79"/>
      <c r="AI110" s="85" t="s">
        <v>929</v>
      </c>
      <c r="AJ110" s="79" t="b">
        <v>0</v>
      </c>
      <c r="AK110" s="79">
        <v>0</v>
      </c>
      <c r="AL110" s="85" t="s">
        <v>929</v>
      </c>
      <c r="AM110" s="79" t="s">
        <v>1047</v>
      </c>
      <c r="AN110" s="79" t="b">
        <v>0</v>
      </c>
      <c r="AO110" s="85" t="s">
        <v>880</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3</v>
      </c>
      <c r="BC110" s="78" t="str">
        <f>REPLACE(INDEX(GroupVertices[Group],MATCH(Edges[[#This Row],[Vertex 2]],GroupVertices[Vertex],0)),1,1,"")</f>
        <v>3</v>
      </c>
      <c r="BD110" s="48">
        <v>0</v>
      </c>
      <c r="BE110" s="49">
        <v>0</v>
      </c>
      <c r="BF110" s="48">
        <v>0</v>
      </c>
      <c r="BG110" s="49">
        <v>0</v>
      </c>
      <c r="BH110" s="48">
        <v>0</v>
      </c>
      <c r="BI110" s="49">
        <v>0</v>
      </c>
      <c r="BJ110" s="48">
        <v>14</v>
      </c>
      <c r="BK110" s="49">
        <v>100</v>
      </c>
      <c r="BL110" s="48">
        <v>14</v>
      </c>
    </row>
    <row r="111" spans="1:64" ht="15">
      <c r="A111" s="64" t="s">
        <v>237</v>
      </c>
      <c r="B111" s="64" t="s">
        <v>308</v>
      </c>
      <c r="C111" s="65" t="s">
        <v>2525</v>
      </c>
      <c r="D111" s="66">
        <v>3</v>
      </c>
      <c r="E111" s="67" t="s">
        <v>136</v>
      </c>
      <c r="F111" s="68">
        <v>35</v>
      </c>
      <c r="G111" s="65"/>
      <c r="H111" s="69"/>
      <c r="I111" s="70"/>
      <c r="J111" s="70"/>
      <c r="K111" s="34" t="s">
        <v>65</v>
      </c>
      <c r="L111" s="77">
        <v>111</v>
      </c>
      <c r="M111" s="77"/>
      <c r="N111" s="72"/>
      <c r="O111" s="79" t="s">
        <v>358</v>
      </c>
      <c r="P111" s="81">
        <v>43510.541180555556</v>
      </c>
      <c r="Q111" s="79" t="s">
        <v>438</v>
      </c>
      <c r="R111" s="79"/>
      <c r="S111" s="79"/>
      <c r="T111" s="79"/>
      <c r="U111" s="79"/>
      <c r="V111" s="83" t="s">
        <v>553</v>
      </c>
      <c r="W111" s="81">
        <v>43510.541180555556</v>
      </c>
      <c r="X111" s="83" t="s">
        <v>637</v>
      </c>
      <c r="Y111" s="79"/>
      <c r="Z111" s="79"/>
      <c r="AA111" s="85" t="s">
        <v>770</v>
      </c>
      <c r="AB111" s="85" t="s">
        <v>879</v>
      </c>
      <c r="AC111" s="79" t="b">
        <v>0</v>
      </c>
      <c r="AD111" s="79">
        <v>2</v>
      </c>
      <c r="AE111" s="85" t="s">
        <v>987</v>
      </c>
      <c r="AF111" s="79" t="b">
        <v>0</v>
      </c>
      <c r="AG111" s="79" t="s">
        <v>1037</v>
      </c>
      <c r="AH111" s="79"/>
      <c r="AI111" s="85" t="s">
        <v>929</v>
      </c>
      <c r="AJ111" s="79" t="b">
        <v>0</v>
      </c>
      <c r="AK111" s="79">
        <v>1</v>
      </c>
      <c r="AL111" s="85" t="s">
        <v>929</v>
      </c>
      <c r="AM111" s="79" t="s">
        <v>1047</v>
      </c>
      <c r="AN111" s="79" t="b">
        <v>0</v>
      </c>
      <c r="AO111" s="85" t="s">
        <v>879</v>
      </c>
      <c r="AP111" s="79" t="s">
        <v>176</v>
      </c>
      <c r="AQ111" s="79">
        <v>0</v>
      </c>
      <c r="AR111" s="79">
        <v>0</v>
      </c>
      <c r="AS111" s="79"/>
      <c r="AT111" s="79"/>
      <c r="AU111" s="79"/>
      <c r="AV111" s="79"/>
      <c r="AW111" s="79"/>
      <c r="AX111" s="79"/>
      <c r="AY111" s="79"/>
      <c r="AZ111" s="79"/>
      <c r="BA111">
        <v>2</v>
      </c>
      <c r="BB111" s="78" t="str">
        <f>REPLACE(INDEX(GroupVertices[Group],MATCH(Edges[[#This Row],[Vertex 1]],GroupVertices[Vertex],0)),1,1,"")</f>
        <v>3</v>
      </c>
      <c r="BC111" s="78" t="str">
        <f>REPLACE(INDEX(GroupVertices[Group],MATCH(Edges[[#This Row],[Vertex 2]],GroupVertices[Vertex],0)),1,1,"")</f>
        <v>3</v>
      </c>
      <c r="BD111" s="48">
        <v>0</v>
      </c>
      <c r="BE111" s="49">
        <v>0</v>
      </c>
      <c r="BF111" s="48">
        <v>0</v>
      </c>
      <c r="BG111" s="49">
        <v>0</v>
      </c>
      <c r="BH111" s="48">
        <v>0</v>
      </c>
      <c r="BI111" s="49">
        <v>0</v>
      </c>
      <c r="BJ111" s="48">
        <v>16</v>
      </c>
      <c r="BK111" s="49">
        <v>100</v>
      </c>
      <c r="BL111" s="48">
        <v>16</v>
      </c>
    </row>
    <row r="112" spans="1:64" ht="15">
      <c r="A112" s="64" t="s">
        <v>238</v>
      </c>
      <c r="B112" s="64" t="s">
        <v>308</v>
      </c>
      <c r="C112" s="65" t="s">
        <v>2524</v>
      </c>
      <c r="D112" s="66">
        <v>3</v>
      </c>
      <c r="E112" s="67" t="s">
        <v>132</v>
      </c>
      <c r="F112" s="68">
        <v>35</v>
      </c>
      <c r="G112" s="65"/>
      <c r="H112" s="69"/>
      <c r="I112" s="70"/>
      <c r="J112" s="70"/>
      <c r="K112" s="34" t="s">
        <v>65</v>
      </c>
      <c r="L112" s="77">
        <v>112</v>
      </c>
      <c r="M112" s="77"/>
      <c r="N112" s="72"/>
      <c r="O112" s="79" t="s">
        <v>358</v>
      </c>
      <c r="P112" s="81">
        <v>43511.048842592594</v>
      </c>
      <c r="Q112" s="79" t="s">
        <v>439</v>
      </c>
      <c r="R112" s="79"/>
      <c r="S112" s="79"/>
      <c r="T112" s="79"/>
      <c r="U112" s="79"/>
      <c r="V112" s="83" t="s">
        <v>554</v>
      </c>
      <c r="W112" s="81">
        <v>43511.048842592594</v>
      </c>
      <c r="X112" s="83" t="s">
        <v>638</v>
      </c>
      <c r="Y112" s="79"/>
      <c r="Z112" s="79"/>
      <c r="AA112" s="85" t="s">
        <v>771</v>
      </c>
      <c r="AB112" s="79"/>
      <c r="AC112" s="79" t="b">
        <v>0</v>
      </c>
      <c r="AD112" s="79">
        <v>0</v>
      </c>
      <c r="AE112" s="85" t="s">
        <v>929</v>
      </c>
      <c r="AF112" s="79" t="b">
        <v>0</v>
      </c>
      <c r="AG112" s="79" t="s">
        <v>1037</v>
      </c>
      <c r="AH112" s="79"/>
      <c r="AI112" s="85" t="s">
        <v>929</v>
      </c>
      <c r="AJ112" s="79" t="b">
        <v>0</v>
      </c>
      <c r="AK112" s="79">
        <v>1</v>
      </c>
      <c r="AL112" s="85" t="s">
        <v>770</v>
      </c>
      <c r="AM112" s="79" t="s">
        <v>1047</v>
      </c>
      <c r="AN112" s="79" t="b">
        <v>0</v>
      </c>
      <c r="AO112" s="85" t="s">
        <v>770</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3</v>
      </c>
      <c r="BC112" s="78" t="str">
        <f>REPLACE(INDEX(GroupVertices[Group],MATCH(Edges[[#This Row],[Vertex 2]],GroupVertices[Vertex],0)),1,1,"")</f>
        <v>3</v>
      </c>
      <c r="BD112" s="48">
        <v>0</v>
      </c>
      <c r="BE112" s="49">
        <v>0</v>
      </c>
      <c r="BF112" s="48">
        <v>0</v>
      </c>
      <c r="BG112" s="49">
        <v>0</v>
      </c>
      <c r="BH112" s="48">
        <v>0</v>
      </c>
      <c r="BI112" s="49">
        <v>0</v>
      </c>
      <c r="BJ112" s="48">
        <v>13</v>
      </c>
      <c r="BK112" s="49">
        <v>100</v>
      </c>
      <c r="BL112" s="48">
        <v>13</v>
      </c>
    </row>
    <row r="113" spans="1:64" ht="15">
      <c r="A113" s="64" t="s">
        <v>237</v>
      </c>
      <c r="B113" s="64" t="s">
        <v>238</v>
      </c>
      <c r="C113" s="65" t="s">
        <v>2525</v>
      </c>
      <c r="D113" s="66">
        <v>3</v>
      </c>
      <c r="E113" s="67" t="s">
        <v>136</v>
      </c>
      <c r="F113" s="68">
        <v>35</v>
      </c>
      <c r="G113" s="65"/>
      <c r="H113" s="69"/>
      <c r="I113" s="70"/>
      <c r="J113" s="70"/>
      <c r="K113" s="34" t="s">
        <v>66</v>
      </c>
      <c r="L113" s="77">
        <v>113</v>
      </c>
      <c r="M113" s="77"/>
      <c r="N113" s="72"/>
      <c r="O113" s="79" t="s">
        <v>357</v>
      </c>
      <c r="P113" s="81">
        <v>43510.54096064815</v>
      </c>
      <c r="Q113" s="79" t="s">
        <v>440</v>
      </c>
      <c r="R113" s="79"/>
      <c r="S113" s="79"/>
      <c r="T113" s="79"/>
      <c r="U113" s="79"/>
      <c r="V113" s="83" t="s">
        <v>553</v>
      </c>
      <c r="W113" s="81">
        <v>43510.54096064815</v>
      </c>
      <c r="X113" s="83" t="s">
        <v>639</v>
      </c>
      <c r="Y113" s="79"/>
      <c r="Z113" s="79"/>
      <c r="AA113" s="85" t="s">
        <v>772</v>
      </c>
      <c r="AB113" s="85" t="s">
        <v>880</v>
      </c>
      <c r="AC113" s="79" t="b">
        <v>0</v>
      </c>
      <c r="AD113" s="79">
        <v>2</v>
      </c>
      <c r="AE113" s="85" t="s">
        <v>987</v>
      </c>
      <c r="AF113" s="79" t="b">
        <v>0</v>
      </c>
      <c r="AG113" s="79" t="s">
        <v>1037</v>
      </c>
      <c r="AH113" s="79"/>
      <c r="AI113" s="85" t="s">
        <v>929</v>
      </c>
      <c r="AJ113" s="79" t="b">
        <v>0</v>
      </c>
      <c r="AK113" s="79">
        <v>0</v>
      </c>
      <c r="AL113" s="85" t="s">
        <v>929</v>
      </c>
      <c r="AM113" s="79" t="s">
        <v>1047</v>
      </c>
      <c r="AN113" s="79" t="b">
        <v>0</v>
      </c>
      <c r="AO113" s="85" t="s">
        <v>880</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3</v>
      </c>
      <c r="BC113" s="78" t="str">
        <f>REPLACE(INDEX(GroupVertices[Group],MATCH(Edges[[#This Row],[Vertex 2]],GroupVertices[Vertex],0)),1,1,"")</f>
        <v>3</v>
      </c>
      <c r="BD113" s="48"/>
      <c r="BE113" s="49"/>
      <c r="BF113" s="48"/>
      <c r="BG113" s="49"/>
      <c r="BH113" s="48"/>
      <c r="BI113" s="49"/>
      <c r="BJ113" s="48"/>
      <c r="BK113" s="49"/>
      <c r="BL113" s="48"/>
    </row>
    <row r="114" spans="1:64" ht="15">
      <c r="A114" s="64" t="s">
        <v>237</v>
      </c>
      <c r="B114" s="64" t="s">
        <v>238</v>
      </c>
      <c r="C114" s="65" t="s">
        <v>2525</v>
      </c>
      <c r="D114" s="66">
        <v>3</v>
      </c>
      <c r="E114" s="67" t="s">
        <v>136</v>
      </c>
      <c r="F114" s="68">
        <v>35</v>
      </c>
      <c r="G114" s="65"/>
      <c r="H114" s="69"/>
      <c r="I114" s="70"/>
      <c r="J114" s="70"/>
      <c r="K114" s="34" t="s">
        <v>66</v>
      </c>
      <c r="L114" s="77">
        <v>114</v>
      </c>
      <c r="M114" s="77"/>
      <c r="N114" s="72"/>
      <c r="O114" s="79" t="s">
        <v>357</v>
      </c>
      <c r="P114" s="81">
        <v>43510.541180555556</v>
      </c>
      <c r="Q114" s="79" t="s">
        <v>438</v>
      </c>
      <c r="R114" s="79"/>
      <c r="S114" s="79"/>
      <c r="T114" s="79"/>
      <c r="U114" s="79"/>
      <c r="V114" s="83" t="s">
        <v>553</v>
      </c>
      <c r="W114" s="81">
        <v>43510.541180555556</v>
      </c>
      <c r="X114" s="83" t="s">
        <v>637</v>
      </c>
      <c r="Y114" s="79"/>
      <c r="Z114" s="79"/>
      <c r="AA114" s="85" t="s">
        <v>770</v>
      </c>
      <c r="AB114" s="85" t="s">
        <v>879</v>
      </c>
      <c r="AC114" s="79" t="b">
        <v>0</v>
      </c>
      <c r="AD114" s="79">
        <v>2</v>
      </c>
      <c r="AE114" s="85" t="s">
        <v>987</v>
      </c>
      <c r="AF114" s="79" t="b">
        <v>0</v>
      </c>
      <c r="AG114" s="79" t="s">
        <v>1037</v>
      </c>
      <c r="AH114" s="79"/>
      <c r="AI114" s="85" t="s">
        <v>929</v>
      </c>
      <c r="AJ114" s="79" t="b">
        <v>0</v>
      </c>
      <c r="AK114" s="79">
        <v>1</v>
      </c>
      <c r="AL114" s="85" t="s">
        <v>929</v>
      </c>
      <c r="AM114" s="79" t="s">
        <v>1047</v>
      </c>
      <c r="AN114" s="79" t="b">
        <v>0</v>
      </c>
      <c r="AO114" s="85" t="s">
        <v>879</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3</v>
      </c>
      <c r="BC114" s="78" t="str">
        <f>REPLACE(INDEX(GroupVertices[Group],MATCH(Edges[[#This Row],[Vertex 2]],GroupVertices[Vertex],0)),1,1,"")</f>
        <v>3</v>
      </c>
      <c r="BD114" s="48"/>
      <c r="BE114" s="49"/>
      <c r="BF114" s="48"/>
      <c r="BG114" s="49"/>
      <c r="BH114" s="48"/>
      <c r="BI114" s="49"/>
      <c r="BJ114" s="48"/>
      <c r="BK114" s="49"/>
      <c r="BL114" s="48"/>
    </row>
    <row r="115" spans="1:64" ht="15">
      <c r="A115" s="64" t="s">
        <v>238</v>
      </c>
      <c r="B115" s="64" t="s">
        <v>237</v>
      </c>
      <c r="C115" s="65" t="s">
        <v>2524</v>
      </c>
      <c r="D115" s="66">
        <v>3</v>
      </c>
      <c r="E115" s="67" t="s">
        <v>132</v>
      </c>
      <c r="F115" s="68">
        <v>35</v>
      </c>
      <c r="G115" s="65"/>
      <c r="H115" s="69"/>
      <c r="I115" s="70"/>
      <c r="J115" s="70"/>
      <c r="K115" s="34" t="s">
        <v>66</v>
      </c>
      <c r="L115" s="77">
        <v>115</v>
      </c>
      <c r="M115" s="77"/>
      <c r="N115" s="72"/>
      <c r="O115" s="79" t="s">
        <v>358</v>
      </c>
      <c r="P115" s="81">
        <v>43511.048842592594</v>
      </c>
      <c r="Q115" s="79" t="s">
        <v>439</v>
      </c>
      <c r="R115" s="79"/>
      <c r="S115" s="79"/>
      <c r="T115" s="79"/>
      <c r="U115" s="79"/>
      <c r="V115" s="83" t="s">
        <v>554</v>
      </c>
      <c r="W115" s="81">
        <v>43511.048842592594</v>
      </c>
      <c r="X115" s="83" t="s">
        <v>638</v>
      </c>
      <c r="Y115" s="79"/>
      <c r="Z115" s="79"/>
      <c r="AA115" s="85" t="s">
        <v>771</v>
      </c>
      <c r="AB115" s="79"/>
      <c r="AC115" s="79" t="b">
        <v>0</v>
      </c>
      <c r="AD115" s="79">
        <v>0</v>
      </c>
      <c r="AE115" s="85" t="s">
        <v>929</v>
      </c>
      <c r="AF115" s="79" t="b">
        <v>0</v>
      </c>
      <c r="AG115" s="79" t="s">
        <v>1037</v>
      </c>
      <c r="AH115" s="79"/>
      <c r="AI115" s="85" t="s">
        <v>929</v>
      </c>
      <c r="AJ115" s="79" t="b">
        <v>0</v>
      </c>
      <c r="AK115" s="79">
        <v>1</v>
      </c>
      <c r="AL115" s="85" t="s">
        <v>770</v>
      </c>
      <c r="AM115" s="79" t="s">
        <v>1047</v>
      </c>
      <c r="AN115" s="79" t="b">
        <v>0</v>
      </c>
      <c r="AO115" s="85" t="s">
        <v>770</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3</v>
      </c>
      <c r="BC115" s="78" t="str">
        <f>REPLACE(INDEX(GroupVertices[Group],MATCH(Edges[[#This Row],[Vertex 2]],GroupVertices[Vertex],0)),1,1,"")</f>
        <v>3</v>
      </c>
      <c r="BD115" s="48"/>
      <c r="BE115" s="49"/>
      <c r="BF115" s="48"/>
      <c r="BG115" s="49"/>
      <c r="BH115" s="48"/>
      <c r="BI115" s="49"/>
      <c r="BJ115" s="48"/>
      <c r="BK115" s="49"/>
      <c r="BL115" s="48"/>
    </row>
    <row r="116" spans="1:64" ht="15">
      <c r="A116" s="64" t="s">
        <v>239</v>
      </c>
      <c r="B116" s="64" t="s">
        <v>309</v>
      </c>
      <c r="C116" s="65" t="s">
        <v>2524</v>
      </c>
      <c r="D116" s="66">
        <v>3</v>
      </c>
      <c r="E116" s="67" t="s">
        <v>132</v>
      </c>
      <c r="F116" s="68">
        <v>35</v>
      </c>
      <c r="G116" s="65"/>
      <c r="H116" s="69"/>
      <c r="I116" s="70"/>
      <c r="J116" s="70"/>
      <c r="K116" s="34" t="s">
        <v>65</v>
      </c>
      <c r="L116" s="77">
        <v>116</v>
      </c>
      <c r="M116" s="77"/>
      <c r="N116" s="72"/>
      <c r="O116" s="79" t="s">
        <v>357</v>
      </c>
      <c r="P116" s="81">
        <v>43498.048622685186</v>
      </c>
      <c r="Q116" s="79" t="s">
        <v>441</v>
      </c>
      <c r="R116" s="83" t="s">
        <v>499</v>
      </c>
      <c r="S116" s="79" t="s">
        <v>510</v>
      </c>
      <c r="T116" s="79"/>
      <c r="U116" s="79"/>
      <c r="V116" s="83" t="s">
        <v>555</v>
      </c>
      <c r="W116" s="81">
        <v>43498.048622685186</v>
      </c>
      <c r="X116" s="83" t="s">
        <v>640</v>
      </c>
      <c r="Y116" s="79"/>
      <c r="Z116" s="79"/>
      <c r="AA116" s="85" t="s">
        <v>773</v>
      </c>
      <c r="AB116" s="85" t="s">
        <v>881</v>
      </c>
      <c r="AC116" s="79" t="b">
        <v>0</v>
      </c>
      <c r="AD116" s="79">
        <v>0</v>
      </c>
      <c r="AE116" s="85" t="s">
        <v>988</v>
      </c>
      <c r="AF116" s="79" t="b">
        <v>0</v>
      </c>
      <c r="AG116" s="79" t="s">
        <v>1035</v>
      </c>
      <c r="AH116" s="79"/>
      <c r="AI116" s="85" t="s">
        <v>929</v>
      </c>
      <c r="AJ116" s="79" t="b">
        <v>0</v>
      </c>
      <c r="AK116" s="79">
        <v>0</v>
      </c>
      <c r="AL116" s="85" t="s">
        <v>929</v>
      </c>
      <c r="AM116" s="79" t="s">
        <v>1046</v>
      </c>
      <c r="AN116" s="79" t="b">
        <v>0</v>
      </c>
      <c r="AO116" s="85" t="s">
        <v>881</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1</v>
      </c>
      <c r="BE116" s="49">
        <v>5.555555555555555</v>
      </c>
      <c r="BF116" s="48">
        <v>0</v>
      </c>
      <c r="BG116" s="49">
        <v>0</v>
      </c>
      <c r="BH116" s="48">
        <v>0</v>
      </c>
      <c r="BI116" s="49">
        <v>0</v>
      </c>
      <c r="BJ116" s="48">
        <v>17</v>
      </c>
      <c r="BK116" s="49">
        <v>94.44444444444444</v>
      </c>
      <c r="BL116" s="48">
        <v>18</v>
      </c>
    </row>
    <row r="117" spans="1:64" ht="15">
      <c r="A117" s="64" t="s">
        <v>239</v>
      </c>
      <c r="B117" s="64" t="s">
        <v>310</v>
      </c>
      <c r="C117" s="65" t="s">
        <v>2524</v>
      </c>
      <c r="D117" s="66">
        <v>3</v>
      </c>
      <c r="E117" s="67" t="s">
        <v>132</v>
      </c>
      <c r="F117" s="68">
        <v>35</v>
      </c>
      <c r="G117" s="65"/>
      <c r="H117" s="69"/>
      <c r="I117" s="70"/>
      <c r="J117" s="70"/>
      <c r="K117" s="34" t="s">
        <v>65</v>
      </c>
      <c r="L117" s="77">
        <v>117</v>
      </c>
      <c r="M117" s="77"/>
      <c r="N117" s="72"/>
      <c r="O117" s="79" t="s">
        <v>357</v>
      </c>
      <c r="P117" s="81">
        <v>43499.85528935185</v>
      </c>
      <c r="Q117" s="79" t="s">
        <v>442</v>
      </c>
      <c r="R117" s="79" t="s">
        <v>500</v>
      </c>
      <c r="S117" s="79" t="s">
        <v>511</v>
      </c>
      <c r="T117" s="79"/>
      <c r="U117" s="79"/>
      <c r="V117" s="83" t="s">
        <v>555</v>
      </c>
      <c r="W117" s="81">
        <v>43499.85528935185</v>
      </c>
      <c r="X117" s="83" t="s">
        <v>641</v>
      </c>
      <c r="Y117" s="79"/>
      <c r="Z117" s="79"/>
      <c r="AA117" s="85" t="s">
        <v>774</v>
      </c>
      <c r="AB117" s="85" t="s">
        <v>882</v>
      </c>
      <c r="AC117" s="79" t="b">
        <v>0</v>
      </c>
      <c r="AD117" s="79">
        <v>0</v>
      </c>
      <c r="AE117" s="85" t="s">
        <v>989</v>
      </c>
      <c r="AF117" s="79" t="b">
        <v>0</v>
      </c>
      <c r="AG117" s="79" t="s">
        <v>1035</v>
      </c>
      <c r="AH117" s="79"/>
      <c r="AI117" s="85" t="s">
        <v>929</v>
      </c>
      <c r="AJ117" s="79" t="b">
        <v>0</v>
      </c>
      <c r="AK117" s="79">
        <v>0</v>
      </c>
      <c r="AL117" s="85" t="s">
        <v>929</v>
      </c>
      <c r="AM117" s="79" t="s">
        <v>1046</v>
      </c>
      <c r="AN117" s="79" t="b">
        <v>0</v>
      </c>
      <c r="AO117" s="85" t="s">
        <v>882</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v>2</v>
      </c>
      <c r="BE117" s="49">
        <v>7.142857142857143</v>
      </c>
      <c r="BF117" s="48">
        <v>0</v>
      </c>
      <c r="BG117" s="49">
        <v>0</v>
      </c>
      <c r="BH117" s="48">
        <v>0</v>
      </c>
      <c r="BI117" s="49">
        <v>0</v>
      </c>
      <c r="BJ117" s="48">
        <v>26</v>
      </c>
      <c r="BK117" s="49">
        <v>92.85714285714286</v>
      </c>
      <c r="BL117" s="48">
        <v>28</v>
      </c>
    </row>
    <row r="118" spans="1:64" ht="15">
      <c r="A118" s="64" t="s">
        <v>239</v>
      </c>
      <c r="B118" s="64" t="s">
        <v>311</v>
      </c>
      <c r="C118" s="65" t="s">
        <v>2524</v>
      </c>
      <c r="D118" s="66">
        <v>3</v>
      </c>
      <c r="E118" s="67" t="s">
        <v>132</v>
      </c>
      <c r="F118" s="68">
        <v>35</v>
      </c>
      <c r="G118" s="65"/>
      <c r="H118" s="69"/>
      <c r="I118" s="70"/>
      <c r="J118" s="70"/>
      <c r="K118" s="34" t="s">
        <v>65</v>
      </c>
      <c r="L118" s="77">
        <v>118</v>
      </c>
      <c r="M118" s="77"/>
      <c r="N118" s="72"/>
      <c r="O118" s="79" t="s">
        <v>357</v>
      </c>
      <c r="P118" s="81">
        <v>43500.65791666666</v>
      </c>
      <c r="Q118" s="79" t="s">
        <v>443</v>
      </c>
      <c r="R118" s="83" t="s">
        <v>499</v>
      </c>
      <c r="S118" s="79" t="s">
        <v>510</v>
      </c>
      <c r="T118" s="79"/>
      <c r="U118" s="79"/>
      <c r="V118" s="83" t="s">
        <v>555</v>
      </c>
      <c r="W118" s="81">
        <v>43500.65791666666</v>
      </c>
      <c r="X118" s="83" t="s">
        <v>642</v>
      </c>
      <c r="Y118" s="79"/>
      <c r="Z118" s="79"/>
      <c r="AA118" s="85" t="s">
        <v>775</v>
      </c>
      <c r="AB118" s="85" t="s">
        <v>883</v>
      </c>
      <c r="AC118" s="79" t="b">
        <v>0</v>
      </c>
      <c r="AD118" s="79">
        <v>0</v>
      </c>
      <c r="AE118" s="85" t="s">
        <v>990</v>
      </c>
      <c r="AF118" s="79" t="b">
        <v>0</v>
      </c>
      <c r="AG118" s="79" t="s">
        <v>1035</v>
      </c>
      <c r="AH118" s="79"/>
      <c r="AI118" s="85" t="s">
        <v>929</v>
      </c>
      <c r="AJ118" s="79" t="b">
        <v>0</v>
      </c>
      <c r="AK118" s="79">
        <v>0</v>
      </c>
      <c r="AL118" s="85" t="s">
        <v>929</v>
      </c>
      <c r="AM118" s="79" t="s">
        <v>1046</v>
      </c>
      <c r="AN118" s="79" t="b">
        <v>0</v>
      </c>
      <c r="AO118" s="85" t="s">
        <v>883</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1</v>
      </c>
      <c r="BE118" s="49">
        <v>5.555555555555555</v>
      </c>
      <c r="BF118" s="48">
        <v>0</v>
      </c>
      <c r="BG118" s="49">
        <v>0</v>
      </c>
      <c r="BH118" s="48">
        <v>0</v>
      </c>
      <c r="BI118" s="49">
        <v>0</v>
      </c>
      <c r="BJ118" s="48">
        <v>17</v>
      </c>
      <c r="BK118" s="49">
        <v>94.44444444444444</v>
      </c>
      <c r="BL118" s="48">
        <v>18</v>
      </c>
    </row>
    <row r="119" spans="1:64" ht="15">
      <c r="A119" s="64" t="s">
        <v>239</v>
      </c>
      <c r="B119" s="64" t="s">
        <v>312</v>
      </c>
      <c r="C119" s="65" t="s">
        <v>2524</v>
      </c>
      <c r="D119" s="66">
        <v>3</v>
      </c>
      <c r="E119" s="67" t="s">
        <v>132</v>
      </c>
      <c r="F119" s="68">
        <v>35</v>
      </c>
      <c r="G119" s="65"/>
      <c r="H119" s="69"/>
      <c r="I119" s="70"/>
      <c r="J119" s="70"/>
      <c r="K119" s="34" t="s">
        <v>65</v>
      </c>
      <c r="L119" s="77">
        <v>119</v>
      </c>
      <c r="M119" s="77"/>
      <c r="N119" s="72"/>
      <c r="O119" s="79" t="s">
        <v>357</v>
      </c>
      <c r="P119" s="81">
        <v>43500.72461805555</v>
      </c>
      <c r="Q119" s="79" t="s">
        <v>444</v>
      </c>
      <c r="R119" s="83" t="s">
        <v>499</v>
      </c>
      <c r="S119" s="79" t="s">
        <v>510</v>
      </c>
      <c r="T119" s="79"/>
      <c r="U119" s="79"/>
      <c r="V119" s="83" t="s">
        <v>555</v>
      </c>
      <c r="W119" s="81">
        <v>43500.72461805555</v>
      </c>
      <c r="X119" s="83" t="s">
        <v>643</v>
      </c>
      <c r="Y119" s="79"/>
      <c r="Z119" s="79"/>
      <c r="AA119" s="85" t="s">
        <v>776</v>
      </c>
      <c r="AB119" s="85" t="s">
        <v>884</v>
      </c>
      <c r="AC119" s="79" t="b">
        <v>0</v>
      </c>
      <c r="AD119" s="79">
        <v>0</v>
      </c>
      <c r="AE119" s="85" t="s">
        <v>991</v>
      </c>
      <c r="AF119" s="79" t="b">
        <v>0</v>
      </c>
      <c r="AG119" s="79" t="s">
        <v>1035</v>
      </c>
      <c r="AH119" s="79"/>
      <c r="AI119" s="85" t="s">
        <v>929</v>
      </c>
      <c r="AJ119" s="79" t="b">
        <v>0</v>
      </c>
      <c r="AK119" s="79">
        <v>0</v>
      </c>
      <c r="AL119" s="85" t="s">
        <v>929</v>
      </c>
      <c r="AM119" s="79" t="s">
        <v>1046</v>
      </c>
      <c r="AN119" s="79" t="b">
        <v>0</v>
      </c>
      <c r="AO119" s="85" t="s">
        <v>884</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1</v>
      </c>
      <c r="BE119" s="49">
        <v>5.555555555555555</v>
      </c>
      <c r="BF119" s="48">
        <v>0</v>
      </c>
      <c r="BG119" s="49">
        <v>0</v>
      </c>
      <c r="BH119" s="48">
        <v>0</v>
      </c>
      <c r="BI119" s="49">
        <v>0</v>
      </c>
      <c r="BJ119" s="48">
        <v>17</v>
      </c>
      <c r="BK119" s="49">
        <v>94.44444444444444</v>
      </c>
      <c r="BL119" s="48">
        <v>18</v>
      </c>
    </row>
    <row r="120" spans="1:64" ht="15">
      <c r="A120" s="64" t="s">
        <v>239</v>
      </c>
      <c r="B120" s="64" t="s">
        <v>313</v>
      </c>
      <c r="C120" s="65" t="s">
        <v>2524</v>
      </c>
      <c r="D120" s="66">
        <v>3</v>
      </c>
      <c r="E120" s="67" t="s">
        <v>132</v>
      </c>
      <c r="F120" s="68">
        <v>35</v>
      </c>
      <c r="G120" s="65"/>
      <c r="H120" s="69"/>
      <c r="I120" s="70"/>
      <c r="J120" s="70"/>
      <c r="K120" s="34" t="s">
        <v>65</v>
      </c>
      <c r="L120" s="77">
        <v>120</v>
      </c>
      <c r="M120" s="77"/>
      <c r="N120" s="72"/>
      <c r="O120" s="79" t="s">
        <v>357</v>
      </c>
      <c r="P120" s="81">
        <v>43500.839537037034</v>
      </c>
      <c r="Q120" s="79" t="s">
        <v>445</v>
      </c>
      <c r="R120" s="83" t="s">
        <v>499</v>
      </c>
      <c r="S120" s="79" t="s">
        <v>510</v>
      </c>
      <c r="T120" s="79"/>
      <c r="U120" s="79"/>
      <c r="V120" s="83" t="s">
        <v>555</v>
      </c>
      <c r="W120" s="81">
        <v>43500.839537037034</v>
      </c>
      <c r="X120" s="83" t="s">
        <v>644</v>
      </c>
      <c r="Y120" s="79"/>
      <c r="Z120" s="79"/>
      <c r="AA120" s="85" t="s">
        <v>777</v>
      </c>
      <c r="AB120" s="85" t="s">
        <v>885</v>
      </c>
      <c r="AC120" s="79" t="b">
        <v>0</v>
      </c>
      <c r="AD120" s="79">
        <v>0</v>
      </c>
      <c r="AE120" s="85" t="s">
        <v>992</v>
      </c>
      <c r="AF120" s="79" t="b">
        <v>0</v>
      </c>
      <c r="AG120" s="79" t="s">
        <v>1035</v>
      </c>
      <c r="AH120" s="79"/>
      <c r="AI120" s="85" t="s">
        <v>929</v>
      </c>
      <c r="AJ120" s="79" t="b">
        <v>0</v>
      </c>
      <c r="AK120" s="79">
        <v>0</v>
      </c>
      <c r="AL120" s="85" t="s">
        <v>929</v>
      </c>
      <c r="AM120" s="79" t="s">
        <v>1046</v>
      </c>
      <c r="AN120" s="79" t="b">
        <v>0</v>
      </c>
      <c r="AO120" s="85" t="s">
        <v>885</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1</v>
      </c>
      <c r="BE120" s="49">
        <v>5.555555555555555</v>
      </c>
      <c r="BF120" s="48">
        <v>0</v>
      </c>
      <c r="BG120" s="49">
        <v>0</v>
      </c>
      <c r="BH120" s="48">
        <v>0</v>
      </c>
      <c r="BI120" s="49">
        <v>0</v>
      </c>
      <c r="BJ120" s="48">
        <v>17</v>
      </c>
      <c r="BK120" s="49">
        <v>94.44444444444444</v>
      </c>
      <c r="BL120" s="48">
        <v>18</v>
      </c>
    </row>
    <row r="121" spans="1:64" ht="15">
      <c r="A121" s="64" t="s">
        <v>239</v>
      </c>
      <c r="B121" s="64" t="s">
        <v>314</v>
      </c>
      <c r="C121" s="65" t="s">
        <v>2524</v>
      </c>
      <c r="D121" s="66">
        <v>3</v>
      </c>
      <c r="E121" s="67" t="s">
        <v>132</v>
      </c>
      <c r="F121" s="68">
        <v>35</v>
      </c>
      <c r="G121" s="65"/>
      <c r="H121" s="69"/>
      <c r="I121" s="70"/>
      <c r="J121" s="70"/>
      <c r="K121" s="34" t="s">
        <v>65</v>
      </c>
      <c r="L121" s="77">
        <v>121</v>
      </c>
      <c r="M121" s="77"/>
      <c r="N121" s="72"/>
      <c r="O121" s="79" t="s">
        <v>357</v>
      </c>
      <c r="P121" s="81">
        <v>43500.878333333334</v>
      </c>
      <c r="Q121" s="79" t="s">
        <v>446</v>
      </c>
      <c r="R121" s="83" t="s">
        <v>499</v>
      </c>
      <c r="S121" s="79" t="s">
        <v>510</v>
      </c>
      <c r="T121" s="79"/>
      <c r="U121" s="79"/>
      <c r="V121" s="83" t="s">
        <v>555</v>
      </c>
      <c r="W121" s="81">
        <v>43500.878333333334</v>
      </c>
      <c r="X121" s="83" t="s">
        <v>645</v>
      </c>
      <c r="Y121" s="79"/>
      <c r="Z121" s="79"/>
      <c r="AA121" s="85" t="s">
        <v>778</v>
      </c>
      <c r="AB121" s="85" t="s">
        <v>886</v>
      </c>
      <c r="AC121" s="79" t="b">
        <v>0</v>
      </c>
      <c r="AD121" s="79">
        <v>0</v>
      </c>
      <c r="AE121" s="85" t="s">
        <v>993</v>
      </c>
      <c r="AF121" s="79" t="b">
        <v>0</v>
      </c>
      <c r="AG121" s="79" t="s">
        <v>1035</v>
      </c>
      <c r="AH121" s="79"/>
      <c r="AI121" s="85" t="s">
        <v>929</v>
      </c>
      <c r="AJ121" s="79" t="b">
        <v>0</v>
      </c>
      <c r="AK121" s="79">
        <v>0</v>
      </c>
      <c r="AL121" s="85" t="s">
        <v>929</v>
      </c>
      <c r="AM121" s="79" t="s">
        <v>1046</v>
      </c>
      <c r="AN121" s="79" t="b">
        <v>0</v>
      </c>
      <c r="AO121" s="85" t="s">
        <v>886</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1</v>
      </c>
      <c r="BE121" s="49">
        <v>5.555555555555555</v>
      </c>
      <c r="BF121" s="48">
        <v>0</v>
      </c>
      <c r="BG121" s="49">
        <v>0</v>
      </c>
      <c r="BH121" s="48">
        <v>0</v>
      </c>
      <c r="BI121" s="49">
        <v>0</v>
      </c>
      <c r="BJ121" s="48">
        <v>17</v>
      </c>
      <c r="BK121" s="49">
        <v>94.44444444444444</v>
      </c>
      <c r="BL121" s="48">
        <v>18</v>
      </c>
    </row>
    <row r="122" spans="1:64" ht="15">
      <c r="A122" s="64" t="s">
        <v>236</v>
      </c>
      <c r="B122" s="64" t="s">
        <v>315</v>
      </c>
      <c r="C122" s="65" t="s">
        <v>2524</v>
      </c>
      <c r="D122" s="66">
        <v>3</v>
      </c>
      <c r="E122" s="67" t="s">
        <v>132</v>
      </c>
      <c r="F122" s="68">
        <v>35</v>
      </c>
      <c r="G122" s="65"/>
      <c r="H122" s="69"/>
      <c r="I122" s="70"/>
      <c r="J122" s="70"/>
      <c r="K122" s="34" t="s">
        <v>65</v>
      </c>
      <c r="L122" s="77">
        <v>122</v>
      </c>
      <c r="M122" s="77"/>
      <c r="N122" s="72"/>
      <c r="O122" s="79" t="s">
        <v>357</v>
      </c>
      <c r="P122" s="81">
        <v>43501.630428240744</v>
      </c>
      <c r="Q122" s="79" t="s">
        <v>447</v>
      </c>
      <c r="R122" s="83" t="s">
        <v>499</v>
      </c>
      <c r="S122" s="79" t="s">
        <v>510</v>
      </c>
      <c r="T122" s="79"/>
      <c r="U122" s="79"/>
      <c r="V122" s="83" t="s">
        <v>552</v>
      </c>
      <c r="W122" s="81">
        <v>43501.630428240744</v>
      </c>
      <c r="X122" s="83" t="s">
        <v>646</v>
      </c>
      <c r="Y122" s="79"/>
      <c r="Z122" s="79"/>
      <c r="AA122" s="85" t="s">
        <v>779</v>
      </c>
      <c r="AB122" s="85" t="s">
        <v>887</v>
      </c>
      <c r="AC122" s="79" t="b">
        <v>0</v>
      </c>
      <c r="AD122" s="79">
        <v>0</v>
      </c>
      <c r="AE122" s="85" t="s">
        <v>994</v>
      </c>
      <c r="AF122" s="79" t="b">
        <v>0</v>
      </c>
      <c r="AG122" s="79" t="s">
        <v>1035</v>
      </c>
      <c r="AH122" s="79"/>
      <c r="AI122" s="85" t="s">
        <v>929</v>
      </c>
      <c r="AJ122" s="79" t="b">
        <v>0</v>
      </c>
      <c r="AK122" s="79">
        <v>0</v>
      </c>
      <c r="AL122" s="85" t="s">
        <v>929</v>
      </c>
      <c r="AM122" s="79" t="s">
        <v>1046</v>
      </c>
      <c r="AN122" s="79" t="b">
        <v>0</v>
      </c>
      <c r="AO122" s="85" t="s">
        <v>887</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5</v>
      </c>
      <c r="BC122" s="78" t="str">
        <f>REPLACE(INDEX(GroupVertices[Group],MATCH(Edges[[#This Row],[Vertex 2]],GroupVertices[Vertex],0)),1,1,"")</f>
        <v>5</v>
      </c>
      <c r="BD122" s="48">
        <v>1</v>
      </c>
      <c r="BE122" s="49">
        <v>2.272727272727273</v>
      </c>
      <c r="BF122" s="48">
        <v>2</v>
      </c>
      <c r="BG122" s="49">
        <v>4.545454545454546</v>
      </c>
      <c r="BH122" s="48">
        <v>0</v>
      </c>
      <c r="BI122" s="49">
        <v>0</v>
      </c>
      <c r="BJ122" s="48">
        <v>41</v>
      </c>
      <c r="BK122" s="49">
        <v>93.18181818181819</v>
      </c>
      <c r="BL122" s="48">
        <v>44</v>
      </c>
    </row>
    <row r="123" spans="1:64" ht="15">
      <c r="A123" s="64" t="s">
        <v>236</v>
      </c>
      <c r="B123" s="64" t="s">
        <v>239</v>
      </c>
      <c r="C123" s="65" t="s">
        <v>2524</v>
      </c>
      <c r="D123" s="66">
        <v>3</v>
      </c>
      <c r="E123" s="67" t="s">
        <v>132</v>
      </c>
      <c r="F123" s="68">
        <v>35</v>
      </c>
      <c r="G123" s="65"/>
      <c r="H123" s="69"/>
      <c r="I123" s="70"/>
      <c r="J123" s="70"/>
      <c r="K123" s="34" t="s">
        <v>66</v>
      </c>
      <c r="L123" s="77">
        <v>123</v>
      </c>
      <c r="M123" s="77"/>
      <c r="N123" s="72"/>
      <c r="O123" s="79" t="s">
        <v>358</v>
      </c>
      <c r="P123" s="81">
        <v>43507.69488425926</v>
      </c>
      <c r="Q123" s="79" t="s">
        <v>433</v>
      </c>
      <c r="R123" s="83" t="s">
        <v>499</v>
      </c>
      <c r="S123" s="79" t="s">
        <v>510</v>
      </c>
      <c r="T123" s="79"/>
      <c r="U123" s="79"/>
      <c r="V123" s="83" t="s">
        <v>552</v>
      </c>
      <c r="W123" s="81">
        <v>43507.69488425926</v>
      </c>
      <c r="X123" s="83" t="s">
        <v>632</v>
      </c>
      <c r="Y123" s="79"/>
      <c r="Z123" s="79"/>
      <c r="AA123" s="85" t="s">
        <v>765</v>
      </c>
      <c r="AB123" s="85" t="s">
        <v>874</v>
      </c>
      <c r="AC123" s="79" t="b">
        <v>0</v>
      </c>
      <c r="AD123" s="79">
        <v>0</v>
      </c>
      <c r="AE123" s="85" t="s">
        <v>982</v>
      </c>
      <c r="AF123" s="79" t="b">
        <v>0</v>
      </c>
      <c r="AG123" s="79" t="s">
        <v>1035</v>
      </c>
      <c r="AH123" s="79"/>
      <c r="AI123" s="85" t="s">
        <v>929</v>
      </c>
      <c r="AJ123" s="79" t="b">
        <v>0</v>
      </c>
      <c r="AK123" s="79">
        <v>0</v>
      </c>
      <c r="AL123" s="85" t="s">
        <v>929</v>
      </c>
      <c r="AM123" s="79" t="s">
        <v>1046</v>
      </c>
      <c r="AN123" s="79" t="b">
        <v>0</v>
      </c>
      <c r="AO123" s="85" t="s">
        <v>874</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5</v>
      </c>
      <c r="BC123" s="78" t="str">
        <f>REPLACE(INDEX(GroupVertices[Group],MATCH(Edges[[#This Row],[Vertex 2]],GroupVertices[Vertex],0)),1,1,"")</f>
        <v>1</v>
      </c>
      <c r="BD123" s="48">
        <v>2</v>
      </c>
      <c r="BE123" s="49">
        <v>5.128205128205129</v>
      </c>
      <c r="BF123" s="48">
        <v>0</v>
      </c>
      <c r="BG123" s="49">
        <v>0</v>
      </c>
      <c r="BH123" s="48">
        <v>0</v>
      </c>
      <c r="BI123" s="49">
        <v>0</v>
      </c>
      <c r="BJ123" s="48">
        <v>37</v>
      </c>
      <c r="BK123" s="49">
        <v>94.87179487179488</v>
      </c>
      <c r="BL123" s="48">
        <v>39</v>
      </c>
    </row>
    <row r="124" spans="1:64" ht="15">
      <c r="A124" s="64" t="s">
        <v>239</v>
      </c>
      <c r="B124" s="64" t="s">
        <v>236</v>
      </c>
      <c r="C124" s="65" t="s">
        <v>2524</v>
      </c>
      <c r="D124" s="66">
        <v>3</v>
      </c>
      <c r="E124" s="67" t="s">
        <v>132</v>
      </c>
      <c r="F124" s="68">
        <v>35</v>
      </c>
      <c r="G124" s="65"/>
      <c r="H124" s="69"/>
      <c r="I124" s="70"/>
      <c r="J124" s="70"/>
      <c r="K124" s="34" t="s">
        <v>66</v>
      </c>
      <c r="L124" s="77">
        <v>124</v>
      </c>
      <c r="M124" s="77"/>
      <c r="N124" s="72"/>
      <c r="O124" s="79" t="s">
        <v>358</v>
      </c>
      <c r="P124" s="81">
        <v>43501.608831018515</v>
      </c>
      <c r="Q124" s="79" t="s">
        <v>448</v>
      </c>
      <c r="R124" s="83" t="s">
        <v>499</v>
      </c>
      <c r="S124" s="79" t="s">
        <v>510</v>
      </c>
      <c r="T124" s="79"/>
      <c r="U124" s="79"/>
      <c r="V124" s="83" t="s">
        <v>555</v>
      </c>
      <c r="W124" s="81">
        <v>43501.608831018515</v>
      </c>
      <c r="X124" s="83" t="s">
        <v>647</v>
      </c>
      <c r="Y124" s="79"/>
      <c r="Z124" s="79"/>
      <c r="AA124" s="85" t="s">
        <v>780</v>
      </c>
      <c r="AB124" s="85" t="s">
        <v>887</v>
      </c>
      <c r="AC124" s="79" t="b">
        <v>0</v>
      </c>
      <c r="AD124" s="79">
        <v>0</v>
      </c>
      <c r="AE124" s="85" t="s">
        <v>994</v>
      </c>
      <c r="AF124" s="79" t="b">
        <v>0</v>
      </c>
      <c r="AG124" s="79" t="s">
        <v>1035</v>
      </c>
      <c r="AH124" s="79"/>
      <c r="AI124" s="85" t="s">
        <v>929</v>
      </c>
      <c r="AJ124" s="79" t="b">
        <v>0</v>
      </c>
      <c r="AK124" s="79">
        <v>0</v>
      </c>
      <c r="AL124" s="85" t="s">
        <v>929</v>
      </c>
      <c r="AM124" s="79" t="s">
        <v>1046</v>
      </c>
      <c r="AN124" s="79" t="b">
        <v>0</v>
      </c>
      <c r="AO124" s="85" t="s">
        <v>887</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5</v>
      </c>
      <c r="BD124" s="48"/>
      <c r="BE124" s="49"/>
      <c r="BF124" s="48"/>
      <c r="BG124" s="49"/>
      <c r="BH124" s="48"/>
      <c r="BI124" s="49"/>
      <c r="BJ124" s="48"/>
      <c r="BK124" s="49"/>
      <c r="BL124" s="48"/>
    </row>
    <row r="125" spans="1:64" ht="15">
      <c r="A125" s="64" t="s">
        <v>239</v>
      </c>
      <c r="B125" s="64" t="s">
        <v>316</v>
      </c>
      <c r="C125" s="65" t="s">
        <v>2524</v>
      </c>
      <c r="D125" s="66">
        <v>3</v>
      </c>
      <c r="E125" s="67" t="s">
        <v>132</v>
      </c>
      <c r="F125" s="68">
        <v>35</v>
      </c>
      <c r="G125" s="65"/>
      <c r="H125" s="69"/>
      <c r="I125" s="70"/>
      <c r="J125" s="70"/>
      <c r="K125" s="34" t="s">
        <v>65</v>
      </c>
      <c r="L125" s="77">
        <v>125</v>
      </c>
      <c r="M125" s="77"/>
      <c r="N125" s="72"/>
      <c r="O125" s="79" t="s">
        <v>358</v>
      </c>
      <c r="P125" s="81">
        <v>43501.608831018515</v>
      </c>
      <c r="Q125" s="79" t="s">
        <v>448</v>
      </c>
      <c r="R125" s="83" t="s">
        <v>499</v>
      </c>
      <c r="S125" s="79" t="s">
        <v>510</v>
      </c>
      <c r="T125" s="79"/>
      <c r="U125" s="79"/>
      <c r="V125" s="83" t="s">
        <v>555</v>
      </c>
      <c r="W125" s="81">
        <v>43501.608831018515</v>
      </c>
      <c r="X125" s="83" t="s">
        <v>647</v>
      </c>
      <c r="Y125" s="79"/>
      <c r="Z125" s="79"/>
      <c r="AA125" s="85" t="s">
        <v>780</v>
      </c>
      <c r="AB125" s="85" t="s">
        <v>887</v>
      </c>
      <c r="AC125" s="79" t="b">
        <v>0</v>
      </c>
      <c r="AD125" s="79">
        <v>0</v>
      </c>
      <c r="AE125" s="85" t="s">
        <v>994</v>
      </c>
      <c r="AF125" s="79" t="b">
        <v>0</v>
      </c>
      <c r="AG125" s="79" t="s">
        <v>1035</v>
      </c>
      <c r="AH125" s="79"/>
      <c r="AI125" s="85" t="s">
        <v>929</v>
      </c>
      <c r="AJ125" s="79" t="b">
        <v>0</v>
      </c>
      <c r="AK125" s="79">
        <v>0</v>
      </c>
      <c r="AL125" s="85" t="s">
        <v>929</v>
      </c>
      <c r="AM125" s="79" t="s">
        <v>1046</v>
      </c>
      <c r="AN125" s="79" t="b">
        <v>0</v>
      </c>
      <c r="AO125" s="85" t="s">
        <v>887</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1</v>
      </c>
      <c r="BE125" s="49">
        <v>5</v>
      </c>
      <c r="BF125" s="48">
        <v>0</v>
      </c>
      <c r="BG125" s="49">
        <v>0</v>
      </c>
      <c r="BH125" s="48">
        <v>0</v>
      </c>
      <c r="BI125" s="49">
        <v>0</v>
      </c>
      <c r="BJ125" s="48">
        <v>19</v>
      </c>
      <c r="BK125" s="49">
        <v>95</v>
      </c>
      <c r="BL125" s="48">
        <v>20</v>
      </c>
    </row>
    <row r="126" spans="1:64" ht="15">
      <c r="A126" s="64" t="s">
        <v>239</v>
      </c>
      <c r="B126" s="64" t="s">
        <v>315</v>
      </c>
      <c r="C126" s="65" t="s">
        <v>2524</v>
      </c>
      <c r="D126" s="66">
        <v>3</v>
      </c>
      <c r="E126" s="67" t="s">
        <v>132</v>
      </c>
      <c r="F126" s="68">
        <v>35</v>
      </c>
      <c r="G126" s="65"/>
      <c r="H126" s="69"/>
      <c r="I126" s="70"/>
      <c r="J126" s="70"/>
      <c r="K126" s="34" t="s">
        <v>65</v>
      </c>
      <c r="L126" s="77">
        <v>126</v>
      </c>
      <c r="M126" s="77"/>
      <c r="N126" s="72"/>
      <c r="O126" s="79" t="s">
        <v>357</v>
      </c>
      <c r="P126" s="81">
        <v>43501.608831018515</v>
      </c>
      <c r="Q126" s="79" t="s">
        <v>448</v>
      </c>
      <c r="R126" s="83" t="s">
        <v>499</v>
      </c>
      <c r="S126" s="79" t="s">
        <v>510</v>
      </c>
      <c r="T126" s="79"/>
      <c r="U126" s="79"/>
      <c r="V126" s="83" t="s">
        <v>555</v>
      </c>
      <c r="W126" s="81">
        <v>43501.608831018515</v>
      </c>
      <c r="X126" s="83" t="s">
        <v>647</v>
      </c>
      <c r="Y126" s="79"/>
      <c r="Z126" s="79"/>
      <c r="AA126" s="85" t="s">
        <v>780</v>
      </c>
      <c r="AB126" s="85" t="s">
        <v>887</v>
      </c>
      <c r="AC126" s="79" t="b">
        <v>0</v>
      </c>
      <c r="AD126" s="79">
        <v>0</v>
      </c>
      <c r="AE126" s="85" t="s">
        <v>994</v>
      </c>
      <c r="AF126" s="79" t="b">
        <v>0</v>
      </c>
      <c r="AG126" s="79" t="s">
        <v>1035</v>
      </c>
      <c r="AH126" s="79"/>
      <c r="AI126" s="85" t="s">
        <v>929</v>
      </c>
      <c r="AJ126" s="79" t="b">
        <v>0</v>
      </c>
      <c r="AK126" s="79">
        <v>0</v>
      </c>
      <c r="AL126" s="85" t="s">
        <v>929</v>
      </c>
      <c r="AM126" s="79" t="s">
        <v>1046</v>
      </c>
      <c r="AN126" s="79" t="b">
        <v>0</v>
      </c>
      <c r="AO126" s="85" t="s">
        <v>887</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5</v>
      </c>
      <c r="BD126" s="48"/>
      <c r="BE126" s="49"/>
      <c r="BF126" s="48"/>
      <c r="BG126" s="49"/>
      <c r="BH126" s="48"/>
      <c r="BI126" s="49"/>
      <c r="BJ126" s="48"/>
      <c r="BK126" s="49"/>
      <c r="BL126" s="48"/>
    </row>
    <row r="127" spans="1:64" ht="15">
      <c r="A127" s="64" t="s">
        <v>239</v>
      </c>
      <c r="B127" s="64" t="s">
        <v>317</v>
      </c>
      <c r="C127" s="65" t="s">
        <v>2524</v>
      </c>
      <c r="D127" s="66">
        <v>3</v>
      </c>
      <c r="E127" s="67" t="s">
        <v>132</v>
      </c>
      <c r="F127" s="68">
        <v>35</v>
      </c>
      <c r="G127" s="65"/>
      <c r="H127" s="69"/>
      <c r="I127" s="70"/>
      <c r="J127" s="70"/>
      <c r="K127" s="34" t="s">
        <v>65</v>
      </c>
      <c r="L127" s="77">
        <v>127</v>
      </c>
      <c r="M127" s="77"/>
      <c r="N127" s="72"/>
      <c r="O127" s="79" t="s">
        <v>357</v>
      </c>
      <c r="P127" s="81">
        <v>43501.928877314815</v>
      </c>
      <c r="Q127" s="79" t="s">
        <v>449</v>
      </c>
      <c r="R127" s="83" t="s">
        <v>499</v>
      </c>
      <c r="S127" s="79" t="s">
        <v>510</v>
      </c>
      <c r="T127" s="79"/>
      <c r="U127" s="79"/>
      <c r="V127" s="83" t="s">
        <v>555</v>
      </c>
      <c r="W127" s="81">
        <v>43501.928877314815</v>
      </c>
      <c r="X127" s="83" t="s">
        <v>648</v>
      </c>
      <c r="Y127" s="79"/>
      <c r="Z127" s="79"/>
      <c r="AA127" s="85" t="s">
        <v>781</v>
      </c>
      <c r="AB127" s="85" t="s">
        <v>888</v>
      </c>
      <c r="AC127" s="79" t="b">
        <v>0</v>
      </c>
      <c r="AD127" s="79">
        <v>0</v>
      </c>
      <c r="AE127" s="85" t="s">
        <v>995</v>
      </c>
      <c r="AF127" s="79" t="b">
        <v>0</v>
      </c>
      <c r="AG127" s="79" t="s">
        <v>1035</v>
      </c>
      <c r="AH127" s="79"/>
      <c r="AI127" s="85" t="s">
        <v>929</v>
      </c>
      <c r="AJ127" s="79" t="b">
        <v>0</v>
      </c>
      <c r="AK127" s="79">
        <v>0</v>
      </c>
      <c r="AL127" s="85" t="s">
        <v>929</v>
      </c>
      <c r="AM127" s="79" t="s">
        <v>1046</v>
      </c>
      <c r="AN127" s="79" t="b">
        <v>0</v>
      </c>
      <c r="AO127" s="85" t="s">
        <v>888</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v>1</v>
      </c>
      <c r="BE127" s="49">
        <v>6.666666666666667</v>
      </c>
      <c r="BF127" s="48">
        <v>0</v>
      </c>
      <c r="BG127" s="49">
        <v>0</v>
      </c>
      <c r="BH127" s="48">
        <v>0</v>
      </c>
      <c r="BI127" s="49">
        <v>0</v>
      </c>
      <c r="BJ127" s="48">
        <v>14</v>
      </c>
      <c r="BK127" s="49">
        <v>93.33333333333333</v>
      </c>
      <c r="BL127" s="48">
        <v>15</v>
      </c>
    </row>
    <row r="128" spans="1:64" ht="15">
      <c r="A128" s="64" t="s">
        <v>239</v>
      </c>
      <c r="B128" s="64" t="s">
        <v>318</v>
      </c>
      <c r="C128" s="65" t="s">
        <v>2524</v>
      </c>
      <c r="D128" s="66">
        <v>3</v>
      </c>
      <c r="E128" s="67" t="s">
        <v>132</v>
      </c>
      <c r="F128" s="68">
        <v>35</v>
      </c>
      <c r="G128" s="65"/>
      <c r="H128" s="69"/>
      <c r="I128" s="70"/>
      <c r="J128" s="70"/>
      <c r="K128" s="34" t="s">
        <v>65</v>
      </c>
      <c r="L128" s="77">
        <v>128</v>
      </c>
      <c r="M128" s="77"/>
      <c r="N128" s="72"/>
      <c r="O128" s="79" t="s">
        <v>357</v>
      </c>
      <c r="P128" s="81">
        <v>43502.10461805556</v>
      </c>
      <c r="Q128" s="79" t="s">
        <v>450</v>
      </c>
      <c r="R128" s="83" t="s">
        <v>499</v>
      </c>
      <c r="S128" s="79" t="s">
        <v>510</v>
      </c>
      <c r="T128" s="79"/>
      <c r="U128" s="79"/>
      <c r="V128" s="83" t="s">
        <v>555</v>
      </c>
      <c r="W128" s="81">
        <v>43502.10461805556</v>
      </c>
      <c r="X128" s="83" t="s">
        <v>649</v>
      </c>
      <c r="Y128" s="79"/>
      <c r="Z128" s="79"/>
      <c r="AA128" s="85" t="s">
        <v>782</v>
      </c>
      <c r="AB128" s="85" t="s">
        <v>889</v>
      </c>
      <c r="AC128" s="79" t="b">
        <v>0</v>
      </c>
      <c r="AD128" s="79">
        <v>0</v>
      </c>
      <c r="AE128" s="85" t="s">
        <v>996</v>
      </c>
      <c r="AF128" s="79" t="b">
        <v>0</v>
      </c>
      <c r="AG128" s="79" t="s">
        <v>1035</v>
      </c>
      <c r="AH128" s="79"/>
      <c r="AI128" s="85" t="s">
        <v>929</v>
      </c>
      <c r="AJ128" s="79" t="b">
        <v>0</v>
      </c>
      <c r="AK128" s="79">
        <v>0</v>
      </c>
      <c r="AL128" s="85" t="s">
        <v>929</v>
      </c>
      <c r="AM128" s="79" t="s">
        <v>1046</v>
      </c>
      <c r="AN128" s="79" t="b">
        <v>0</v>
      </c>
      <c r="AO128" s="85" t="s">
        <v>889</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v>1</v>
      </c>
      <c r="BE128" s="49">
        <v>6.666666666666667</v>
      </c>
      <c r="BF128" s="48">
        <v>0</v>
      </c>
      <c r="BG128" s="49">
        <v>0</v>
      </c>
      <c r="BH128" s="48">
        <v>0</v>
      </c>
      <c r="BI128" s="49">
        <v>0</v>
      </c>
      <c r="BJ128" s="48">
        <v>14</v>
      </c>
      <c r="BK128" s="49">
        <v>93.33333333333333</v>
      </c>
      <c r="BL128" s="48">
        <v>15</v>
      </c>
    </row>
    <row r="129" spans="1:64" ht="15">
      <c r="A129" s="64" t="s">
        <v>239</v>
      </c>
      <c r="B129" s="64" t="s">
        <v>319</v>
      </c>
      <c r="C129" s="65" t="s">
        <v>2524</v>
      </c>
      <c r="D129" s="66">
        <v>3</v>
      </c>
      <c r="E129" s="67" t="s">
        <v>132</v>
      </c>
      <c r="F129" s="68">
        <v>35</v>
      </c>
      <c r="G129" s="65"/>
      <c r="H129" s="69"/>
      <c r="I129" s="70"/>
      <c r="J129" s="70"/>
      <c r="K129" s="34" t="s">
        <v>65</v>
      </c>
      <c r="L129" s="77">
        <v>129</v>
      </c>
      <c r="M129" s="77"/>
      <c r="N129" s="72"/>
      <c r="O129" s="79" t="s">
        <v>357</v>
      </c>
      <c r="P129" s="81">
        <v>43502.6909375</v>
      </c>
      <c r="Q129" s="79" t="s">
        <v>451</v>
      </c>
      <c r="R129" s="83" t="s">
        <v>499</v>
      </c>
      <c r="S129" s="79" t="s">
        <v>510</v>
      </c>
      <c r="T129" s="79"/>
      <c r="U129" s="79"/>
      <c r="V129" s="83" t="s">
        <v>555</v>
      </c>
      <c r="W129" s="81">
        <v>43502.6909375</v>
      </c>
      <c r="X129" s="83" t="s">
        <v>650</v>
      </c>
      <c r="Y129" s="79"/>
      <c r="Z129" s="79"/>
      <c r="AA129" s="85" t="s">
        <v>783</v>
      </c>
      <c r="AB129" s="85" t="s">
        <v>890</v>
      </c>
      <c r="AC129" s="79" t="b">
        <v>0</v>
      </c>
      <c r="AD129" s="79">
        <v>0</v>
      </c>
      <c r="AE129" s="85" t="s">
        <v>997</v>
      </c>
      <c r="AF129" s="79" t="b">
        <v>0</v>
      </c>
      <c r="AG129" s="79" t="s">
        <v>1035</v>
      </c>
      <c r="AH129" s="79"/>
      <c r="AI129" s="85" t="s">
        <v>929</v>
      </c>
      <c r="AJ129" s="79" t="b">
        <v>0</v>
      </c>
      <c r="AK129" s="79">
        <v>0</v>
      </c>
      <c r="AL129" s="85" t="s">
        <v>929</v>
      </c>
      <c r="AM129" s="79" t="s">
        <v>1046</v>
      </c>
      <c r="AN129" s="79" t="b">
        <v>0</v>
      </c>
      <c r="AO129" s="85" t="s">
        <v>890</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1</v>
      </c>
      <c r="BE129" s="49">
        <v>5.555555555555555</v>
      </c>
      <c r="BF129" s="48">
        <v>0</v>
      </c>
      <c r="BG129" s="49">
        <v>0</v>
      </c>
      <c r="BH129" s="48">
        <v>0</v>
      </c>
      <c r="BI129" s="49">
        <v>0</v>
      </c>
      <c r="BJ129" s="48">
        <v>17</v>
      </c>
      <c r="BK129" s="49">
        <v>94.44444444444444</v>
      </c>
      <c r="BL129" s="48">
        <v>18</v>
      </c>
    </row>
    <row r="130" spans="1:64" ht="15">
      <c r="A130" s="64" t="s">
        <v>239</v>
      </c>
      <c r="B130" s="64" t="s">
        <v>320</v>
      </c>
      <c r="C130" s="65" t="s">
        <v>2524</v>
      </c>
      <c r="D130" s="66">
        <v>3</v>
      </c>
      <c r="E130" s="67" t="s">
        <v>132</v>
      </c>
      <c r="F130" s="68">
        <v>35</v>
      </c>
      <c r="G130" s="65"/>
      <c r="H130" s="69"/>
      <c r="I130" s="70"/>
      <c r="J130" s="70"/>
      <c r="K130" s="34" t="s">
        <v>65</v>
      </c>
      <c r="L130" s="77">
        <v>130</v>
      </c>
      <c r="M130" s="77"/>
      <c r="N130" s="72"/>
      <c r="O130" s="79" t="s">
        <v>357</v>
      </c>
      <c r="P130" s="81">
        <v>43502.76773148148</v>
      </c>
      <c r="Q130" s="79" t="s">
        <v>452</v>
      </c>
      <c r="R130" s="83" t="s">
        <v>499</v>
      </c>
      <c r="S130" s="79" t="s">
        <v>510</v>
      </c>
      <c r="T130" s="79"/>
      <c r="U130" s="79"/>
      <c r="V130" s="83" t="s">
        <v>555</v>
      </c>
      <c r="W130" s="81">
        <v>43502.76773148148</v>
      </c>
      <c r="X130" s="83" t="s">
        <v>651</v>
      </c>
      <c r="Y130" s="79"/>
      <c r="Z130" s="79"/>
      <c r="AA130" s="85" t="s">
        <v>784</v>
      </c>
      <c r="AB130" s="85" t="s">
        <v>891</v>
      </c>
      <c r="AC130" s="79" t="b">
        <v>0</v>
      </c>
      <c r="AD130" s="79">
        <v>0</v>
      </c>
      <c r="AE130" s="85" t="s">
        <v>998</v>
      </c>
      <c r="AF130" s="79" t="b">
        <v>0</v>
      </c>
      <c r="AG130" s="79" t="s">
        <v>1035</v>
      </c>
      <c r="AH130" s="79"/>
      <c r="AI130" s="85" t="s">
        <v>929</v>
      </c>
      <c r="AJ130" s="79" t="b">
        <v>0</v>
      </c>
      <c r="AK130" s="79">
        <v>0</v>
      </c>
      <c r="AL130" s="85" t="s">
        <v>929</v>
      </c>
      <c r="AM130" s="79" t="s">
        <v>1046</v>
      </c>
      <c r="AN130" s="79" t="b">
        <v>0</v>
      </c>
      <c r="AO130" s="85" t="s">
        <v>891</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v>1</v>
      </c>
      <c r="BE130" s="49">
        <v>6.666666666666667</v>
      </c>
      <c r="BF130" s="48">
        <v>0</v>
      </c>
      <c r="BG130" s="49">
        <v>0</v>
      </c>
      <c r="BH130" s="48">
        <v>0</v>
      </c>
      <c r="BI130" s="49">
        <v>0</v>
      </c>
      <c r="BJ130" s="48">
        <v>14</v>
      </c>
      <c r="BK130" s="49">
        <v>93.33333333333333</v>
      </c>
      <c r="BL130" s="48">
        <v>15</v>
      </c>
    </row>
    <row r="131" spans="1:64" ht="15">
      <c r="A131" s="64" t="s">
        <v>239</v>
      </c>
      <c r="B131" s="64" t="s">
        <v>321</v>
      </c>
      <c r="C131" s="65" t="s">
        <v>2524</v>
      </c>
      <c r="D131" s="66">
        <v>3</v>
      </c>
      <c r="E131" s="67" t="s">
        <v>132</v>
      </c>
      <c r="F131" s="68">
        <v>35</v>
      </c>
      <c r="G131" s="65"/>
      <c r="H131" s="69"/>
      <c r="I131" s="70"/>
      <c r="J131" s="70"/>
      <c r="K131" s="34" t="s">
        <v>65</v>
      </c>
      <c r="L131" s="77">
        <v>131</v>
      </c>
      <c r="M131" s="77"/>
      <c r="N131" s="72"/>
      <c r="O131" s="79" t="s">
        <v>357</v>
      </c>
      <c r="P131" s="81">
        <v>43502.84991898148</v>
      </c>
      <c r="Q131" s="79" t="s">
        <v>453</v>
      </c>
      <c r="R131" s="83" t="s">
        <v>499</v>
      </c>
      <c r="S131" s="79" t="s">
        <v>510</v>
      </c>
      <c r="T131" s="79"/>
      <c r="U131" s="79"/>
      <c r="V131" s="83" t="s">
        <v>555</v>
      </c>
      <c r="W131" s="81">
        <v>43502.84991898148</v>
      </c>
      <c r="X131" s="83" t="s">
        <v>652</v>
      </c>
      <c r="Y131" s="79"/>
      <c r="Z131" s="79"/>
      <c r="AA131" s="85" t="s">
        <v>785</v>
      </c>
      <c r="AB131" s="85" t="s">
        <v>892</v>
      </c>
      <c r="AC131" s="79" t="b">
        <v>0</v>
      </c>
      <c r="AD131" s="79">
        <v>1</v>
      </c>
      <c r="AE131" s="85" t="s">
        <v>999</v>
      </c>
      <c r="AF131" s="79" t="b">
        <v>0</v>
      </c>
      <c r="AG131" s="79" t="s">
        <v>1035</v>
      </c>
      <c r="AH131" s="79"/>
      <c r="AI131" s="85" t="s">
        <v>929</v>
      </c>
      <c r="AJ131" s="79" t="b">
        <v>0</v>
      </c>
      <c r="AK131" s="79">
        <v>0</v>
      </c>
      <c r="AL131" s="85" t="s">
        <v>929</v>
      </c>
      <c r="AM131" s="79" t="s">
        <v>1046</v>
      </c>
      <c r="AN131" s="79" t="b">
        <v>0</v>
      </c>
      <c r="AO131" s="85" t="s">
        <v>892</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v>1</v>
      </c>
      <c r="BE131" s="49">
        <v>5.555555555555555</v>
      </c>
      <c r="BF131" s="48">
        <v>0</v>
      </c>
      <c r="BG131" s="49">
        <v>0</v>
      </c>
      <c r="BH131" s="48">
        <v>0</v>
      </c>
      <c r="BI131" s="49">
        <v>0</v>
      </c>
      <c r="BJ131" s="48">
        <v>17</v>
      </c>
      <c r="BK131" s="49">
        <v>94.44444444444444</v>
      </c>
      <c r="BL131" s="48">
        <v>18</v>
      </c>
    </row>
    <row r="132" spans="1:64" ht="15">
      <c r="A132" s="64" t="s">
        <v>239</v>
      </c>
      <c r="B132" s="64" t="s">
        <v>322</v>
      </c>
      <c r="C132" s="65" t="s">
        <v>2524</v>
      </c>
      <c r="D132" s="66">
        <v>3</v>
      </c>
      <c r="E132" s="67" t="s">
        <v>132</v>
      </c>
      <c r="F132" s="68">
        <v>35</v>
      </c>
      <c r="G132" s="65"/>
      <c r="H132" s="69"/>
      <c r="I132" s="70"/>
      <c r="J132" s="70"/>
      <c r="K132" s="34" t="s">
        <v>65</v>
      </c>
      <c r="L132" s="77">
        <v>132</v>
      </c>
      <c r="M132" s="77"/>
      <c r="N132" s="72"/>
      <c r="O132" s="79" t="s">
        <v>357</v>
      </c>
      <c r="P132" s="81">
        <v>43502.89833333333</v>
      </c>
      <c r="Q132" s="79" t="s">
        <v>454</v>
      </c>
      <c r="R132" s="83" t="s">
        <v>499</v>
      </c>
      <c r="S132" s="79" t="s">
        <v>510</v>
      </c>
      <c r="T132" s="79"/>
      <c r="U132" s="79"/>
      <c r="V132" s="83" t="s">
        <v>555</v>
      </c>
      <c r="W132" s="81">
        <v>43502.89833333333</v>
      </c>
      <c r="X132" s="83" t="s">
        <v>653</v>
      </c>
      <c r="Y132" s="79"/>
      <c r="Z132" s="79"/>
      <c r="AA132" s="85" t="s">
        <v>786</v>
      </c>
      <c r="AB132" s="85" t="s">
        <v>893</v>
      </c>
      <c r="AC132" s="79" t="b">
        <v>0</v>
      </c>
      <c r="AD132" s="79">
        <v>0</v>
      </c>
      <c r="AE132" s="85" t="s">
        <v>1000</v>
      </c>
      <c r="AF132" s="79" t="b">
        <v>0</v>
      </c>
      <c r="AG132" s="79" t="s">
        <v>1035</v>
      </c>
      <c r="AH132" s="79"/>
      <c r="AI132" s="85" t="s">
        <v>929</v>
      </c>
      <c r="AJ132" s="79" t="b">
        <v>0</v>
      </c>
      <c r="AK132" s="79">
        <v>0</v>
      </c>
      <c r="AL132" s="85" t="s">
        <v>929</v>
      </c>
      <c r="AM132" s="79" t="s">
        <v>1046</v>
      </c>
      <c r="AN132" s="79" t="b">
        <v>0</v>
      </c>
      <c r="AO132" s="85" t="s">
        <v>893</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v>0</v>
      </c>
      <c r="BE132" s="49">
        <v>0</v>
      </c>
      <c r="BF132" s="48">
        <v>0</v>
      </c>
      <c r="BG132" s="49">
        <v>0</v>
      </c>
      <c r="BH132" s="48">
        <v>0</v>
      </c>
      <c r="BI132" s="49">
        <v>0</v>
      </c>
      <c r="BJ132" s="48">
        <v>14</v>
      </c>
      <c r="BK132" s="49">
        <v>100</v>
      </c>
      <c r="BL132" s="48">
        <v>14</v>
      </c>
    </row>
    <row r="133" spans="1:64" ht="15">
      <c r="A133" s="64" t="s">
        <v>239</v>
      </c>
      <c r="B133" s="64" t="s">
        <v>323</v>
      </c>
      <c r="C133" s="65" t="s">
        <v>2524</v>
      </c>
      <c r="D133" s="66">
        <v>3</v>
      </c>
      <c r="E133" s="67" t="s">
        <v>132</v>
      </c>
      <c r="F133" s="68">
        <v>35</v>
      </c>
      <c r="G133" s="65"/>
      <c r="H133" s="69"/>
      <c r="I133" s="70"/>
      <c r="J133" s="70"/>
      <c r="K133" s="34" t="s">
        <v>65</v>
      </c>
      <c r="L133" s="77">
        <v>133</v>
      </c>
      <c r="M133" s="77"/>
      <c r="N133" s="72"/>
      <c r="O133" s="79" t="s">
        <v>357</v>
      </c>
      <c r="P133" s="81">
        <v>43502.927094907405</v>
      </c>
      <c r="Q133" s="79" t="s">
        <v>455</v>
      </c>
      <c r="R133" s="83" t="s">
        <v>499</v>
      </c>
      <c r="S133" s="79" t="s">
        <v>510</v>
      </c>
      <c r="T133" s="79"/>
      <c r="U133" s="79"/>
      <c r="V133" s="83" t="s">
        <v>555</v>
      </c>
      <c r="W133" s="81">
        <v>43502.927094907405</v>
      </c>
      <c r="X133" s="83" t="s">
        <v>654</v>
      </c>
      <c r="Y133" s="79"/>
      <c r="Z133" s="79"/>
      <c r="AA133" s="85" t="s">
        <v>787</v>
      </c>
      <c r="AB133" s="85" t="s">
        <v>894</v>
      </c>
      <c r="AC133" s="79" t="b">
        <v>0</v>
      </c>
      <c r="AD133" s="79">
        <v>0</v>
      </c>
      <c r="AE133" s="85" t="s">
        <v>1001</v>
      </c>
      <c r="AF133" s="79" t="b">
        <v>0</v>
      </c>
      <c r="AG133" s="79" t="s">
        <v>1035</v>
      </c>
      <c r="AH133" s="79"/>
      <c r="AI133" s="85" t="s">
        <v>929</v>
      </c>
      <c r="AJ133" s="79" t="b">
        <v>0</v>
      </c>
      <c r="AK133" s="79">
        <v>0</v>
      </c>
      <c r="AL133" s="85" t="s">
        <v>929</v>
      </c>
      <c r="AM133" s="79" t="s">
        <v>1046</v>
      </c>
      <c r="AN133" s="79" t="b">
        <v>0</v>
      </c>
      <c r="AO133" s="85" t="s">
        <v>894</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v>1</v>
      </c>
      <c r="BE133" s="49">
        <v>6.666666666666667</v>
      </c>
      <c r="BF133" s="48">
        <v>0</v>
      </c>
      <c r="BG133" s="49">
        <v>0</v>
      </c>
      <c r="BH133" s="48">
        <v>0</v>
      </c>
      <c r="BI133" s="49">
        <v>0</v>
      </c>
      <c r="BJ133" s="48">
        <v>14</v>
      </c>
      <c r="BK133" s="49">
        <v>93.33333333333333</v>
      </c>
      <c r="BL133" s="48">
        <v>15</v>
      </c>
    </row>
    <row r="134" spans="1:64" ht="15">
      <c r="A134" s="64" t="s">
        <v>239</v>
      </c>
      <c r="B134" s="64" t="s">
        <v>324</v>
      </c>
      <c r="C134" s="65" t="s">
        <v>2524</v>
      </c>
      <c r="D134" s="66">
        <v>3</v>
      </c>
      <c r="E134" s="67" t="s">
        <v>132</v>
      </c>
      <c r="F134" s="68">
        <v>35</v>
      </c>
      <c r="G134" s="65"/>
      <c r="H134" s="69"/>
      <c r="I134" s="70"/>
      <c r="J134" s="70"/>
      <c r="K134" s="34" t="s">
        <v>65</v>
      </c>
      <c r="L134" s="77">
        <v>134</v>
      </c>
      <c r="M134" s="77"/>
      <c r="N134" s="72"/>
      <c r="O134" s="79" t="s">
        <v>357</v>
      </c>
      <c r="P134" s="81">
        <v>43503.08762731482</v>
      </c>
      <c r="Q134" s="79" t="s">
        <v>456</v>
      </c>
      <c r="R134" s="83" t="s">
        <v>499</v>
      </c>
      <c r="S134" s="79" t="s">
        <v>510</v>
      </c>
      <c r="T134" s="79"/>
      <c r="U134" s="79"/>
      <c r="V134" s="83" t="s">
        <v>555</v>
      </c>
      <c r="W134" s="81">
        <v>43503.08762731482</v>
      </c>
      <c r="X134" s="83" t="s">
        <v>655</v>
      </c>
      <c r="Y134" s="79"/>
      <c r="Z134" s="79"/>
      <c r="AA134" s="85" t="s">
        <v>788</v>
      </c>
      <c r="AB134" s="85" t="s">
        <v>895</v>
      </c>
      <c r="AC134" s="79" t="b">
        <v>0</v>
      </c>
      <c r="AD134" s="79">
        <v>0</v>
      </c>
      <c r="AE134" s="85" t="s">
        <v>1002</v>
      </c>
      <c r="AF134" s="79" t="b">
        <v>0</v>
      </c>
      <c r="AG134" s="79" t="s">
        <v>1035</v>
      </c>
      <c r="AH134" s="79"/>
      <c r="AI134" s="85" t="s">
        <v>929</v>
      </c>
      <c r="AJ134" s="79" t="b">
        <v>0</v>
      </c>
      <c r="AK134" s="79">
        <v>0</v>
      </c>
      <c r="AL134" s="85" t="s">
        <v>929</v>
      </c>
      <c r="AM134" s="79" t="s">
        <v>1046</v>
      </c>
      <c r="AN134" s="79" t="b">
        <v>0</v>
      </c>
      <c r="AO134" s="85" t="s">
        <v>895</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v>1</v>
      </c>
      <c r="BE134" s="49">
        <v>6.666666666666667</v>
      </c>
      <c r="BF134" s="48">
        <v>0</v>
      </c>
      <c r="BG134" s="49">
        <v>0</v>
      </c>
      <c r="BH134" s="48">
        <v>0</v>
      </c>
      <c r="BI134" s="49">
        <v>0</v>
      </c>
      <c r="BJ134" s="48">
        <v>14</v>
      </c>
      <c r="BK134" s="49">
        <v>93.33333333333333</v>
      </c>
      <c r="BL134" s="48">
        <v>15</v>
      </c>
    </row>
    <row r="135" spans="1:64" ht="15">
      <c r="A135" s="64" t="s">
        <v>239</v>
      </c>
      <c r="B135" s="64" t="s">
        <v>325</v>
      </c>
      <c r="C135" s="65" t="s">
        <v>2524</v>
      </c>
      <c r="D135" s="66">
        <v>3</v>
      </c>
      <c r="E135" s="67" t="s">
        <v>132</v>
      </c>
      <c r="F135" s="68">
        <v>35</v>
      </c>
      <c r="G135" s="65"/>
      <c r="H135" s="69"/>
      <c r="I135" s="70"/>
      <c r="J135" s="70"/>
      <c r="K135" s="34" t="s">
        <v>65</v>
      </c>
      <c r="L135" s="77">
        <v>135</v>
      </c>
      <c r="M135" s="77"/>
      <c r="N135" s="72"/>
      <c r="O135" s="79" t="s">
        <v>357</v>
      </c>
      <c r="P135" s="81">
        <v>43503.65662037037</v>
      </c>
      <c r="Q135" s="79" t="s">
        <v>457</v>
      </c>
      <c r="R135" s="83" t="s">
        <v>499</v>
      </c>
      <c r="S135" s="79" t="s">
        <v>510</v>
      </c>
      <c r="T135" s="79"/>
      <c r="U135" s="79"/>
      <c r="V135" s="83" t="s">
        <v>555</v>
      </c>
      <c r="W135" s="81">
        <v>43503.65662037037</v>
      </c>
      <c r="X135" s="83" t="s">
        <v>656</v>
      </c>
      <c r="Y135" s="79"/>
      <c r="Z135" s="79"/>
      <c r="AA135" s="85" t="s">
        <v>789</v>
      </c>
      <c r="AB135" s="85" t="s">
        <v>896</v>
      </c>
      <c r="AC135" s="79" t="b">
        <v>0</v>
      </c>
      <c r="AD135" s="79">
        <v>0</v>
      </c>
      <c r="AE135" s="85" t="s">
        <v>1003</v>
      </c>
      <c r="AF135" s="79" t="b">
        <v>0</v>
      </c>
      <c r="AG135" s="79" t="s">
        <v>1035</v>
      </c>
      <c r="AH135" s="79"/>
      <c r="AI135" s="85" t="s">
        <v>929</v>
      </c>
      <c r="AJ135" s="79" t="b">
        <v>0</v>
      </c>
      <c r="AK135" s="79">
        <v>0</v>
      </c>
      <c r="AL135" s="85" t="s">
        <v>929</v>
      </c>
      <c r="AM135" s="79" t="s">
        <v>1046</v>
      </c>
      <c r="AN135" s="79" t="b">
        <v>0</v>
      </c>
      <c r="AO135" s="85" t="s">
        <v>896</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v>1</v>
      </c>
      <c r="BE135" s="49">
        <v>5.555555555555555</v>
      </c>
      <c r="BF135" s="48">
        <v>0</v>
      </c>
      <c r="BG135" s="49">
        <v>0</v>
      </c>
      <c r="BH135" s="48">
        <v>0</v>
      </c>
      <c r="BI135" s="49">
        <v>0</v>
      </c>
      <c r="BJ135" s="48">
        <v>17</v>
      </c>
      <c r="BK135" s="49">
        <v>94.44444444444444</v>
      </c>
      <c r="BL135" s="48">
        <v>18</v>
      </c>
    </row>
    <row r="136" spans="1:64" ht="15">
      <c r="A136" s="64" t="s">
        <v>239</v>
      </c>
      <c r="B136" s="64" t="s">
        <v>326</v>
      </c>
      <c r="C136" s="65" t="s">
        <v>2524</v>
      </c>
      <c r="D136" s="66">
        <v>3</v>
      </c>
      <c r="E136" s="67" t="s">
        <v>132</v>
      </c>
      <c r="F136" s="68">
        <v>35</v>
      </c>
      <c r="G136" s="65"/>
      <c r="H136" s="69"/>
      <c r="I136" s="70"/>
      <c r="J136" s="70"/>
      <c r="K136" s="34" t="s">
        <v>65</v>
      </c>
      <c r="L136" s="77">
        <v>136</v>
      </c>
      <c r="M136" s="77"/>
      <c r="N136" s="72"/>
      <c r="O136" s="79" t="s">
        <v>357</v>
      </c>
      <c r="P136" s="81">
        <v>43503.892013888886</v>
      </c>
      <c r="Q136" s="79" t="s">
        <v>458</v>
      </c>
      <c r="R136" s="83" t="s">
        <v>499</v>
      </c>
      <c r="S136" s="79" t="s">
        <v>510</v>
      </c>
      <c r="T136" s="79"/>
      <c r="U136" s="79"/>
      <c r="V136" s="83" t="s">
        <v>555</v>
      </c>
      <c r="W136" s="81">
        <v>43503.892013888886</v>
      </c>
      <c r="X136" s="83" t="s">
        <v>657</v>
      </c>
      <c r="Y136" s="79"/>
      <c r="Z136" s="79"/>
      <c r="AA136" s="85" t="s">
        <v>790</v>
      </c>
      <c r="AB136" s="85" t="s">
        <v>897</v>
      </c>
      <c r="AC136" s="79" t="b">
        <v>0</v>
      </c>
      <c r="AD136" s="79">
        <v>0</v>
      </c>
      <c r="AE136" s="85" t="s">
        <v>1004</v>
      </c>
      <c r="AF136" s="79" t="b">
        <v>0</v>
      </c>
      <c r="AG136" s="79" t="s">
        <v>1035</v>
      </c>
      <c r="AH136" s="79"/>
      <c r="AI136" s="85" t="s">
        <v>929</v>
      </c>
      <c r="AJ136" s="79" t="b">
        <v>0</v>
      </c>
      <c r="AK136" s="79">
        <v>0</v>
      </c>
      <c r="AL136" s="85" t="s">
        <v>929</v>
      </c>
      <c r="AM136" s="79" t="s">
        <v>1046</v>
      </c>
      <c r="AN136" s="79" t="b">
        <v>0</v>
      </c>
      <c r="AO136" s="85" t="s">
        <v>897</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v>0</v>
      </c>
      <c r="BE136" s="49">
        <v>0</v>
      </c>
      <c r="BF136" s="48">
        <v>0</v>
      </c>
      <c r="BG136" s="49">
        <v>0</v>
      </c>
      <c r="BH136" s="48">
        <v>0</v>
      </c>
      <c r="BI136" s="49">
        <v>0</v>
      </c>
      <c r="BJ136" s="48">
        <v>33</v>
      </c>
      <c r="BK136" s="49">
        <v>100</v>
      </c>
      <c r="BL136" s="48">
        <v>33</v>
      </c>
    </row>
    <row r="137" spans="1:64" ht="15">
      <c r="A137" s="64" t="s">
        <v>239</v>
      </c>
      <c r="B137" s="64" t="s">
        <v>327</v>
      </c>
      <c r="C137" s="65" t="s">
        <v>2524</v>
      </c>
      <c r="D137" s="66">
        <v>3</v>
      </c>
      <c r="E137" s="67" t="s">
        <v>132</v>
      </c>
      <c r="F137" s="68">
        <v>35</v>
      </c>
      <c r="G137" s="65"/>
      <c r="H137" s="69"/>
      <c r="I137" s="70"/>
      <c r="J137" s="70"/>
      <c r="K137" s="34" t="s">
        <v>65</v>
      </c>
      <c r="L137" s="77">
        <v>137</v>
      </c>
      <c r="M137" s="77"/>
      <c r="N137" s="72"/>
      <c r="O137" s="79" t="s">
        <v>357</v>
      </c>
      <c r="P137" s="81">
        <v>43503.90244212963</v>
      </c>
      <c r="Q137" s="79" t="s">
        <v>459</v>
      </c>
      <c r="R137" s="83" t="s">
        <v>499</v>
      </c>
      <c r="S137" s="79" t="s">
        <v>510</v>
      </c>
      <c r="T137" s="79"/>
      <c r="U137" s="79"/>
      <c r="V137" s="83" t="s">
        <v>555</v>
      </c>
      <c r="W137" s="81">
        <v>43503.90244212963</v>
      </c>
      <c r="X137" s="83" t="s">
        <v>658</v>
      </c>
      <c r="Y137" s="79"/>
      <c r="Z137" s="79"/>
      <c r="AA137" s="85" t="s">
        <v>791</v>
      </c>
      <c r="AB137" s="85" t="s">
        <v>898</v>
      </c>
      <c r="AC137" s="79" t="b">
        <v>0</v>
      </c>
      <c r="AD137" s="79">
        <v>0</v>
      </c>
      <c r="AE137" s="85" t="s">
        <v>1005</v>
      </c>
      <c r="AF137" s="79" t="b">
        <v>0</v>
      </c>
      <c r="AG137" s="79" t="s">
        <v>1035</v>
      </c>
      <c r="AH137" s="79"/>
      <c r="AI137" s="85" t="s">
        <v>929</v>
      </c>
      <c r="AJ137" s="79" t="b">
        <v>0</v>
      </c>
      <c r="AK137" s="79">
        <v>0</v>
      </c>
      <c r="AL137" s="85" t="s">
        <v>929</v>
      </c>
      <c r="AM137" s="79" t="s">
        <v>1046</v>
      </c>
      <c r="AN137" s="79" t="b">
        <v>0</v>
      </c>
      <c r="AO137" s="85" t="s">
        <v>898</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v>1</v>
      </c>
      <c r="BE137" s="49">
        <v>5.555555555555555</v>
      </c>
      <c r="BF137" s="48">
        <v>0</v>
      </c>
      <c r="BG137" s="49">
        <v>0</v>
      </c>
      <c r="BH137" s="48">
        <v>0</v>
      </c>
      <c r="BI137" s="49">
        <v>0</v>
      </c>
      <c r="BJ137" s="48">
        <v>17</v>
      </c>
      <c r="BK137" s="49">
        <v>94.44444444444444</v>
      </c>
      <c r="BL137" s="48">
        <v>18</v>
      </c>
    </row>
    <row r="138" spans="1:64" ht="15">
      <c r="A138" s="64" t="s">
        <v>239</v>
      </c>
      <c r="B138" s="64" t="s">
        <v>328</v>
      </c>
      <c r="C138" s="65" t="s">
        <v>2524</v>
      </c>
      <c r="D138" s="66">
        <v>3</v>
      </c>
      <c r="E138" s="67" t="s">
        <v>132</v>
      </c>
      <c r="F138" s="68">
        <v>35</v>
      </c>
      <c r="G138" s="65"/>
      <c r="H138" s="69"/>
      <c r="I138" s="70"/>
      <c r="J138" s="70"/>
      <c r="K138" s="34" t="s">
        <v>65</v>
      </c>
      <c r="L138" s="77">
        <v>138</v>
      </c>
      <c r="M138" s="77"/>
      <c r="N138" s="72"/>
      <c r="O138" s="79" t="s">
        <v>357</v>
      </c>
      <c r="P138" s="81">
        <v>43503.99548611111</v>
      </c>
      <c r="Q138" s="79" t="s">
        <v>460</v>
      </c>
      <c r="R138" s="83" t="s">
        <v>499</v>
      </c>
      <c r="S138" s="79" t="s">
        <v>510</v>
      </c>
      <c r="T138" s="79"/>
      <c r="U138" s="79"/>
      <c r="V138" s="83" t="s">
        <v>555</v>
      </c>
      <c r="W138" s="81">
        <v>43503.99548611111</v>
      </c>
      <c r="X138" s="83" t="s">
        <v>659</v>
      </c>
      <c r="Y138" s="79"/>
      <c r="Z138" s="79"/>
      <c r="AA138" s="85" t="s">
        <v>792</v>
      </c>
      <c r="AB138" s="85" t="s">
        <v>899</v>
      </c>
      <c r="AC138" s="79" t="b">
        <v>0</v>
      </c>
      <c r="AD138" s="79">
        <v>0</v>
      </c>
      <c r="AE138" s="85" t="s">
        <v>1006</v>
      </c>
      <c r="AF138" s="79" t="b">
        <v>0</v>
      </c>
      <c r="AG138" s="79" t="s">
        <v>1035</v>
      </c>
      <c r="AH138" s="79"/>
      <c r="AI138" s="85" t="s">
        <v>929</v>
      </c>
      <c r="AJ138" s="79" t="b">
        <v>0</v>
      </c>
      <c r="AK138" s="79">
        <v>0</v>
      </c>
      <c r="AL138" s="85" t="s">
        <v>929</v>
      </c>
      <c r="AM138" s="79" t="s">
        <v>1046</v>
      </c>
      <c r="AN138" s="79" t="b">
        <v>0</v>
      </c>
      <c r="AO138" s="85" t="s">
        <v>899</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v>1</v>
      </c>
      <c r="BE138" s="49">
        <v>6.666666666666667</v>
      </c>
      <c r="BF138" s="48">
        <v>0</v>
      </c>
      <c r="BG138" s="49">
        <v>0</v>
      </c>
      <c r="BH138" s="48">
        <v>0</v>
      </c>
      <c r="BI138" s="49">
        <v>0</v>
      </c>
      <c r="BJ138" s="48">
        <v>14</v>
      </c>
      <c r="BK138" s="49">
        <v>93.33333333333333</v>
      </c>
      <c r="BL138" s="48">
        <v>15</v>
      </c>
    </row>
    <row r="139" spans="1:64" ht="15">
      <c r="A139" s="64" t="s">
        <v>239</v>
      </c>
      <c r="B139" s="64" t="s">
        <v>329</v>
      </c>
      <c r="C139" s="65" t="s">
        <v>2524</v>
      </c>
      <c r="D139" s="66">
        <v>3</v>
      </c>
      <c r="E139" s="67" t="s">
        <v>132</v>
      </c>
      <c r="F139" s="68">
        <v>35</v>
      </c>
      <c r="G139" s="65"/>
      <c r="H139" s="69"/>
      <c r="I139" s="70"/>
      <c r="J139" s="70"/>
      <c r="K139" s="34" t="s">
        <v>65</v>
      </c>
      <c r="L139" s="77">
        <v>139</v>
      </c>
      <c r="M139" s="77"/>
      <c r="N139" s="72"/>
      <c r="O139" s="79" t="s">
        <v>357</v>
      </c>
      <c r="P139" s="81">
        <v>43504.070127314815</v>
      </c>
      <c r="Q139" s="79" t="s">
        <v>461</v>
      </c>
      <c r="R139" s="83" t="s">
        <v>499</v>
      </c>
      <c r="S139" s="79" t="s">
        <v>510</v>
      </c>
      <c r="T139" s="79"/>
      <c r="U139" s="79"/>
      <c r="V139" s="83" t="s">
        <v>555</v>
      </c>
      <c r="W139" s="81">
        <v>43504.070127314815</v>
      </c>
      <c r="X139" s="83" t="s">
        <v>660</v>
      </c>
      <c r="Y139" s="79"/>
      <c r="Z139" s="79"/>
      <c r="AA139" s="85" t="s">
        <v>793</v>
      </c>
      <c r="AB139" s="85" t="s">
        <v>900</v>
      </c>
      <c r="AC139" s="79" t="b">
        <v>0</v>
      </c>
      <c r="AD139" s="79">
        <v>0</v>
      </c>
      <c r="AE139" s="85" t="s">
        <v>1007</v>
      </c>
      <c r="AF139" s="79" t="b">
        <v>0</v>
      </c>
      <c r="AG139" s="79" t="s">
        <v>1035</v>
      </c>
      <c r="AH139" s="79"/>
      <c r="AI139" s="85" t="s">
        <v>929</v>
      </c>
      <c r="AJ139" s="79" t="b">
        <v>0</v>
      </c>
      <c r="AK139" s="79">
        <v>0</v>
      </c>
      <c r="AL139" s="85" t="s">
        <v>929</v>
      </c>
      <c r="AM139" s="79" t="s">
        <v>1046</v>
      </c>
      <c r="AN139" s="79" t="b">
        <v>0</v>
      </c>
      <c r="AO139" s="85" t="s">
        <v>900</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v>1</v>
      </c>
      <c r="BE139" s="49">
        <v>6.666666666666667</v>
      </c>
      <c r="BF139" s="48">
        <v>0</v>
      </c>
      <c r="BG139" s="49">
        <v>0</v>
      </c>
      <c r="BH139" s="48">
        <v>0</v>
      </c>
      <c r="BI139" s="49">
        <v>0</v>
      </c>
      <c r="BJ139" s="48">
        <v>14</v>
      </c>
      <c r="BK139" s="49">
        <v>93.33333333333333</v>
      </c>
      <c r="BL139" s="48">
        <v>15</v>
      </c>
    </row>
    <row r="140" spans="1:64" ht="15">
      <c r="A140" s="64" t="s">
        <v>239</v>
      </c>
      <c r="B140" s="64" t="s">
        <v>330</v>
      </c>
      <c r="C140" s="65" t="s">
        <v>2524</v>
      </c>
      <c r="D140" s="66">
        <v>3</v>
      </c>
      <c r="E140" s="67" t="s">
        <v>132</v>
      </c>
      <c r="F140" s="68">
        <v>35</v>
      </c>
      <c r="G140" s="65"/>
      <c r="H140" s="69"/>
      <c r="I140" s="70"/>
      <c r="J140" s="70"/>
      <c r="K140" s="34" t="s">
        <v>65</v>
      </c>
      <c r="L140" s="77">
        <v>140</v>
      </c>
      <c r="M140" s="77"/>
      <c r="N140" s="72"/>
      <c r="O140" s="79" t="s">
        <v>357</v>
      </c>
      <c r="P140" s="81">
        <v>43504.08443287037</v>
      </c>
      <c r="Q140" s="79" t="s">
        <v>462</v>
      </c>
      <c r="R140" s="83" t="s">
        <v>499</v>
      </c>
      <c r="S140" s="79" t="s">
        <v>510</v>
      </c>
      <c r="T140" s="79"/>
      <c r="U140" s="79"/>
      <c r="V140" s="83" t="s">
        <v>555</v>
      </c>
      <c r="W140" s="81">
        <v>43504.08443287037</v>
      </c>
      <c r="X140" s="83" t="s">
        <v>661</v>
      </c>
      <c r="Y140" s="79"/>
      <c r="Z140" s="79"/>
      <c r="AA140" s="85" t="s">
        <v>794</v>
      </c>
      <c r="AB140" s="85" t="s">
        <v>901</v>
      </c>
      <c r="AC140" s="79" t="b">
        <v>0</v>
      </c>
      <c r="AD140" s="79">
        <v>0</v>
      </c>
      <c r="AE140" s="85" t="s">
        <v>1008</v>
      </c>
      <c r="AF140" s="79" t="b">
        <v>0</v>
      </c>
      <c r="AG140" s="79" t="s">
        <v>1035</v>
      </c>
      <c r="AH140" s="79"/>
      <c r="AI140" s="85" t="s">
        <v>929</v>
      </c>
      <c r="AJ140" s="79" t="b">
        <v>0</v>
      </c>
      <c r="AK140" s="79">
        <v>0</v>
      </c>
      <c r="AL140" s="85" t="s">
        <v>929</v>
      </c>
      <c r="AM140" s="79" t="s">
        <v>1046</v>
      </c>
      <c r="AN140" s="79" t="b">
        <v>0</v>
      </c>
      <c r="AO140" s="85" t="s">
        <v>901</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v>1</v>
      </c>
      <c r="BE140" s="49">
        <v>6.666666666666667</v>
      </c>
      <c r="BF140" s="48">
        <v>0</v>
      </c>
      <c r="BG140" s="49">
        <v>0</v>
      </c>
      <c r="BH140" s="48">
        <v>0</v>
      </c>
      <c r="BI140" s="49">
        <v>0</v>
      </c>
      <c r="BJ140" s="48">
        <v>14</v>
      </c>
      <c r="BK140" s="49">
        <v>93.33333333333333</v>
      </c>
      <c r="BL140" s="48">
        <v>15</v>
      </c>
    </row>
    <row r="141" spans="1:64" ht="15">
      <c r="A141" s="64" t="s">
        <v>239</v>
      </c>
      <c r="B141" s="64" t="s">
        <v>331</v>
      </c>
      <c r="C141" s="65" t="s">
        <v>2524</v>
      </c>
      <c r="D141" s="66">
        <v>3</v>
      </c>
      <c r="E141" s="67" t="s">
        <v>132</v>
      </c>
      <c r="F141" s="68">
        <v>35</v>
      </c>
      <c r="G141" s="65"/>
      <c r="H141" s="69"/>
      <c r="I141" s="70"/>
      <c r="J141" s="70"/>
      <c r="K141" s="34" t="s">
        <v>65</v>
      </c>
      <c r="L141" s="77">
        <v>141</v>
      </c>
      <c r="M141" s="77"/>
      <c r="N141" s="72"/>
      <c r="O141" s="79" t="s">
        <v>357</v>
      </c>
      <c r="P141" s="81">
        <v>43504.09275462963</v>
      </c>
      <c r="Q141" s="79" t="s">
        <v>463</v>
      </c>
      <c r="R141" s="83" t="s">
        <v>499</v>
      </c>
      <c r="S141" s="79" t="s">
        <v>510</v>
      </c>
      <c r="T141" s="79"/>
      <c r="U141" s="79"/>
      <c r="V141" s="83" t="s">
        <v>555</v>
      </c>
      <c r="W141" s="81">
        <v>43504.09275462963</v>
      </c>
      <c r="X141" s="83" t="s">
        <v>662</v>
      </c>
      <c r="Y141" s="79"/>
      <c r="Z141" s="79"/>
      <c r="AA141" s="85" t="s">
        <v>795</v>
      </c>
      <c r="AB141" s="85" t="s">
        <v>902</v>
      </c>
      <c r="AC141" s="79" t="b">
        <v>0</v>
      </c>
      <c r="AD141" s="79">
        <v>0</v>
      </c>
      <c r="AE141" s="85" t="s">
        <v>1009</v>
      </c>
      <c r="AF141" s="79" t="b">
        <v>0</v>
      </c>
      <c r="AG141" s="79" t="s">
        <v>1035</v>
      </c>
      <c r="AH141" s="79"/>
      <c r="AI141" s="85" t="s">
        <v>929</v>
      </c>
      <c r="AJ141" s="79" t="b">
        <v>0</v>
      </c>
      <c r="AK141" s="79">
        <v>0</v>
      </c>
      <c r="AL141" s="85" t="s">
        <v>929</v>
      </c>
      <c r="AM141" s="79" t="s">
        <v>1046</v>
      </c>
      <c r="AN141" s="79" t="b">
        <v>0</v>
      </c>
      <c r="AO141" s="85" t="s">
        <v>902</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v>1</v>
      </c>
      <c r="BE141" s="49">
        <v>4.761904761904762</v>
      </c>
      <c r="BF141" s="48">
        <v>0</v>
      </c>
      <c r="BG141" s="49">
        <v>0</v>
      </c>
      <c r="BH141" s="48">
        <v>0</v>
      </c>
      <c r="BI141" s="49">
        <v>0</v>
      </c>
      <c r="BJ141" s="48">
        <v>20</v>
      </c>
      <c r="BK141" s="49">
        <v>95.23809523809524</v>
      </c>
      <c r="BL141" s="48">
        <v>21</v>
      </c>
    </row>
    <row r="142" spans="1:64" ht="15">
      <c r="A142" s="64" t="s">
        <v>239</v>
      </c>
      <c r="B142" s="64" t="s">
        <v>332</v>
      </c>
      <c r="C142" s="65" t="s">
        <v>2524</v>
      </c>
      <c r="D142" s="66">
        <v>3</v>
      </c>
      <c r="E142" s="67" t="s">
        <v>132</v>
      </c>
      <c r="F142" s="68">
        <v>35</v>
      </c>
      <c r="G142" s="65"/>
      <c r="H142" s="69"/>
      <c r="I142" s="70"/>
      <c r="J142" s="70"/>
      <c r="K142" s="34" t="s">
        <v>65</v>
      </c>
      <c r="L142" s="77">
        <v>142</v>
      </c>
      <c r="M142" s="77"/>
      <c r="N142" s="72"/>
      <c r="O142" s="79" t="s">
        <v>357</v>
      </c>
      <c r="P142" s="81">
        <v>43504.95211805555</v>
      </c>
      <c r="Q142" s="79" t="s">
        <v>464</v>
      </c>
      <c r="R142" s="83" t="s">
        <v>499</v>
      </c>
      <c r="S142" s="79" t="s">
        <v>510</v>
      </c>
      <c r="T142" s="79"/>
      <c r="U142" s="79"/>
      <c r="V142" s="83" t="s">
        <v>555</v>
      </c>
      <c r="W142" s="81">
        <v>43504.95211805555</v>
      </c>
      <c r="X142" s="83" t="s">
        <v>663</v>
      </c>
      <c r="Y142" s="79"/>
      <c r="Z142" s="79"/>
      <c r="AA142" s="85" t="s">
        <v>796</v>
      </c>
      <c r="AB142" s="85" t="s">
        <v>903</v>
      </c>
      <c r="AC142" s="79" t="b">
        <v>0</v>
      </c>
      <c r="AD142" s="79">
        <v>0</v>
      </c>
      <c r="AE142" s="85" t="s">
        <v>1010</v>
      </c>
      <c r="AF142" s="79" t="b">
        <v>0</v>
      </c>
      <c r="AG142" s="79" t="s">
        <v>1035</v>
      </c>
      <c r="AH142" s="79"/>
      <c r="AI142" s="85" t="s">
        <v>929</v>
      </c>
      <c r="AJ142" s="79" t="b">
        <v>0</v>
      </c>
      <c r="AK142" s="79">
        <v>0</v>
      </c>
      <c r="AL142" s="85" t="s">
        <v>929</v>
      </c>
      <c r="AM142" s="79" t="s">
        <v>1046</v>
      </c>
      <c r="AN142" s="79" t="b">
        <v>0</v>
      </c>
      <c r="AO142" s="85" t="s">
        <v>903</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v>1</v>
      </c>
      <c r="BE142" s="49">
        <v>5.555555555555555</v>
      </c>
      <c r="BF142" s="48">
        <v>0</v>
      </c>
      <c r="BG142" s="49">
        <v>0</v>
      </c>
      <c r="BH142" s="48">
        <v>0</v>
      </c>
      <c r="BI142" s="49">
        <v>0</v>
      </c>
      <c r="BJ142" s="48">
        <v>17</v>
      </c>
      <c r="BK142" s="49">
        <v>94.44444444444444</v>
      </c>
      <c r="BL142" s="48">
        <v>18</v>
      </c>
    </row>
    <row r="143" spans="1:64" ht="15">
      <c r="A143" s="64" t="s">
        <v>239</v>
      </c>
      <c r="B143" s="64" t="s">
        <v>333</v>
      </c>
      <c r="C143" s="65" t="s">
        <v>2524</v>
      </c>
      <c r="D143" s="66">
        <v>3</v>
      </c>
      <c r="E143" s="67" t="s">
        <v>132</v>
      </c>
      <c r="F143" s="68">
        <v>35</v>
      </c>
      <c r="G143" s="65"/>
      <c r="H143" s="69"/>
      <c r="I143" s="70"/>
      <c r="J143" s="70"/>
      <c r="K143" s="34" t="s">
        <v>65</v>
      </c>
      <c r="L143" s="77">
        <v>143</v>
      </c>
      <c r="M143" s="77"/>
      <c r="N143" s="72"/>
      <c r="O143" s="79" t="s">
        <v>357</v>
      </c>
      <c r="P143" s="81">
        <v>43504.971979166665</v>
      </c>
      <c r="Q143" s="79" t="s">
        <v>465</v>
      </c>
      <c r="R143" s="83" t="s">
        <v>499</v>
      </c>
      <c r="S143" s="79" t="s">
        <v>510</v>
      </c>
      <c r="T143" s="79"/>
      <c r="U143" s="79"/>
      <c r="V143" s="83" t="s">
        <v>555</v>
      </c>
      <c r="W143" s="81">
        <v>43504.971979166665</v>
      </c>
      <c r="X143" s="83" t="s">
        <v>664</v>
      </c>
      <c r="Y143" s="79"/>
      <c r="Z143" s="79"/>
      <c r="AA143" s="85" t="s">
        <v>797</v>
      </c>
      <c r="AB143" s="85" t="s">
        <v>904</v>
      </c>
      <c r="AC143" s="79" t="b">
        <v>0</v>
      </c>
      <c r="AD143" s="79">
        <v>1</v>
      </c>
      <c r="AE143" s="85" t="s">
        <v>1011</v>
      </c>
      <c r="AF143" s="79" t="b">
        <v>0</v>
      </c>
      <c r="AG143" s="79" t="s">
        <v>1035</v>
      </c>
      <c r="AH143" s="79"/>
      <c r="AI143" s="85" t="s">
        <v>929</v>
      </c>
      <c r="AJ143" s="79" t="b">
        <v>0</v>
      </c>
      <c r="AK143" s="79">
        <v>0</v>
      </c>
      <c r="AL143" s="85" t="s">
        <v>929</v>
      </c>
      <c r="AM143" s="79" t="s">
        <v>1046</v>
      </c>
      <c r="AN143" s="79" t="b">
        <v>0</v>
      </c>
      <c r="AO143" s="85" t="s">
        <v>904</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v>1</v>
      </c>
      <c r="BE143" s="49">
        <v>6.666666666666667</v>
      </c>
      <c r="BF143" s="48">
        <v>0</v>
      </c>
      <c r="BG143" s="49">
        <v>0</v>
      </c>
      <c r="BH143" s="48">
        <v>0</v>
      </c>
      <c r="BI143" s="49">
        <v>0</v>
      </c>
      <c r="BJ143" s="48">
        <v>14</v>
      </c>
      <c r="BK143" s="49">
        <v>93.33333333333333</v>
      </c>
      <c r="BL143" s="48">
        <v>15</v>
      </c>
    </row>
    <row r="144" spans="1:64" ht="15">
      <c r="A144" s="64" t="s">
        <v>239</v>
      </c>
      <c r="B144" s="64" t="s">
        <v>334</v>
      </c>
      <c r="C144" s="65" t="s">
        <v>2524</v>
      </c>
      <c r="D144" s="66">
        <v>3</v>
      </c>
      <c r="E144" s="67" t="s">
        <v>132</v>
      </c>
      <c r="F144" s="68">
        <v>35</v>
      </c>
      <c r="G144" s="65"/>
      <c r="H144" s="69"/>
      <c r="I144" s="70"/>
      <c r="J144" s="70"/>
      <c r="K144" s="34" t="s">
        <v>65</v>
      </c>
      <c r="L144" s="77">
        <v>144</v>
      </c>
      <c r="M144" s="77"/>
      <c r="N144" s="72"/>
      <c r="O144" s="79" t="s">
        <v>357</v>
      </c>
      <c r="P144" s="81">
        <v>43505.00986111111</v>
      </c>
      <c r="Q144" s="79" t="s">
        <v>466</v>
      </c>
      <c r="R144" s="83" t="s">
        <v>499</v>
      </c>
      <c r="S144" s="79" t="s">
        <v>510</v>
      </c>
      <c r="T144" s="79"/>
      <c r="U144" s="79"/>
      <c r="V144" s="83" t="s">
        <v>555</v>
      </c>
      <c r="W144" s="81">
        <v>43505.00986111111</v>
      </c>
      <c r="X144" s="83" t="s">
        <v>665</v>
      </c>
      <c r="Y144" s="79"/>
      <c r="Z144" s="79"/>
      <c r="AA144" s="85" t="s">
        <v>798</v>
      </c>
      <c r="AB144" s="85" t="s">
        <v>905</v>
      </c>
      <c r="AC144" s="79" t="b">
        <v>0</v>
      </c>
      <c r="AD144" s="79">
        <v>0</v>
      </c>
      <c r="AE144" s="85" t="s">
        <v>1012</v>
      </c>
      <c r="AF144" s="79" t="b">
        <v>0</v>
      </c>
      <c r="AG144" s="79" t="s">
        <v>1035</v>
      </c>
      <c r="AH144" s="79"/>
      <c r="AI144" s="85" t="s">
        <v>929</v>
      </c>
      <c r="AJ144" s="79" t="b">
        <v>0</v>
      </c>
      <c r="AK144" s="79">
        <v>0</v>
      </c>
      <c r="AL144" s="85" t="s">
        <v>929</v>
      </c>
      <c r="AM144" s="79" t="s">
        <v>1046</v>
      </c>
      <c r="AN144" s="79" t="b">
        <v>0</v>
      </c>
      <c r="AO144" s="85" t="s">
        <v>905</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v>1</v>
      </c>
      <c r="BE144" s="49">
        <v>6.666666666666667</v>
      </c>
      <c r="BF144" s="48">
        <v>0</v>
      </c>
      <c r="BG144" s="49">
        <v>0</v>
      </c>
      <c r="BH144" s="48">
        <v>0</v>
      </c>
      <c r="BI144" s="49">
        <v>0</v>
      </c>
      <c r="BJ144" s="48">
        <v>14</v>
      </c>
      <c r="BK144" s="49">
        <v>93.33333333333333</v>
      </c>
      <c r="BL144" s="48">
        <v>15</v>
      </c>
    </row>
    <row r="145" spans="1:64" ht="15">
      <c r="A145" s="64" t="s">
        <v>239</v>
      </c>
      <c r="B145" s="64" t="s">
        <v>335</v>
      </c>
      <c r="C145" s="65" t="s">
        <v>2524</v>
      </c>
      <c r="D145" s="66">
        <v>3</v>
      </c>
      <c r="E145" s="67" t="s">
        <v>132</v>
      </c>
      <c r="F145" s="68">
        <v>35</v>
      </c>
      <c r="G145" s="65"/>
      <c r="H145" s="69"/>
      <c r="I145" s="70"/>
      <c r="J145" s="70"/>
      <c r="K145" s="34" t="s">
        <v>65</v>
      </c>
      <c r="L145" s="77">
        <v>145</v>
      </c>
      <c r="M145" s="77"/>
      <c r="N145" s="72"/>
      <c r="O145" s="79" t="s">
        <v>357</v>
      </c>
      <c r="P145" s="81">
        <v>43505.055081018516</v>
      </c>
      <c r="Q145" s="79" t="s">
        <v>467</v>
      </c>
      <c r="R145" s="83" t="s">
        <v>499</v>
      </c>
      <c r="S145" s="79" t="s">
        <v>510</v>
      </c>
      <c r="T145" s="79"/>
      <c r="U145" s="79"/>
      <c r="V145" s="83" t="s">
        <v>555</v>
      </c>
      <c r="W145" s="81">
        <v>43505.055081018516</v>
      </c>
      <c r="X145" s="83" t="s">
        <v>666</v>
      </c>
      <c r="Y145" s="79"/>
      <c r="Z145" s="79"/>
      <c r="AA145" s="85" t="s">
        <v>799</v>
      </c>
      <c r="AB145" s="85" t="s">
        <v>906</v>
      </c>
      <c r="AC145" s="79" t="b">
        <v>0</v>
      </c>
      <c r="AD145" s="79">
        <v>0</v>
      </c>
      <c r="AE145" s="85" t="s">
        <v>1013</v>
      </c>
      <c r="AF145" s="79" t="b">
        <v>0</v>
      </c>
      <c r="AG145" s="79" t="s">
        <v>1035</v>
      </c>
      <c r="AH145" s="79"/>
      <c r="AI145" s="85" t="s">
        <v>929</v>
      </c>
      <c r="AJ145" s="79" t="b">
        <v>0</v>
      </c>
      <c r="AK145" s="79">
        <v>0</v>
      </c>
      <c r="AL145" s="85" t="s">
        <v>929</v>
      </c>
      <c r="AM145" s="79" t="s">
        <v>1046</v>
      </c>
      <c r="AN145" s="79" t="b">
        <v>0</v>
      </c>
      <c r="AO145" s="85" t="s">
        <v>906</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v>1</v>
      </c>
      <c r="BE145" s="49">
        <v>4.3478260869565215</v>
      </c>
      <c r="BF145" s="48">
        <v>0</v>
      </c>
      <c r="BG145" s="49">
        <v>0</v>
      </c>
      <c r="BH145" s="48">
        <v>0</v>
      </c>
      <c r="BI145" s="49">
        <v>0</v>
      </c>
      <c r="BJ145" s="48">
        <v>22</v>
      </c>
      <c r="BK145" s="49">
        <v>95.65217391304348</v>
      </c>
      <c r="BL145" s="48">
        <v>23</v>
      </c>
    </row>
    <row r="146" spans="1:64" ht="15">
      <c r="A146" s="64" t="s">
        <v>239</v>
      </c>
      <c r="B146" s="64" t="s">
        <v>336</v>
      </c>
      <c r="C146" s="65" t="s">
        <v>2524</v>
      </c>
      <c r="D146" s="66">
        <v>3</v>
      </c>
      <c r="E146" s="67" t="s">
        <v>132</v>
      </c>
      <c r="F146" s="68">
        <v>35</v>
      </c>
      <c r="G146" s="65"/>
      <c r="H146" s="69"/>
      <c r="I146" s="70"/>
      <c r="J146" s="70"/>
      <c r="K146" s="34" t="s">
        <v>65</v>
      </c>
      <c r="L146" s="77">
        <v>146</v>
      </c>
      <c r="M146" s="77"/>
      <c r="N146" s="72"/>
      <c r="O146" s="79" t="s">
        <v>357</v>
      </c>
      <c r="P146" s="81">
        <v>43505.06309027778</v>
      </c>
      <c r="Q146" s="79" t="s">
        <v>468</v>
      </c>
      <c r="R146" s="83" t="s">
        <v>499</v>
      </c>
      <c r="S146" s="79" t="s">
        <v>510</v>
      </c>
      <c r="T146" s="79"/>
      <c r="U146" s="79"/>
      <c r="V146" s="83" t="s">
        <v>555</v>
      </c>
      <c r="W146" s="81">
        <v>43505.06309027778</v>
      </c>
      <c r="X146" s="83" t="s">
        <v>667</v>
      </c>
      <c r="Y146" s="79"/>
      <c r="Z146" s="79"/>
      <c r="AA146" s="85" t="s">
        <v>800</v>
      </c>
      <c r="AB146" s="85" t="s">
        <v>907</v>
      </c>
      <c r="AC146" s="79" t="b">
        <v>0</v>
      </c>
      <c r="AD146" s="79">
        <v>0</v>
      </c>
      <c r="AE146" s="85" t="s">
        <v>1014</v>
      </c>
      <c r="AF146" s="79" t="b">
        <v>0</v>
      </c>
      <c r="AG146" s="79" t="s">
        <v>1035</v>
      </c>
      <c r="AH146" s="79"/>
      <c r="AI146" s="85" t="s">
        <v>929</v>
      </c>
      <c r="AJ146" s="79" t="b">
        <v>0</v>
      </c>
      <c r="AK146" s="79">
        <v>0</v>
      </c>
      <c r="AL146" s="85" t="s">
        <v>929</v>
      </c>
      <c r="AM146" s="79" t="s">
        <v>1046</v>
      </c>
      <c r="AN146" s="79" t="b">
        <v>0</v>
      </c>
      <c r="AO146" s="85" t="s">
        <v>907</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1</v>
      </c>
      <c r="BE146" s="49">
        <v>5.555555555555555</v>
      </c>
      <c r="BF146" s="48">
        <v>0</v>
      </c>
      <c r="BG146" s="49">
        <v>0</v>
      </c>
      <c r="BH146" s="48">
        <v>0</v>
      </c>
      <c r="BI146" s="49">
        <v>0</v>
      </c>
      <c r="BJ146" s="48">
        <v>17</v>
      </c>
      <c r="BK146" s="49">
        <v>94.44444444444444</v>
      </c>
      <c r="BL146" s="48">
        <v>18</v>
      </c>
    </row>
    <row r="147" spans="1:64" ht="15">
      <c r="A147" s="64" t="s">
        <v>239</v>
      </c>
      <c r="B147" s="64" t="s">
        <v>337</v>
      </c>
      <c r="C147" s="65" t="s">
        <v>2524</v>
      </c>
      <c r="D147" s="66">
        <v>3</v>
      </c>
      <c r="E147" s="67" t="s">
        <v>132</v>
      </c>
      <c r="F147" s="68">
        <v>35</v>
      </c>
      <c r="G147" s="65"/>
      <c r="H147" s="69"/>
      <c r="I147" s="70"/>
      <c r="J147" s="70"/>
      <c r="K147" s="34" t="s">
        <v>65</v>
      </c>
      <c r="L147" s="77">
        <v>147</v>
      </c>
      <c r="M147" s="77"/>
      <c r="N147" s="72"/>
      <c r="O147" s="79" t="s">
        <v>357</v>
      </c>
      <c r="P147" s="81">
        <v>43505.93592592593</v>
      </c>
      <c r="Q147" s="79" t="s">
        <v>469</v>
      </c>
      <c r="R147" s="83" t="s">
        <v>499</v>
      </c>
      <c r="S147" s="79" t="s">
        <v>510</v>
      </c>
      <c r="T147" s="79"/>
      <c r="U147" s="79"/>
      <c r="V147" s="83" t="s">
        <v>555</v>
      </c>
      <c r="W147" s="81">
        <v>43505.93592592593</v>
      </c>
      <c r="X147" s="83" t="s">
        <v>668</v>
      </c>
      <c r="Y147" s="79"/>
      <c r="Z147" s="79"/>
      <c r="AA147" s="85" t="s">
        <v>801</v>
      </c>
      <c r="AB147" s="85" t="s">
        <v>908</v>
      </c>
      <c r="AC147" s="79" t="b">
        <v>0</v>
      </c>
      <c r="AD147" s="79">
        <v>0</v>
      </c>
      <c r="AE147" s="85" t="s">
        <v>1015</v>
      </c>
      <c r="AF147" s="79" t="b">
        <v>0</v>
      </c>
      <c r="AG147" s="79" t="s">
        <v>1035</v>
      </c>
      <c r="AH147" s="79"/>
      <c r="AI147" s="85" t="s">
        <v>929</v>
      </c>
      <c r="AJ147" s="79" t="b">
        <v>0</v>
      </c>
      <c r="AK147" s="79">
        <v>0</v>
      </c>
      <c r="AL147" s="85" t="s">
        <v>929</v>
      </c>
      <c r="AM147" s="79" t="s">
        <v>1046</v>
      </c>
      <c r="AN147" s="79" t="b">
        <v>0</v>
      </c>
      <c r="AO147" s="85" t="s">
        <v>908</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v>1</v>
      </c>
      <c r="BE147" s="49">
        <v>5.555555555555555</v>
      </c>
      <c r="BF147" s="48">
        <v>0</v>
      </c>
      <c r="BG147" s="49">
        <v>0</v>
      </c>
      <c r="BH147" s="48">
        <v>0</v>
      </c>
      <c r="BI147" s="49">
        <v>0</v>
      </c>
      <c r="BJ147" s="48">
        <v>17</v>
      </c>
      <c r="BK147" s="49">
        <v>94.44444444444444</v>
      </c>
      <c r="BL147" s="48">
        <v>18</v>
      </c>
    </row>
    <row r="148" spans="1:64" ht="15">
      <c r="A148" s="64" t="s">
        <v>239</v>
      </c>
      <c r="B148" s="64" t="s">
        <v>338</v>
      </c>
      <c r="C148" s="65" t="s">
        <v>2524</v>
      </c>
      <c r="D148" s="66">
        <v>3</v>
      </c>
      <c r="E148" s="67" t="s">
        <v>132</v>
      </c>
      <c r="F148" s="68">
        <v>35</v>
      </c>
      <c r="G148" s="65"/>
      <c r="H148" s="69"/>
      <c r="I148" s="70"/>
      <c r="J148" s="70"/>
      <c r="K148" s="34" t="s">
        <v>65</v>
      </c>
      <c r="L148" s="77">
        <v>148</v>
      </c>
      <c r="M148" s="77"/>
      <c r="N148" s="72"/>
      <c r="O148" s="79" t="s">
        <v>357</v>
      </c>
      <c r="P148" s="81">
        <v>43506.615335648145</v>
      </c>
      <c r="Q148" s="79" t="s">
        <v>470</v>
      </c>
      <c r="R148" s="83" t="s">
        <v>499</v>
      </c>
      <c r="S148" s="79" t="s">
        <v>510</v>
      </c>
      <c r="T148" s="79"/>
      <c r="U148" s="79"/>
      <c r="V148" s="83" t="s">
        <v>555</v>
      </c>
      <c r="W148" s="81">
        <v>43506.615335648145</v>
      </c>
      <c r="X148" s="83" t="s">
        <v>669</v>
      </c>
      <c r="Y148" s="79"/>
      <c r="Z148" s="79"/>
      <c r="AA148" s="85" t="s">
        <v>802</v>
      </c>
      <c r="AB148" s="85" t="s">
        <v>909</v>
      </c>
      <c r="AC148" s="79" t="b">
        <v>0</v>
      </c>
      <c r="AD148" s="79">
        <v>0</v>
      </c>
      <c r="AE148" s="85" t="s">
        <v>1016</v>
      </c>
      <c r="AF148" s="79" t="b">
        <v>0</v>
      </c>
      <c r="AG148" s="79" t="s">
        <v>1035</v>
      </c>
      <c r="AH148" s="79"/>
      <c r="AI148" s="85" t="s">
        <v>929</v>
      </c>
      <c r="AJ148" s="79" t="b">
        <v>0</v>
      </c>
      <c r="AK148" s="79">
        <v>0</v>
      </c>
      <c r="AL148" s="85" t="s">
        <v>929</v>
      </c>
      <c r="AM148" s="79" t="s">
        <v>1046</v>
      </c>
      <c r="AN148" s="79" t="b">
        <v>0</v>
      </c>
      <c r="AO148" s="85" t="s">
        <v>909</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v>1</v>
      </c>
      <c r="BE148" s="49">
        <v>6.666666666666667</v>
      </c>
      <c r="BF148" s="48">
        <v>0</v>
      </c>
      <c r="BG148" s="49">
        <v>0</v>
      </c>
      <c r="BH148" s="48">
        <v>0</v>
      </c>
      <c r="BI148" s="49">
        <v>0</v>
      </c>
      <c r="BJ148" s="48">
        <v>14</v>
      </c>
      <c r="BK148" s="49">
        <v>93.33333333333333</v>
      </c>
      <c r="BL148" s="48">
        <v>15</v>
      </c>
    </row>
    <row r="149" spans="1:64" ht="15">
      <c r="A149" s="64" t="s">
        <v>239</v>
      </c>
      <c r="B149" s="64" t="s">
        <v>339</v>
      </c>
      <c r="C149" s="65" t="s">
        <v>2524</v>
      </c>
      <c r="D149" s="66">
        <v>3</v>
      </c>
      <c r="E149" s="67" t="s">
        <v>132</v>
      </c>
      <c r="F149" s="68">
        <v>35</v>
      </c>
      <c r="G149" s="65"/>
      <c r="H149" s="69"/>
      <c r="I149" s="70"/>
      <c r="J149" s="70"/>
      <c r="K149" s="34" t="s">
        <v>65</v>
      </c>
      <c r="L149" s="77">
        <v>149</v>
      </c>
      <c r="M149" s="77"/>
      <c r="N149" s="72"/>
      <c r="O149" s="79" t="s">
        <v>357</v>
      </c>
      <c r="P149" s="81">
        <v>43506.643472222226</v>
      </c>
      <c r="Q149" s="79" t="s">
        <v>471</v>
      </c>
      <c r="R149" s="83" t="s">
        <v>499</v>
      </c>
      <c r="S149" s="79" t="s">
        <v>510</v>
      </c>
      <c r="T149" s="79"/>
      <c r="U149" s="79"/>
      <c r="V149" s="83" t="s">
        <v>555</v>
      </c>
      <c r="W149" s="81">
        <v>43506.643472222226</v>
      </c>
      <c r="X149" s="83" t="s">
        <v>670</v>
      </c>
      <c r="Y149" s="79"/>
      <c r="Z149" s="79"/>
      <c r="AA149" s="85" t="s">
        <v>803</v>
      </c>
      <c r="AB149" s="85" t="s">
        <v>910</v>
      </c>
      <c r="AC149" s="79" t="b">
        <v>0</v>
      </c>
      <c r="AD149" s="79">
        <v>0</v>
      </c>
      <c r="AE149" s="85" t="s">
        <v>1017</v>
      </c>
      <c r="AF149" s="79" t="b">
        <v>0</v>
      </c>
      <c r="AG149" s="79" t="s">
        <v>1035</v>
      </c>
      <c r="AH149" s="79"/>
      <c r="AI149" s="85" t="s">
        <v>929</v>
      </c>
      <c r="AJ149" s="79" t="b">
        <v>0</v>
      </c>
      <c r="AK149" s="79">
        <v>0</v>
      </c>
      <c r="AL149" s="85" t="s">
        <v>929</v>
      </c>
      <c r="AM149" s="79" t="s">
        <v>1046</v>
      </c>
      <c r="AN149" s="79" t="b">
        <v>0</v>
      </c>
      <c r="AO149" s="85" t="s">
        <v>910</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v>1</v>
      </c>
      <c r="BE149" s="49">
        <v>6.666666666666667</v>
      </c>
      <c r="BF149" s="48">
        <v>0</v>
      </c>
      <c r="BG149" s="49">
        <v>0</v>
      </c>
      <c r="BH149" s="48">
        <v>0</v>
      </c>
      <c r="BI149" s="49">
        <v>0</v>
      </c>
      <c r="BJ149" s="48">
        <v>14</v>
      </c>
      <c r="BK149" s="49">
        <v>93.33333333333333</v>
      </c>
      <c r="BL149" s="48">
        <v>15</v>
      </c>
    </row>
    <row r="150" spans="1:64" ht="15">
      <c r="A150" s="64" t="s">
        <v>239</v>
      </c>
      <c r="B150" s="64" t="s">
        <v>340</v>
      </c>
      <c r="C150" s="65" t="s">
        <v>2524</v>
      </c>
      <c r="D150" s="66">
        <v>3</v>
      </c>
      <c r="E150" s="67" t="s">
        <v>132</v>
      </c>
      <c r="F150" s="68">
        <v>35</v>
      </c>
      <c r="G150" s="65"/>
      <c r="H150" s="69"/>
      <c r="I150" s="70"/>
      <c r="J150" s="70"/>
      <c r="K150" s="34" t="s">
        <v>65</v>
      </c>
      <c r="L150" s="77">
        <v>150</v>
      </c>
      <c r="M150" s="77"/>
      <c r="N150" s="72"/>
      <c r="O150" s="79" t="s">
        <v>357</v>
      </c>
      <c r="P150" s="81">
        <v>43506.70893518518</v>
      </c>
      <c r="Q150" s="79" t="s">
        <v>472</v>
      </c>
      <c r="R150" s="83" t="s">
        <v>499</v>
      </c>
      <c r="S150" s="79" t="s">
        <v>510</v>
      </c>
      <c r="T150" s="79"/>
      <c r="U150" s="79"/>
      <c r="V150" s="83" t="s">
        <v>555</v>
      </c>
      <c r="W150" s="81">
        <v>43506.70893518518</v>
      </c>
      <c r="X150" s="83" t="s">
        <v>671</v>
      </c>
      <c r="Y150" s="79"/>
      <c r="Z150" s="79"/>
      <c r="AA150" s="85" t="s">
        <v>804</v>
      </c>
      <c r="AB150" s="85" t="s">
        <v>911</v>
      </c>
      <c r="AC150" s="79" t="b">
        <v>0</v>
      </c>
      <c r="AD150" s="79">
        <v>0</v>
      </c>
      <c r="AE150" s="85" t="s">
        <v>1018</v>
      </c>
      <c r="AF150" s="79" t="b">
        <v>0</v>
      </c>
      <c r="AG150" s="79" t="s">
        <v>1035</v>
      </c>
      <c r="AH150" s="79"/>
      <c r="AI150" s="85" t="s">
        <v>929</v>
      </c>
      <c r="AJ150" s="79" t="b">
        <v>0</v>
      </c>
      <c r="AK150" s="79">
        <v>0</v>
      </c>
      <c r="AL150" s="85" t="s">
        <v>929</v>
      </c>
      <c r="AM150" s="79" t="s">
        <v>1046</v>
      </c>
      <c r="AN150" s="79" t="b">
        <v>0</v>
      </c>
      <c r="AO150" s="85" t="s">
        <v>911</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v>0</v>
      </c>
      <c r="BE150" s="49">
        <v>0</v>
      </c>
      <c r="BF150" s="48">
        <v>0</v>
      </c>
      <c r="BG150" s="49">
        <v>0</v>
      </c>
      <c r="BH150" s="48">
        <v>0</v>
      </c>
      <c r="BI150" s="49">
        <v>0</v>
      </c>
      <c r="BJ150" s="48">
        <v>23</v>
      </c>
      <c r="BK150" s="49">
        <v>100</v>
      </c>
      <c r="BL150" s="48">
        <v>23</v>
      </c>
    </row>
    <row r="151" spans="1:64" ht="15">
      <c r="A151" s="64" t="s">
        <v>239</v>
      </c>
      <c r="B151" s="64" t="s">
        <v>341</v>
      </c>
      <c r="C151" s="65" t="s">
        <v>2524</v>
      </c>
      <c r="D151" s="66">
        <v>3</v>
      </c>
      <c r="E151" s="67" t="s">
        <v>132</v>
      </c>
      <c r="F151" s="68">
        <v>35</v>
      </c>
      <c r="G151" s="65"/>
      <c r="H151" s="69"/>
      <c r="I151" s="70"/>
      <c r="J151" s="70"/>
      <c r="K151" s="34" t="s">
        <v>65</v>
      </c>
      <c r="L151" s="77">
        <v>151</v>
      </c>
      <c r="M151" s="77"/>
      <c r="N151" s="72"/>
      <c r="O151" s="79" t="s">
        <v>357</v>
      </c>
      <c r="P151" s="81">
        <v>43507.63255787037</v>
      </c>
      <c r="Q151" s="79" t="s">
        <v>473</v>
      </c>
      <c r="R151" s="83" t="s">
        <v>499</v>
      </c>
      <c r="S151" s="79" t="s">
        <v>510</v>
      </c>
      <c r="T151" s="79"/>
      <c r="U151" s="79"/>
      <c r="V151" s="83" t="s">
        <v>555</v>
      </c>
      <c r="W151" s="81">
        <v>43507.63255787037</v>
      </c>
      <c r="X151" s="83" t="s">
        <v>672</v>
      </c>
      <c r="Y151" s="79"/>
      <c r="Z151" s="79"/>
      <c r="AA151" s="85" t="s">
        <v>805</v>
      </c>
      <c r="AB151" s="85" t="s">
        <v>912</v>
      </c>
      <c r="AC151" s="79" t="b">
        <v>0</v>
      </c>
      <c r="AD151" s="79">
        <v>0</v>
      </c>
      <c r="AE151" s="85" t="s">
        <v>1019</v>
      </c>
      <c r="AF151" s="79" t="b">
        <v>0</v>
      </c>
      <c r="AG151" s="79" t="s">
        <v>1035</v>
      </c>
      <c r="AH151" s="79"/>
      <c r="AI151" s="85" t="s">
        <v>929</v>
      </c>
      <c r="AJ151" s="79" t="b">
        <v>0</v>
      </c>
      <c r="AK151" s="79">
        <v>0</v>
      </c>
      <c r="AL151" s="85" t="s">
        <v>929</v>
      </c>
      <c r="AM151" s="79" t="s">
        <v>1046</v>
      </c>
      <c r="AN151" s="79" t="b">
        <v>0</v>
      </c>
      <c r="AO151" s="85" t="s">
        <v>912</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1</v>
      </c>
      <c r="BE151" s="49">
        <v>5.555555555555555</v>
      </c>
      <c r="BF151" s="48">
        <v>0</v>
      </c>
      <c r="BG151" s="49">
        <v>0</v>
      </c>
      <c r="BH151" s="48">
        <v>0</v>
      </c>
      <c r="BI151" s="49">
        <v>0</v>
      </c>
      <c r="BJ151" s="48">
        <v>17</v>
      </c>
      <c r="BK151" s="49">
        <v>94.44444444444444</v>
      </c>
      <c r="BL151" s="48">
        <v>18</v>
      </c>
    </row>
    <row r="152" spans="1:64" ht="15">
      <c r="A152" s="64" t="s">
        <v>239</v>
      </c>
      <c r="B152" s="64" t="s">
        <v>342</v>
      </c>
      <c r="C152" s="65" t="s">
        <v>2524</v>
      </c>
      <c r="D152" s="66">
        <v>3</v>
      </c>
      <c r="E152" s="67" t="s">
        <v>132</v>
      </c>
      <c r="F152" s="68">
        <v>35</v>
      </c>
      <c r="G152" s="65"/>
      <c r="H152" s="69"/>
      <c r="I152" s="70"/>
      <c r="J152" s="70"/>
      <c r="K152" s="34" t="s">
        <v>65</v>
      </c>
      <c r="L152" s="77">
        <v>152</v>
      </c>
      <c r="M152" s="77"/>
      <c r="N152" s="72"/>
      <c r="O152" s="79" t="s">
        <v>357</v>
      </c>
      <c r="P152" s="81">
        <v>43507.86943287037</v>
      </c>
      <c r="Q152" s="79" t="s">
        <v>474</v>
      </c>
      <c r="R152" s="83" t="s">
        <v>499</v>
      </c>
      <c r="S152" s="79" t="s">
        <v>510</v>
      </c>
      <c r="T152" s="79"/>
      <c r="U152" s="79"/>
      <c r="V152" s="83" t="s">
        <v>555</v>
      </c>
      <c r="W152" s="81">
        <v>43507.86943287037</v>
      </c>
      <c r="X152" s="83" t="s">
        <v>673</v>
      </c>
      <c r="Y152" s="79"/>
      <c r="Z152" s="79"/>
      <c r="AA152" s="85" t="s">
        <v>806</v>
      </c>
      <c r="AB152" s="85" t="s">
        <v>913</v>
      </c>
      <c r="AC152" s="79" t="b">
        <v>0</v>
      </c>
      <c r="AD152" s="79">
        <v>0</v>
      </c>
      <c r="AE152" s="85" t="s">
        <v>1020</v>
      </c>
      <c r="AF152" s="79" t="b">
        <v>0</v>
      </c>
      <c r="AG152" s="79" t="s">
        <v>1035</v>
      </c>
      <c r="AH152" s="79"/>
      <c r="AI152" s="85" t="s">
        <v>929</v>
      </c>
      <c r="AJ152" s="79" t="b">
        <v>0</v>
      </c>
      <c r="AK152" s="79">
        <v>0</v>
      </c>
      <c r="AL152" s="85" t="s">
        <v>929</v>
      </c>
      <c r="AM152" s="79" t="s">
        <v>1046</v>
      </c>
      <c r="AN152" s="79" t="b">
        <v>0</v>
      </c>
      <c r="AO152" s="85" t="s">
        <v>913</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v>1</v>
      </c>
      <c r="BE152" s="49">
        <v>5.555555555555555</v>
      </c>
      <c r="BF152" s="48">
        <v>0</v>
      </c>
      <c r="BG152" s="49">
        <v>0</v>
      </c>
      <c r="BH152" s="48">
        <v>0</v>
      </c>
      <c r="BI152" s="49">
        <v>0</v>
      </c>
      <c r="BJ152" s="48">
        <v>17</v>
      </c>
      <c r="BK152" s="49">
        <v>94.44444444444444</v>
      </c>
      <c r="BL152" s="48">
        <v>18</v>
      </c>
    </row>
    <row r="153" spans="1:64" ht="15">
      <c r="A153" s="64" t="s">
        <v>239</v>
      </c>
      <c r="B153" s="64" t="s">
        <v>343</v>
      </c>
      <c r="C153" s="65" t="s">
        <v>2524</v>
      </c>
      <c r="D153" s="66">
        <v>3</v>
      </c>
      <c r="E153" s="67" t="s">
        <v>132</v>
      </c>
      <c r="F153" s="68">
        <v>35</v>
      </c>
      <c r="G153" s="65"/>
      <c r="H153" s="69"/>
      <c r="I153" s="70"/>
      <c r="J153" s="70"/>
      <c r="K153" s="34" t="s">
        <v>65</v>
      </c>
      <c r="L153" s="77">
        <v>153</v>
      </c>
      <c r="M153" s="77"/>
      <c r="N153" s="72"/>
      <c r="O153" s="79" t="s">
        <v>357</v>
      </c>
      <c r="P153" s="81">
        <v>43507.99613425926</v>
      </c>
      <c r="Q153" s="79" t="s">
        <v>475</v>
      </c>
      <c r="R153" s="83" t="s">
        <v>499</v>
      </c>
      <c r="S153" s="79" t="s">
        <v>510</v>
      </c>
      <c r="T153" s="79"/>
      <c r="U153" s="79"/>
      <c r="V153" s="83" t="s">
        <v>555</v>
      </c>
      <c r="W153" s="81">
        <v>43507.99613425926</v>
      </c>
      <c r="X153" s="83" t="s">
        <v>674</v>
      </c>
      <c r="Y153" s="79"/>
      <c r="Z153" s="79"/>
      <c r="AA153" s="85" t="s">
        <v>807</v>
      </c>
      <c r="AB153" s="85" t="s">
        <v>914</v>
      </c>
      <c r="AC153" s="79" t="b">
        <v>0</v>
      </c>
      <c r="AD153" s="79">
        <v>0</v>
      </c>
      <c r="AE153" s="85" t="s">
        <v>1021</v>
      </c>
      <c r="AF153" s="79" t="b">
        <v>0</v>
      </c>
      <c r="AG153" s="79" t="s">
        <v>1035</v>
      </c>
      <c r="AH153" s="79"/>
      <c r="AI153" s="85" t="s">
        <v>929</v>
      </c>
      <c r="AJ153" s="79" t="b">
        <v>0</v>
      </c>
      <c r="AK153" s="79">
        <v>0</v>
      </c>
      <c r="AL153" s="85" t="s">
        <v>929</v>
      </c>
      <c r="AM153" s="79" t="s">
        <v>1046</v>
      </c>
      <c r="AN153" s="79" t="b">
        <v>0</v>
      </c>
      <c r="AO153" s="85" t="s">
        <v>914</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v>1</v>
      </c>
      <c r="BE153" s="49">
        <v>5.555555555555555</v>
      </c>
      <c r="BF153" s="48">
        <v>0</v>
      </c>
      <c r="BG153" s="49">
        <v>0</v>
      </c>
      <c r="BH153" s="48">
        <v>0</v>
      </c>
      <c r="BI153" s="49">
        <v>0</v>
      </c>
      <c r="BJ153" s="48">
        <v>17</v>
      </c>
      <c r="BK153" s="49">
        <v>94.44444444444444</v>
      </c>
      <c r="BL153" s="48">
        <v>18</v>
      </c>
    </row>
    <row r="154" spans="1:64" ht="15">
      <c r="A154" s="64" t="s">
        <v>239</v>
      </c>
      <c r="B154" s="64" t="s">
        <v>344</v>
      </c>
      <c r="C154" s="65" t="s">
        <v>2524</v>
      </c>
      <c r="D154" s="66">
        <v>3</v>
      </c>
      <c r="E154" s="67" t="s">
        <v>132</v>
      </c>
      <c r="F154" s="68">
        <v>35</v>
      </c>
      <c r="G154" s="65"/>
      <c r="H154" s="69"/>
      <c r="I154" s="70"/>
      <c r="J154" s="70"/>
      <c r="K154" s="34" t="s">
        <v>65</v>
      </c>
      <c r="L154" s="77">
        <v>154</v>
      </c>
      <c r="M154" s="77"/>
      <c r="N154" s="72"/>
      <c r="O154" s="79" t="s">
        <v>357</v>
      </c>
      <c r="P154" s="81">
        <v>43508.02174768518</v>
      </c>
      <c r="Q154" s="79" t="s">
        <v>476</v>
      </c>
      <c r="R154" s="83" t="s">
        <v>499</v>
      </c>
      <c r="S154" s="79" t="s">
        <v>510</v>
      </c>
      <c r="T154" s="79"/>
      <c r="U154" s="79"/>
      <c r="V154" s="83" t="s">
        <v>555</v>
      </c>
      <c r="W154" s="81">
        <v>43508.02174768518</v>
      </c>
      <c r="X154" s="83" t="s">
        <v>675</v>
      </c>
      <c r="Y154" s="79"/>
      <c r="Z154" s="79"/>
      <c r="AA154" s="85" t="s">
        <v>808</v>
      </c>
      <c r="AB154" s="85" t="s">
        <v>915</v>
      </c>
      <c r="AC154" s="79" t="b">
        <v>0</v>
      </c>
      <c r="AD154" s="79">
        <v>0</v>
      </c>
      <c r="AE154" s="85" t="s">
        <v>1022</v>
      </c>
      <c r="AF154" s="79" t="b">
        <v>0</v>
      </c>
      <c r="AG154" s="79" t="s">
        <v>1035</v>
      </c>
      <c r="AH154" s="79"/>
      <c r="AI154" s="85" t="s">
        <v>929</v>
      </c>
      <c r="AJ154" s="79" t="b">
        <v>0</v>
      </c>
      <c r="AK154" s="79">
        <v>0</v>
      </c>
      <c r="AL154" s="85" t="s">
        <v>929</v>
      </c>
      <c r="AM154" s="79" t="s">
        <v>1046</v>
      </c>
      <c r="AN154" s="79" t="b">
        <v>0</v>
      </c>
      <c r="AO154" s="85" t="s">
        <v>915</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v>1</v>
      </c>
      <c r="BE154" s="49">
        <v>5.555555555555555</v>
      </c>
      <c r="BF154" s="48">
        <v>0</v>
      </c>
      <c r="BG154" s="49">
        <v>0</v>
      </c>
      <c r="BH154" s="48">
        <v>0</v>
      </c>
      <c r="BI154" s="49">
        <v>0</v>
      </c>
      <c r="BJ154" s="48">
        <v>17</v>
      </c>
      <c r="BK154" s="49">
        <v>94.44444444444444</v>
      </c>
      <c r="BL154" s="48">
        <v>18</v>
      </c>
    </row>
    <row r="155" spans="1:64" ht="15">
      <c r="A155" s="64" t="s">
        <v>239</v>
      </c>
      <c r="B155" s="64" t="s">
        <v>345</v>
      </c>
      <c r="C155" s="65" t="s">
        <v>2524</v>
      </c>
      <c r="D155" s="66">
        <v>3</v>
      </c>
      <c r="E155" s="67" t="s">
        <v>132</v>
      </c>
      <c r="F155" s="68">
        <v>35</v>
      </c>
      <c r="G155" s="65"/>
      <c r="H155" s="69"/>
      <c r="I155" s="70"/>
      <c r="J155" s="70"/>
      <c r="K155" s="34" t="s">
        <v>65</v>
      </c>
      <c r="L155" s="77">
        <v>155</v>
      </c>
      <c r="M155" s="77"/>
      <c r="N155" s="72"/>
      <c r="O155" s="79" t="s">
        <v>357</v>
      </c>
      <c r="P155" s="81">
        <v>43508.57983796296</v>
      </c>
      <c r="Q155" s="79" t="s">
        <v>477</v>
      </c>
      <c r="R155" s="83" t="s">
        <v>499</v>
      </c>
      <c r="S155" s="79" t="s">
        <v>510</v>
      </c>
      <c r="T155" s="79"/>
      <c r="U155" s="79"/>
      <c r="V155" s="83" t="s">
        <v>555</v>
      </c>
      <c r="W155" s="81">
        <v>43508.57983796296</v>
      </c>
      <c r="X155" s="83" t="s">
        <v>676</v>
      </c>
      <c r="Y155" s="79"/>
      <c r="Z155" s="79"/>
      <c r="AA155" s="85" t="s">
        <v>809</v>
      </c>
      <c r="AB155" s="85" t="s">
        <v>916</v>
      </c>
      <c r="AC155" s="79" t="b">
        <v>0</v>
      </c>
      <c r="AD155" s="79">
        <v>0</v>
      </c>
      <c r="AE155" s="85" t="s">
        <v>1023</v>
      </c>
      <c r="AF155" s="79" t="b">
        <v>0</v>
      </c>
      <c r="AG155" s="79" t="s">
        <v>1035</v>
      </c>
      <c r="AH155" s="79"/>
      <c r="AI155" s="85" t="s">
        <v>929</v>
      </c>
      <c r="AJ155" s="79" t="b">
        <v>0</v>
      </c>
      <c r="AK155" s="79">
        <v>0</v>
      </c>
      <c r="AL155" s="85" t="s">
        <v>929</v>
      </c>
      <c r="AM155" s="79" t="s">
        <v>1046</v>
      </c>
      <c r="AN155" s="79" t="b">
        <v>0</v>
      </c>
      <c r="AO155" s="85" t="s">
        <v>916</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v>1</v>
      </c>
      <c r="BE155" s="49">
        <v>5.555555555555555</v>
      </c>
      <c r="BF155" s="48">
        <v>0</v>
      </c>
      <c r="BG155" s="49">
        <v>0</v>
      </c>
      <c r="BH155" s="48">
        <v>0</v>
      </c>
      <c r="BI155" s="49">
        <v>0</v>
      </c>
      <c r="BJ155" s="48">
        <v>17</v>
      </c>
      <c r="BK155" s="49">
        <v>94.44444444444444</v>
      </c>
      <c r="BL155" s="48">
        <v>18</v>
      </c>
    </row>
    <row r="156" spans="1:64" ht="15">
      <c r="A156" s="64" t="s">
        <v>239</v>
      </c>
      <c r="B156" s="64" t="s">
        <v>346</v>
      </c>
      <c r="C156" s="65" t="s">
        <v>2524</v>
      </c>
      <c r="D156" s="66">
        <v>3</v>
      </c>
      <c r="E156" s="67" t="s">
        <v>132</v>
      </c>
      <c r="F156" s="68">
        <v>35</v>
      </c>
      <c r="G156" s="65"/>
      <c r="H156" s="69"/>
      <c r="I156" s="70"/>
      <c r="J156" s="70"/>
      <c r="K156" s="34" t="s">
        <v>65</v>
      </c>
      <c r="L156" s="77">
        <v>156</v>
      </c>
      <c r="M156" s="77"/>
      <c r="N156" s="72"/>
      <c r="O156" s="79" t="s">
        <v>357</v>
      </c>
      <c r="P156" s="81">
        <v>43508.607777777775</v>
      </c>
      <c r="Q156" s="79" t="s">
        <v>478</v>
      </c>
      <c r="R156" s="83" t="s">
        <v>499</v>
      </c>
      <c r="S156" s="79" t="s">
        <v>510</v>
      </c>
      <c r="T156" s="79"/>
      <c r="U156" s="79"/>
      <c r="V156" s="83" t="s">
        <v>555</v>
      </c>
      <c r="W156" s="81">
        <v>43508.607777777775</v>
      </c>
      <c r="X156" s="83" t="s">
        <v>677</v>
      </c>
      <c r="Y156" s="79"/>
      <c r="Z156" s="79"/>
      <c r="AA156" s="85" t="s">
        <v>810</v>
      </c>
      <c r="AB156" s="85" t="s">
        <v>917</v>
      </c>
      <c r="AC156" s="79" t="b">
        <v>0</v>
      </c>
      <c r="AD156" s="79">
        <v>0</v>
      </c>
      <c r="AE156" s="85" t="s">
        <v>1024</v>
      </c>
      <c r="AF156" s="79" t="b">
        <v>0</v>
      </c>
      <c r="AG156" s="79" t="s">
        <v>1035</v>
      </c>
      <c r="AH156" s="79"/>
      <c r="AI156" s="85" t="s">
        <v>929</v>
      </c>
      <c r="AJ156" s="79" t="b">
        <v>0</v>
      </c>
      <c r="AK156" s="79">
        <v>0</v>
      </c>
      <c r="AL156" s="85" t="s">
        <v>929</v>
      </c>
      <c r="AM156" s="79" t="s">
        <v>1046</v>
      </c>
      <c r="AN156" s="79" t="b">
        <v>0</v>
      </c>
      <c r="AO156" s="85" t="s">
        <v>917</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v>1</v>
      </c>
      <c r="BE156" s="49">
        <v>5.555555555555555</v>
      </c>
      <c r="BF156" s="48">
        <v>0</v>
      </c>
      <c r="BG156" s="49">
        <v>0</v>
      </c>
      <c r="BH156" s="48">
        <v>0</v>
      </c>
      <c r="BI156" s="49">
        <v>0</v>
      </c>
      <c r="BJ156" s="48">
        <v>17</v>
      </c>
      <c r="BK156" s="49">
        <v>94.44444444444444</v>
      </c>
      <c r="BL156" s="48">
        <v>18</v>
      </c>
    </row>
    <row r="157" spans="1:64" ht="15">
      <c r="A157" s="64" t="s">
        <v>239</v>
      </c>
      <c r="B157" s="64" t="s">
        <v>347</v>
      </c>
      <c r="C157" s="65" t="s">
        <v>2524</v>
      </c>
      <c r="D157" s="66">
        <v>3</v>
      </c>
      <c r="E157" s="67" t="s">
        <v>132</v>
      </c>
      <c r="F157" s="68">
        <v>35</v>
      </c>
      <c r="G157" s="65"/>
      <c r="H157" s="69"/>
      <c r="I157" s="70"/>
      <c r="J157" s="70"/>
      <c r="K157" s="34" t="s">
        <v>65</v>
      </c>
      <c r="L157" s="77">
        <v>157</v>
      </c>
      <c r="M157" s="77"/>
      <c r="N157" s="72"/>
      <c r="O157" s="79" t="s">
        <v>357</v>
      </c>
      <c r="P157" s="81">
        <v>43508.71267361111</v>
      </c>
      <c r="Q157" s="79" t="s">
        <v>479</v>
      </c>
      <c r="R157" s="83" t="s">
        <v>499</v>
      </c>
      <c r="S157" s="79" t="s">
        <v>510</v>
      </c>
      <c r="T157" s="79"/>
      <c r="U157" s="79"/>
      <c r="V157" s="83" t="s">
        <v>555</v>
      </c>
      <c r="W157" s="81">
        <v>43508.71267361111</v>
      </c>
      <c r="X157" s="83" t="s">
        <v>678</v>
      </c>
      <c r="Y157" s="79"/>
      <c r="Z157" s="79"/>
      <c r="AA157" s="85" t="s">
        <v>811</v>
      </c>
      <c r="AB157" s="85" t="s">
        <v>918</v>
      </c>
      <c r="AC157" s="79" t="b">
        <v>0</v>
      </c>
      <c r="AD157" s="79">
        <v>0</v>
      </c>
      <c r="AE157" s="85" t="s">
        <v>1025</v>
      </c>
      <c r="AF157" s="79" t="b">
        <v>0</v>
      </c>
      <c r="AG157" s="79" t="s">
        <v>1035</v>
      </c>
      <c r="AH157" s="79"/>
      <c r="AI157" s="85" t="s">
        <v>929</v>
      </c>
      <c r="AJ157" s="79" t="b">
        <v>0</v>
      </c>
      <c r="AK157" s="79">
        <v>0</v>
      </c>
      <c r="AL157" s="85" t="s">
        <v>929</v>
      </c>
      <c r="AM157" s="79" t="s">
        <v>1046</v>
      </c>
      <c r="AN157" s="79" t="b">
        <v>0</v>
      </c>
      <c r="AO157" s="85" t="s">
        <v>918</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1</v>
      </c>
      <c r="BE157" s="49">
        <v>5.555555555555555</v>
      </c>
      <c r="BF157" s="48">
        <v>0</v>
      </c>
      <c r="BG157" s="49">
        <v>0</v>
      </c>
      <c r="BH157" s="48">
        <v>0</v>
      </c>
      <c r="BI157" s="49">
        <v>0</v>
      </c>
      <c r="BJ157" s="48">
        <v>17</v>
      </c>
      <c r="BK157" s="49">
        <v>94.44444444444444</v>
      </c>
      <c r="BL157" s="48">
        <v>18</v>
      </c>
    </row>
    <row r="158" spans="1:64" ht="15">
      <c r="A158" s="64" t="s">
        <v>239</v>
      </c>
      <c r="B158" s="64" t="s">
        <v>348</v>
      </c>
      <c r="C158" s="65" t="s">
        <v>2525</v>
      </c>
      <c r="D158" s="66">
        <v>3</v>
      </c>
      <c r="E158" s="67" t="s">
        <v>136</v>
      </c>
      <c r="F158" s="68">
        <v>35</v>
      </c>
      <c r="G158" s="65"/>
      <c r="H158" s="69"/>
      <c r="I158" s="70"/>
      <c r="J158" s="70"/>
      <c r="K158" s="34" t="s">
        <v>65</v>
      </c>
      <c r="L158" s="77">
        <v>158</v>
      </c>
      <c r="M158" s="77"/>
      <c r="N158" s="72"/>
      <c r="O158" s="79" t="s">
        <v>357</v>
      </c>
      <c r="P158" s="81">
        <v>43502.97445601852</v>
      </c>
      <c r="Q158" s="79" t="s">
        <v>480</v>
      </c>
      <c r="R158" s="83" t="s">
        <v>499</v>
      </c>
      <c r="S158" s="79" t="s">
        <v>510</v>
      </c>
      <c r="T158" s="79"/>
      <c r="U158" s="79"/>
      <c r="V158" s="83" t="s">
        <v>555</v>
      </c>
      <c r="W158" s="81">
        <v>43502.97445601852</v>
      </c>
      <c r="X158" s="83" t="s">
        <v>679</v>
      </c>
      <c r="Y158" s="79"/>
      <c r="Z158" s="79"/>
      <c r="AA158" s="85" t="s">
        <v>812</v>
      </c>
      <c r="AB158" s="85" t="s">
        <v>919</v>
      </c>
      <c r="AC158" s="79" t="b">
        <v>0</v>
      </c>
      <c r="AD158" s="79">
        <v>0</v>
      </c>
      <c r="AE158" s="85" t="s">
        <v>1026</v>
      </c>
      <c r="AF158" s="79" t="b">
        <v>0</v>
      </c>
      <c r="AG158" s="79" t="s">
        <v>1035</v>
      </c>
      <c r="AH158" s="79"/>
      <c r="AI158" s="85" t="s">
        <v>929</v>
      </c>
      <c r="AJ158" s="79" t="b">
        <v>0</v>
      </c>
      <c r="AK158" s="79">
        <v>0</v>
      </c>
      <c r="AL158" s="85" t="s">
        <v>929</v>
      </c>
      <c r="AM158" s="79" t="s">
        <v>1046</v>
      </c>
      <c r="AN158" s="79" t="b">
        <v>0</v>
      </c>
      <c r="AO158" s="85" t="s">
        <v>919</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1</v>
      </c>
      <c r="BC158" s="78" t="str">
        <f>REPLACE(INDEX(GroupVertices[Group],MATCH(Edges[[#This Row],[Vertex 2]],GroupVertices[Vertex],0)),1,1,"")</f>
        <v>1</v>
      </c>
      <c r="BD158" s="48">
        <v>1</v>
      </c>
      <c r="BE158" s="49">
        <v>6.666666666666667</v>
      </c>
      <c r="BF158" s="48">
        <v>0</v>
      </c>
      <c r="BG158" s="49">
        <v>0</v>
      </c>
      <c r="BH158" s="48">
        <v>0</v>
      </c>
      <c r="BI158" s="49">
        <v>0</v>
      </c>
      <c r="BJ158" s="48">
        <v>14</v>
      </c>
      <c r="BK158" s="49">
        <v>93.33333333333333</v>
      </c>
      <c r="BL158" s="48">
        <v>15</v>
      </c>
    </row>
    <row r="159" spans="1:64" ht="15">
      <c r="A159" s="64" t="s">
        <v>239</v>
      </c>
      <c r="B159" s="64" t="s">
        <v>348</v>
      </c>
      <c r="C159" s="65" t="s">
        <v>2525</v>
      </c>
      <c r="D159" s="66">
        <v>3</v>
      </c>
      <c r="E159" s="67" t="s">
        <v>136</v>
      </c>
      <c r="F159" s="68">
        <v>35</v>
      </c>
      <c r="G159" s="65"/>
      <c r="H159" s="69"/>
      <c r="I159" s="70"/>
      <c r="J159" s="70"/>
      <c r="K159" s="34" t="s">
        <v>65</v>
      </c>
      <c r="L159" s="77">
        <v>159</v>
      </c>
      <c r="M159" s="77"/>
      <c r="N159" s="72"/>
      <c r="O159" s="79" t="s">
        <v>357</v>
      </c>
      <c r="P159" s="81">
        <v>43508.88875</v>
      </c>
      <c r="Q159" s="79" t="s">
        <v>481</v>
      </c>
      <c r="R159" s="83" t="s">
        <v>499</v>
      </c>
      <c r="S159" s="79" t="s">
        <v>510</v>
      </c>
      <c r="T159" s="79"/>
      <c r="U159" s="79"/>
      <c r="V159" s="83" t="s">
        <v>555</v>
      </c>
      <c r="W159" s="81">
        <v>43508.88875</v>
      </c>
      <c r="X159" s="83" t="s">
        <v>680</v>
      </c>
      <c r="Y159" s="79"/>
      <c r="Z159" s="79"/>
      <c r="AA159" s="85" t="s">
        <v>813</v>
      </c>
      <c r="AB159" s="85" t="s">
        <v>920</v>
      </c>
      <c r="AC159" s="79" t="b">
        <v>0</v>
      </c>
      <c r="AD159" s="79">
        <v>0</v>
      </c>
      <c r="AE159" s="85" t="s">
        <v>1026</v>
      </c>
      <c r="AF159" s="79" t="b">
        <v>0</v>
      </c>
      <c r="AG159" s="79" t="s">
        <v>1035</v>
      </c>
      <c r="AH159" s="79"/>
      <c r="AI159" s="85" t="s">
        <v>929</v>
      </c>
      <c r="AJ159" s="79" t="b">
        <v>0</v>
      </c>
      <c r="AK159" s="79">
        <v>0</v>
      </c>
      <c r="AL159" s="85" t="s">
        <v>929</v>
      </c>
      <c r="AM159" s="79" t="s">
        <v>1046</v>
      </c>
      <c r="AN159" s="79" t="b">
        <v>0</v>
      </c>
      <c r="AO159" s="85" t="s">
        <v>920</v>
      </c>
      <c r="AP159" s="79" t="s">
        <v>176</v>
      </c>
      <c r="AQ159" s="79">
        <v>0</v>
      </c>
      <c r="AR159" s="79">
        <v>0</v>
      </c>
      <c r="AS159" s="79"/>
      <c r="AT159" s="79"/>
      <c r="AU159" s="79"/>
      <c r="AV159" s="79"/>
      <c r="AW159" s="79"/>
      <c r="AX159" s="79"/>
      <c r="AY159" s="79"/>
      <c r="AZ159" s="79"/>
      <c r="BA159">
        <v>2</v>
      </c>
      <c r="BB159" s="78" t="str">
        <f>REPLACE(INDEX(GroupVertices[Group],MATCH(Edges[[#This Row],[Vertex 1]],GroupVertices[Vertex],0)),1,1,"")</f>
        <v>1</v>
      </c>
      <c r="BC159" s="78" t="str">
        <f>REPLACE(INDEX(GroupVertices[Group],MATCH(Edges[[#This Row],[Vertex 2]],GroupVertices[Vertex],0)),1,1,"")</f>
        <v>1</v>
      </c>
      <c r="BD159" s="48">
        <v>1</v>
      </c>
      <c r="BE159" s="49">
        <v>3.8461538461538463</v>
      </c>
      <c r="BF159" s="48">
        <v>0</v>
      </c>
      <c r="BG159" s="49">
        <v>0</v>
      </c>
      <c r="BH159" s="48">
        <v>0</v>
      </c>
      <c r="BI159" s="49">
        <v>0</v>
      </c>
      <c r="BJ159" s="48">
        <v>25</v>
      </c>
      <c r="BK159" s="49">
        <v>96.15384615384616</v>
      </c>
      <c r="BL159" s="48">
        <v>26</v>
      </c>
    </row>
    <row r="160" spans="1:64" ht="15">
      <c r="A160" s="64" t="s">
        <v>239</v>
      </c>
      <c r="B160" s="64" t="s">
        <v>349</v>
      </c>
      <c r="C160" s="65" t="s">
        <v>2524</v>
      </c>
      <c r="D160" s="66">
        <v>3</v>
      </c>
      <c r="E160" s="67" t="s">
        <v>132</v>
      </c>
      <c r="F160" s="68">
        <v>35</v>
      </c>
      <c r="G160" s="65"/>
      <c r="H160" s="69"/>
      <c r="I160" s="70"/>
      <c r="J160" s="70"/>
      <c r="K160" s="34" t="s">
        <v>65</v>
      </c>
      <c r="L160" s="77">
        <v>160</v>
      </c>
      <c r="M160" s="77"/>
      <c r="N160" s="72"/>
      <c r="O160" s="79" t="s">
        <v>357</v>
      </c>
      <c r="P160" s="81">
        <v>43509.08672453704</v>
      </c>
      <c r="Q160" s="79" t="s">
        <v>482</v>
      </c>
      <c r="R160" s="83" t="s">
        <v>499</v>
      </c>
      <c r="S160" s="79" t="s">
        <v>510</v>
      </c>
      <c r="T160" s="79"/>
      <c r="U160" s="79"/>
      <c r="V160" s="83" t="s">
        <v>555</v>
      </c>
      <c r="W160" s="81">
        <v>43509.08672453704</v>
      </c>
      <c r="X160" s="83" t="s">
        <v>681</v>
      </c>
      <c r="Y160" s="79"/>
      <c r="Z160" s="79"/>
      <c r="AA160" s="85" t="s">
        <v>814</v>
      </c>
      <c r="AB160" s="85" t="s">
        <v>921</v>
      </c>
      <c r="AC160" s="79" t="b">
        <v>0</v>
      </c>
      <c r="AD160" s="79">
        <v>0</v>
      </c>
      <c r="AE160" s="85" t="s">
        <v>1027</v>
      </c>
      <c r="AF160" s="79" t="b">
        <v>0</v>
      </c>
      <c r="AG160" s="79" t="s">
        <v>1035</v>
      </c>
      <c r="AH160" s="79"/>
      <c r="AI160" s="85" t="s">
        <v>929</v>
      </c>
      <c r="AJ160" s="79" t="b">
        <v>0</v>
      </c>
      <c r="AK160" s="79">
        <v>0</v>
      </c>
      <c r="AL160" s="85" t="s">
        <v>929</v>
      </c>
      <c r="AM160" s="79" t="s">
        <v>1046</v>
      </c>
      <c r="AN160" s="79" t="b">
        <v>0</v>
      </c>
      <c r="AO160" s="85" t="s">
        <v>921</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v>1</v>
      </c>
      <c r="BE160" s="49">
        <v>5.555555555555555</v>
      </c>
      <c r="BF160" s="48">
        <v>0</v>
      </c>
      <c r="BG160" s="49">
        <v>0</v>
      </c>
      <c r="BH160" s="48">
        <v>0</v>
      </c>
      <c r="BI160" s="49">
        <v>0</v>
      </c>
      <c r="BJ160" s="48">
        <v>17</v>
      </c>
      <c r="BK160" s="49">
        <v>94.44444444444444</v>
      </c>
      <c r="BL160" s="48">
        <v>18</v>
      </c>
    </row>
    <row r="161" spans="1:64" ht="15">
      <c r="A161" s="64" t="s">
        <v>239</v>
      </c>
      <c r="B161" s="64" t="s">
        <v>350</v>
      </c>
      <c r="C161" s="65" t="s">
        <v>2524</v>
      </c>
      <c r="D161" s="66">
        <v>3</v>
      </c>
      <c r="E161" s="67" t="s">
        <v>132</v>
      </c>
      <c r="F161" s="68">
        <v>35</v>
      </c>
      <c r="G161" s="65"/>
      <c r="H161" s="69"/>
      <c r="I161" s="70"/>
      <c r="J161" s="70"/>
      <c r="K161" s="34" t="s">
        <v>65</v>
      </c>
      <c r="L161" s="77">
        <v>161</v>
      </c>
      <c r="M161" s="77"/>
      <c r="N161" s="72"/>
      <c r="O161" s="79" t="s">
        <v>357</v>
      </c>
      <c r="P161" s="81">
        <v>43509.63039351852</v>
      </c>
      <c r="Q161" s="79" t="s">
        <v>483</v>
      </c>
      <c r="R161" s="83" t="s">
        <v>499</v>
      </c>
      <c r="S161" s="79" t="s">
        <v>510</v>
      </c>
      <c r="T161" s="79"/>
      <c r="U161" s="79"/>
      <c r="V161" s="83" t="s">
        <v>555</v>
      </c>
      <c r="W161" s="81">
        <v>43509.63039351852</v>
      </c>
      <c r="X161" s="83" t="s">
        <v>682</v>
      </c>
      <c r="Y161" s="79"/>
      <c r="Z161" s="79"/>
      <c r="AA161" s="85" t="s">
        <v>815</v>
      </c>
      <c r="AB161" s="85" t="s">
        <v>922</v>
      </c>
      <c r="AC161" s="79" t="b">
        <v>0</v>
      </c>
      <c r="AD161" s="79">
        <v>0</v>
      </c>
      <c r="AE161" s="85" t="s">
        <v>1028</v>
      </c>
      <c r="AF161" s="79" t="b">
        <v>0</v>
      </c>
      <c r="AG161" s="79" t="s">
        <v>1035</v>
      </c>
      <c r="AH161" s="79"/>
      <c r="AI161" s="85" t="s">
        <v>929</v>
      </c>
      <c r="AJ161" s="79" t="b">
        <v>0</v>
      </c>
      <c r="AK161" s="79">
        <v>0</v>
      </c>
      <c r="AL161" s="85" t="s">
        <v>929</v>
      </c>
      <c r="AM161" s="79" t="s">
        <v>1046</v>
      </c>
      <c r="AN161" s="79" t="b">
        <v>0</v>
      </c>
      <c r="AO161" s="85" t="s">
        <v>922</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v>1</v>
      </c>
      <c r="BE161" s="49">
        <v>5.555555555555555</v>
      </c>
      <c r="BF161" s="48">
        <v>0</v>
      </c>
      <c r="BG161" s="49">
        <v>0</v>
      </c>
      <c r="BH161" s="48">
        <v>0</v>
      </c>
      <c r="BI161" s="49">
        <v>0</v>
      </c>
      <c r="BJ161" s="48">
        <v>17</v>
      </c>
      <c r="BK161" s="49">
        <v>94.44444444444444</v>
      </c>
      <c r="BL161" s="48">
        <v>18</v>
      </c>
    </row>
    <row r="162" spans="1:64" ht="15">
      <c r="A162" s="64" t="s">
        <v>239</v>
      </c>
      <c r="B162" s="64" t="s">
        <v>351</v>
      </c>
      <c r="C162" s="65" t="s">
        <v>2524</v>
      </c>
      <c r="D162" s="66">
        <v>3</v>
      </c>
      <c r="E162" s="67" t="s">
        <v>132</v>
      </c>
      <c r="F162" s="68">
        <v>35</v>
      </c>
      <c r="G162" s="65"/>
      <c r="H162" s="69"/>
      <c r="I162" s="70"/>
      <c r="J162" s="70"/>
      <c r="K162" s="34" t="s">
        <v>65</v>
      </c>
      <c r="L162" s="77">
        <v>162</v>
      </c>
      <c r="M162" s="77"/>
      <c r="N162" s="72"/>
      <c r="O162" s="79" t="s">
        <v>357</v>
      </c>
      <c r="P162" s="81">
        <v>43509.71653935185</v>
      </c>
      <c r="Q162" s="79" t="s">
        <v>484</v>
      </c>
      <c r="R162" s="83" t="s">
        <v>499</v>
      </c>
      <c r="S162" s="79" t="s">
        <v>510</v>
      </c>
      <c r="T162" s="79"/>
      <c r="U162" s="79"/>
      <c r="V162" s="83" t="s">
        <v>555</v>
      </c>
      <c r="W162" s="81">
        <v>43509.71653935185</v>
      </c>
      <c r="X162" s="83" t="s">
        <v>683</v>
      </c>
      <c r="Y162" s="79"/>
      <c r="Z162" s="79"/>
      <c r="AA162" s="85" t="s">
        <v>816</v>
      </c>
      <c r="AB162" s="85" t="s">
        <v>923</v>
      </c>
      <c r="AC162" s="79" t="b">
        <v>0</v>
      </c>
      <c r="AD162" s="79">
        <v>0</v>
      </c>
      <c r="AE162" s="85" t="s">
        <v>1029</v>
      </c>
      <c r="AF162" s="79" t="b">
        <v>0</v>
      </c>
      <c r="AG162" s="79" t="s">
        <v>1035</v>
      </c>
      <c r="AH162" s="79"/>
      <c r="AI162" s="85" t="s">
        <v>929</v>
      </c>
      <c r="AJ162" s="79" t="b">
        <v>0</v>
      </c>
      <c r="AK162" s="79">
        <v>0</v>
      </c>
      <c r="AL162" s="85" t="s">
        <v>929</v>
      </c>
      <c r="AM162" s="79" t="s">
        <v>1046</v>
      </c>
      <c r="AN162" s="79" t="b">
        <v>0</v>
      </c>
      <c r="AO162" s="85" t="s">
        <v>923</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v>1</v>
      </c>
      <c r="BE162" s="49">
        <v>4.545454545454546</v>
      </c>
      <c r="BF162" s="48">
        <v>0</v>
      </c>
      <c r="BG162" s="49">
        <v>0</v>
      </c>
      <c r="BH162" s="48">
        <v>0</v>
      </c>
      <c r="BI162" s="49">
        <v>0</v>
      </c>
      <c r="BJ162" s="48">
        <v>21</v>
      </c>
      <c r="BK162" s="49">
        <v>95.45454545454545</v>
      </c>
      <c r="BL162" s="48">
        <v>22</v>
      </c>
    </row>
    <row r="163" spans="1:64" ht="15">
      <c r="A163" s="64" t="s">
        <v>239</v>
      </c>
      <c r="B163" s="64" t="s">
        <v>352</v>
      </c>
      <c r="C163" s="65" t="s">
        <v>2524</v>
      </c>
      <c r="D163" s="66">
        <v>3</v>
      </c>
      <c r="E163" s="67" t="s">
        <v>132</v>
      </c>
      <c r="F163" s="68">
        <v>35</v>
      </c>
      <c r="G163" s="65"/>
      <c r="H163" s="69"/>
      <c r="I163" s="70"/>
      <c r="J163" s="70"/>
      <c r="K163" s="34" t="s">
        <v>65</v>
      </c>
      <c r="L163" s="77">
        <v>163</v>
      </c>
      <c r="M163" s="77"/>
      <c r="N163" s="72"/>
      <c r="O163" s="79" t="s">
        <v>357</v>
      </c>
      <c r="P163" s="81">
        <v>43510.02195601852</v>
      </c>
      <c r="Q163" s="79" t="s">
        <v>485</v>
      </c>
      <c r="R163" s="83" t="s">
        <v>499</v>
      </c>
      <c r="S163" s="79" t="s">
        <v>510</v>
      </c>
      <c r="T163" s="79"/>
      <c r="U163" s="79"/>
      <c r="V163" s="83" t="s">
        <v>555</v>
      </c>
      <c r="W163" s="81">
        <v>43510.02195601852</v>
      </c>
      <c r="X163" s="83" t="s">
        <v>684</v>
      </c>
      <c r="Y163" s="79"/>
      <c r="Z163" s="79"/>
      <c r="AA163" s="85" t="s">
        <v>817</v>
      </c>
      <c r="AB163" s="85" t="s">
        <v>924</v>
      </c>
      <c r="AC163" s="79" t="b">
        <v>0</v>
      </c>
      <c r="AD163" s="79">
        <v>1</v>
      </c>
      <c r="AE163" s="85" t="s">
        <v>1030</v>
      </c>
      <c r="AF163" s="79" t="b">
        <v>0</v>
      </c>
      <c r="AG163" s="79" t="s">
        <v>1035</v>
      </c>
      <c r="AH163" s="79"/>
      <c r="AI163" s="85" t="s">
        <v>929</v>
      </c>
      <c r="AJ163" s="79" t="b">
        <v>0</v>
      </c>
      <c r="AK163" s="79">
        <v>0</v>
      </c>
      <c r="AL163" s="85" t="s">
        <v>929</v>
      </c>
      <c r="AM163" s="79" t="s">
        <v>1046</v>
      </c>
      <c r="AN163" s="79" t="b">
        <v>0</v>
      </c>
      <c r="AO163" s="85" t="s">
        <v>924</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v>1</v>
      </c>
      <c r="BE163" s="49">
        <v>5.555555555555555</v>
      </c>
      <c r="BF163" s="48">
        <v>0</v>
      </c>
      <c r="BG163" s="49">
        <v>0</v>
      </c>
      <c r="BH163" s="48">
        <v>0</v>
      </c>
      <c r="BI163" s="49">
        <v>0</v>
      </c>
      <c r="BJ163" s="48">
        <v>17</v>
      </c>
      <c r="BK163" s="49">
        <v>94.44444444444444</v>
      </c>
      <c r="BL163" s="48">
        <v>18</v>
      </c>
    </row>
    <row r="164" spans="1:64" ht="15">
      <c r="A164" s="64" t="s">
        <v>239</v>
      </c>
      <c r="B164" s="64" t="s">
        <v>353</v>
      </c>
      <c r="C164" s="65" t="s">
        <v>2524</v>
      </c>
      <c r="D164" s="66">
        <v>3</v>
      </c>
      <c r="E164" s="67" t="s">
        <v>132</v>
      </c>
      <c r="F164" s="68">
        <v>35</v>
      </c>
      <c r="G164" s="65"/>
      <c r="H164" s="69"/>
      <c r="I164" s="70"/>
      <c r="J164" s="70"/>
      <c r="K164" s="34" t="s">
        <v>65</v>
      </c>
      <c r="L164" s="77">
        <v>164</v>
      </c>
      <c r="M164" s="77"/>
      <c r="N164" s="72"/>
      <c r="O164" s="79" t="s">
        <v>357</v>
      </c>
      <c r="P164" s="81">
        <v>43510.12443287037</v>
      </c>
      <c r="Q164" s="79" t="s">
        <v>486</v>
      </c>
      <c r="R164" s="83" t="s">
        <v>499</v>
      </c>
      <c r="S164" s="79" t="s">
        <v>510</v>
      </c>
      <c r="T164" s="79"/>
      <c r="U164" s="79"/>
      <c r="V164" s="83" t="s">
        <v>555</v>
      </c>
      <c r="W164" s="81">
        <v>43510.12443287037</v>
      </c>
      <c r="X164" s="83" t="s">
        <v>685</v>
      </c>
      <c r="Y164" s="79"/>
      <c r="Z164" s="79"/>
      <c r="AA164" s="85" t="s">
        <v>818</v>
      </c>
      <c r="AB164" s="85" t="s">
        <v>925</v>
      </c>
      <c r="AC164" s="79" t="b">
        <v>0</v>
      </c>
      <c r="AD164" s="79">
        <v>0</v>
      </c>
      <c r="AE164" s="85" t="s">
        <v>1031</v>
      </c>
      <c r="AF164" s="79" t="b">
        <v>0</v>
      </c>
      <c r="AG164" s="79" t="s">
        <v>1035</v>
      </c>
      <c r="AH164" s="79"/>
      <c r="AI164" s="85" t="s">
        <v>929</v>
      </c>
      <c r="AJ164" s="79" t="b">
        <v>0</v>
      </c>
      <c r="AK164" s="79">
        <v>0</v>
      </c>
      <c r="AL164" s="85" t="s">
        <v>929</v>
      </c>
      <c r="AM164" s="79" t="s">
        <v>1046</v>
      </c>
      <c r="AN164" s="79" t="b">
        <v>0</v>
      </c>
      <c r="AO164" s="85" t="s">
        <v>925</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v>1</v>
      </c>
      <c r="BE164" s="49">
        <v>6.666666666666667</v>
      </c>
      <c r="BF164" s="48">
        <v>0</v>
      </c>
      <c r="BG164" s="49">
        <v>0</v>
      </c>
      <c r="BH164" s="48">
        <v>0</v>
      </c>
      <c r="BI164" s="49">
        <v>0</v>
      </c>
      <c r="BJ164" s="48">
        <v>14</v>
      </c>
      <c r="BK164" s="49">
        <v>93.33333333333333</v>
      </c>
      <c r="BL164" s="48">
        <v>15</v>
      </c>
    </row>
    <row r="165" spans="1:64" ht="15">
      <c r="A165" s="64" t="s">
        <v>239</v>
      </c>
      <c r="B165" s="64" t="s">
        <v>354</v>
      </c>
      <c r="C165" s="65" t="s">
        <v>2524</v>
      </c>
      <c r="D165" s="66">
        <v>3</v>
      </c>
      <c r="E165" s="67" t="s">
        <v>132</v>
      </c>
      <c r="F165" s="68">
        <v>35</v>
      </c>
      <c r="G165" s="65"/>
      <c r="H165" s="69"/>
      <c r="I165" s="70"/>
      <c r="J165" s="70"/>
      <c r="K165" s="34" t="s">
        <v>65</v>
      </c>
      <c r="L165" s="77">
        <v>165</v>
      </c>
      <c r="M165" s="77"/>
      <c r="N165" s="72"/>
      <c r="O165" s="79" t="s">
        <v>357</v>
      </c>
      <c r="P165" s="81">
        <v>43510.65903935185</v>
      </c>
      <c r="Q165" s="79" t="s">
        <v>487</v>
      </c>
      <c r="R165" s="83" t="s">
        <v>499</v>
      </c>
      <c r="S165" s="79" t="s">
        <v>510</v>
      </c>
      <c r="T165" s="79"/>
      <c r="U165" s="79"/>
      <c r="V165" s="83" t="s">
        <v>555</v>
      </c>
      <c r="W165" s="81">
        <v>43510.65903935185</v>
      </c>
      <c r="X165" s="83" t="s">
        <v>686</v>
      </c>
      <c r="Y165" s="79"/>
      <c r="Z165" s="79"/>
      <c r="AA165" s="85" t="s">
        <v>819</v>
      </c>
      <c r="AB165" s="85" t="s">
        <v>926</v>
      </c>
      <c r="AC165" s="79" t="b">
        <v>0</v>
      </c>
      <c r="AD165" s="79">
        <v>0</v>
      </c>
      <c r="AE165" s="85" t="s">
        <v>1032</v>
      </c>
      <c r="AF165" s="79" t="b">
        <v>0</v>
      </c>
      <c r="AG165" s="79" t="s">
        <v>1035</v>
      </c>
      <c r="AH165" s="79"/>
      <c r="AI165" s="85" t="s">
        <v>929</v>
      </c>
      <c r="AJ165" s="79" t="b">
        <v>0</v>
      </c>
      <c r="AK165" s="79">
        <v>0</v>
      </c>
      <c r="AL165" s="85" t="s">
        <v>929</v>
      </c>
      <c r="AM165" s="79" t="s">
        <v>1046</v>
      </c>
      <c r="AN165" s="79" t="b">
        <v>0</v>
      </c>
      <c r="AO165" s="85" t="s">
        <v>926</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v>1</v>
      </c>
      <c r="BE165" s="49">
        <v>5.555555555555555</v>
      </c>
      <c r="BF165" s="48">
        <v>0</v>
      </c>
      <c r="BG165" s="49">
        <v>0</v>
      </c>
      <c r="BH165" s="48">
        <v>0</v>
      </c>
      <c r="BI165" s="49">
        <v>0</v>
      </c>
      <c r="BJ165" s="48">
        <v>17</v>
      </c>
      <c r="BK165" s="49">
        <v>94.44444444444444</v>
      </c>
      <c r="BL165" s="48">
        <v>18</v>
      </c>
    </row>
    <row r="166" spans="1:64" ht="15">
      <c r="A166" s="64" t="s">
        <v>239</v>
      </c>
      <c r="B166" s="64" t="s">
        <v>355</v>
      </c>
      <c r="C166" s="65" t="s">
        <v>2524</v>
      </c>
      <c r="D166" s="66">
        <v>3</v>
      </c>
      <c r="E166" s="67" t="s">
        <v>132</v>
      </c>
      <c r="F166" s="68">
        <v>35</v>
      </c>
      <c r="G166" s="65"/>
      <c r="H166" s="69"/>
      <c r="I166" s="70"/>
      <c r="J166" s="70"/>
      <c r="K166" s="34" t="s">
        <v>65</v>
      </c>
      <c r="L166" s="77">
        <v>166</v>
      </c>
      <c r="M166" s="77"/>
      <c r="N166" s="72"/>
      <c r="O166" s="79" t="s">
        <v>357</v>
      </c>
      <c r="P166" s="81">
        <v>43510.92170138889</v>
      </c>
      <c r="Q166" s="79" t="s">
        <v>488</v>
      </c>
      <c r="R166" s="83" t="s">
        <v>499</v>
      </c>
      <c r="S166" s="79" t="s">
        <v>510</v>
      </c>
      <c r="T166" s="79"/>
      <c r="U166" s="79"/>
      <c r="V166" s="83" t="s">
        <v>555</v>
      </c>
      <c r="W166" s="81">
        <v>43510.92170138889</v>
      </c>
      <c r="X166" s="83" t="s">
        <v>687</v>
      </c>
      <c r="Y166" s="79"/>
      <c r="Z166" s="79"/>
      <c r="AA166" s="85" t="s">
        <v>820</v>
      </c>
      <c r="AB166" s="85" t="s">
        <v>927</v>
      </c>
      <c r="AC166" s="79" t="b">
        <v>0</v>
      </c>
      <c r="AD166" s="79">
        <v>0</v>
      </c>
      <c r="AE166" s="85" t="s">
        <v>1033</v>
      </c>
      <c r="AF166" s="79" t="b">
        <v>0</v>
      </c>
      <c r="AG166" s="79" t="s">
        <v>1035</v>
      </c>
      <c r="AH166" s="79"/>
      <c r="AI166" s="85" t="s">
        <v>929</v>
      </c>
      <c r="AJ166" s="79" t="b">
        <v>0</v>
      </c>
      <c r="AK166" s="79">
        <v>0</v>
      </c>
      <c r="AL166" s="85" t="s">
        <v>929</v>
      </c>
      <c r="AM166" s="79" t="s">
        <v>1046</v>
      </c>
      <c r="AN166" s="79" t="b">
        <v>0</v>
      </c>
      <c r="AO166" s="85" t="s">
        <v>927</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v>3</v>
      </c>
      <c r="BE166" s="49">
        <v>6.122448979591836</v>
      </c>
      <c r="BF166" s="48">
        <v>2</v>
      </c>
      <c r="BG166" s="49">
        <v>4.081632653061225</v>
      </c>
      <c r="BH166" s="48">
        <v>0</v>
      </c>
      <c r="BI166" s="49">
        <v>0</v>
      </c>
      <c r="BJ166" s="48">
        <v>44</v>
      </c>
      <c r="BK166" s="49">
        <v>89.79591836734694</v>
      </c>
      <c r="BL166" s="48">
        <v>49</v>
      </c>
    </row>
    <row r="167" spans="1:64" ht="15">
      <c r="A167" s="64" t="s">
        <v>239</v>
      </c>
      <c r="B167" s="64" t="s">
        <v>356</v>
      </c>
      <c r="C167" s="65" t="s">
        <v>2524</v>
      </c>
      <c r="D167" s="66">
        <v>3</v>
      </c>
      <c r="E167" s="67" t="s">
        <v>132</v>
      </c>
      <c r="F167" s="68">
        <v>35</v>
      </c>
      <c r="G167" s="65"/>
      <c r="H167" s="69"/>
      <c r="I167" s="70"/>
      <c r="J167" s="70"/>
      <c r="K167" s="34" t="s">
        <v>65</v>
      </c>
      <c r="L167" s="77">
        <v>167</v>
      </c>
      <c r="M167" s="77"/>
      <c r="N167" s="72"/>
      <c r="O167" s="79" t="s">
        <v>357</v>
      </c>
      <c r="P167" s="81">
        <v>43511.84819444444</v>
      </c>
      <c r="Q167" s="79" t="s">
        <v>489</v>
      </c>
      <c r="R167" s="83" t="s">
        <v>499</v>
      </c>
      <c r="S167" s="79" t="s">
        <v>510</v>
      </c>
      <c r="T167" s="79"/>
      <c r="U167" s="79"/>
      <c r="V167" s="83" t="s">
        <v>555</v>
      </c>
      <c r="W167" s="81">
        <v>43511.84819444444</v>
      </c>
      <c r="X167" s="83" t="s">
        <v>688</v>
      </c>
      <c r="Y167" s="79"/>
      <c r="Z167" s="79"/>
      <c r="AA167" s="85" t="s">
        <v>821</v>
      </c>
      <c r="AB167" s="85" t="s">
        <v>928</v>
      </c>
      <c r="AC167" s="79" t="b">
        <v>0</v>
      </c>
      <c r="AD167" s="79">
        <v>0</v>
      </c>
      <c r="AE167" s="85" t="s">
        <v>1034</v>
      </c>
      <c r="AF167" s="79" t="b">
        <v>0</v>
      </c>
      <c r="AG167" s="79" t="s">
        <v>1035</v>
      </c>
      <c r="AH167" s="79"/>
      <c r="AI167" s="85" t="s">
        <v>929</v>
      </c>
      <c r="AJ167" s="79" t="b">
        <v>0</v>
      </c>
      <c r="AK167" s="79">
        <v>0</v>
      </c>
      <c r="AL167" s="85" t="s">
        <v>929</v>
      </c>
      <c r="AM167" s="79" t="s">
        <v>1046</v>
      </c>
      <c r="AN167" s="79" t="b">
        <v>0</v>
      </c>
      <c r="AO167" s="85" t="s">
        <v>928</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1</v>
      </c>
      <c r="BD167" s="48">
        <v>0</v>
      </c>
      <c r="BE167" s="49">
        <v>0</v>
      </c>
      <c r="BF167" s="48">
        <v>0</v>
      </c>
      <c r="BG167" s="49">
        <v>0</v>
      </c>
      <c r="BH167" s="48">
        <v>0</v>
      </c>
      <c r="BI167" s="49">
        <v>0</v>
      </c>
      <c r="BJ167" s="48">
        <v>20</v>
      </c>
      <c r="BK167" s="49">
        <v>100</v>
      </c>
      <c r="BL167" s="48">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7"/>
    <dataValidation allowBlank="1" showErrorMessage="1" sqref="N2:N1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7"/>
    <dataValidation allowBlank="1" showInputMessage="1" promptTitle="Edge Color" prompt="To select an optional edge color, right-click and select Select Color on the right-click menu." sqref="C3:C167"/>
    <dataValidation allowBlank="1" showInputMessage="1" promptTitle="Edge Width" prompt="Enter an optional edge width between 1 and 10." errorTitle="Invalid Edge Width" error="The optional edge width must be a whole number between 1 and 10." sqref="D3:D167"/>
    <dataValidation allowBlank="1" showInputMessage="1" promptTitle="Edge Opacity" prompt="Enter an optional edge opacity between 0 (transparent) and 100 (opaque)." errorTitle="Invalid Edge Opacity" error="The optional edge opacity must be a whole number between 0 and 10." sqref="F3:F1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7">
      <formula1>ValidEdgeVisibilities</formula1>
    </dataValidation>
    <dataValidation allowBlank="1" showInputMessage="1" showErrorMessage="1" promptTitle="Vertex 1 Name" prompt="Enter the name of the edge's first vertex." sqref="A3:A167"/>
    <dataValidation allowBlank="1" showInputMessage="1" showErrorMessage="1" promptTitle="Vertex 2 Name" prompt="Enter the name of the edge's second vertex." sqref="B3:B167"/>
    <dataValidation allowBlank="1" showInputMessage="1" showErrorMessage="1" promptTitle="Edge Label" prompt="Enter an optional edge label." errorTitle="Invalid Edge Visibility" error="You have entered an unrecognized edge visibility.  Try selecting from the drop-down list instead." sqref="H3:H1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7"/>
  </dataValidations>
  <hyperlinks>
    <hyperlink ref="R3" r:id="rId1" display="https://discordapp.com/invite/e4Xkd9r"/>
    <hyperlink ref="R4" r:id="rId2" display="http://www.sprint.com/socialchat"/>
    <hyperlink ref="R5" r:id="rId3" display="https://softwaredevelopersindia.com/blog/picture-chatting-app-like-snapchat/"/>
    <hyperlink ref="R6" r:id="rId4" display="https://softwaredevelopersindia.com/blog/picture-chatting-app-like-snapchat/"/>
    <hyperlink ref="R7" r:id="rId5" display="http://www.madalynsklar.com/2016/02/15/twittersmarter-podcast-cocktail-party-conversations-with-alan-knecht-and-michelle-stinson-ross-from-socialchat-episode-30/"/>
    <hyperlink ref="R8" r:id="rId6" display="http://www.madalynsklar.com/2016/02/15/twittersmarter-podcast-cocktail-party-conversations-with-alan-knecht-and-michelle-stinson-ross-from-socialchat-episode-30/"/>
    <hyperlink ref="R9" r:id="rId7" display="http://www.madalynsklar.com/2016/02/15/twittersmarter-podcast-cocktail-party-conversations-with-alan-knecht-and-michelle-stinson-ross-from-socialchat-episode-30/"/>
    <hyperlink ref="R10" r:id="rId8" display="http://www.madalynsklar.com/2016/02/15/twittersmarter-podcast-cocktail-party-conversations-with-alan-knecht-and-michelle-stinson-ross-from-socialchat-episode-30/"/>
    <hyperlink ref="R11" r:id="rId9" display="https://community.talktalk.co.uk/t5/Chat/bd-p/socialchat"/>
    <hyperlink ref="R12" r:id="rId10" display="https://community.talktalk.co.uk/t5/Chat/bd-p/socialchat"/>
    <hyperlink ref="R13" r:id="rId11" display="https://community.talktalk.co.uk/t5/Chat/bd-p/socialchat"/>
    <hyperlink ref="R14" r:id="rId12" display="https://community.talktalk.co.uk/t5/Chat/bd-p/socialchat"/>
    <hyperlink ref="R15" r:id="rId13" display="https://community.talktalk.co.uk/t5/Chat/bd-p/socialchat"/>
    <hyperlink ref="R16" r:id="rId14" display="https://community.talktalk.co.uk/t5/Chat/bd-p/socialchat"/>
    <hyperlink ref="R17" r:id="rId15" display="https://community.talktalk.co.uk/t5/Chat/bd-p/socialchat"/>
    <hyperlink ref="R18" r:id="rId16" display="https://community.talktalk.co.uk/t5/Chat/bd-p/socialchat"/>
    <hyperlink ref="R19" r:id="rId17" display="https://community.talktalk.co.uk/t5/Chat/bd-p/socialchat"/>
    <hyperlink ref="R20" r:id="rId18" display="https://community.talktalk.co.uk/t5/Chat/bd-p/socialchat"/>
    <hyperlink ref="R21" r:id="rId19" display="https://community.talktalk.co.uk/t5/Chat/bd-p/socialchat"/>
    <hyperlink ref="R22" r:id="rId20" display="https://community.talktalk.co.uk/t5/Chat/bd-p/socialchat"/>
    <hyperlink ref="R23" r:id="rId21" display="https://community.talktalk.co.uk/t5/Chat/bd-p/socialchat"/>
    <hyperlink ref="R24" r:id="rId22" display="https://community.talktalk.co.uk/t5/Chat/bd-p/socialchat"/>
    <hyperlink ref="R25" r:id="rId23" display="https://community.talktalk.co.uk/t5/Chat/bd-p/socialchat"/>
    <hyperlink ref="R26" r:id="rId24" display="https://community.talktalk.co.uk/t5/Chat/bd-p/socialchat"/>
    <hyperlink ref="R27" r:id="rId25" display="https://community.talktalk.co.uk/t5/Chat/bd-p/socialchat"/>
    <hyperlink ref="R28" r:id="rId26" display="https://community.talktalk.co.uk/t5/Chat/bd-p/socialchat"/>
    <hyperlink ref="R29" r:id="rId27" display="https://community.talktalk.co.uk/t5/Chat/bd-p/socialchat"/>
    <hyperlink ref="R30" r:id="rId28" display="https://community.talktalk.co.uk/t5/Chat/bd-p/socialchat"/>
    <hyperlink ref="R31" r:id="rId29" display="https://community.talktalk.co.uk/t5/Chat/bd-p/socialchat"/>
    <hyperlink ref="R32" r:id="rId30" display="https://community.talktalk.co.uk/t5/Chat/bd-p/socialchat"/>
    <hyperlink ref="R33" r:id="rId31" display="https://community.talktalk.co.uk/t5/Chat/bd-p/socialchat"/>
    <hyperlink ref="R34" r:id="rId32" display="https://community.talktalk.co.uk/t5/Chat/bd-p/socialchat"/>
    <hyperlink ref="R36" r:id="rId33" display="https://community.talktalk.co.uk/t5/Chat/bd-p/socialchat"/>
    <hyperlink ref="R37" r:id="rId34" display="https://community.talktalk.co.uk/t5/Chat/bd-p/socialchat"/>
    <hyperlink ref="R38" r:id="rId35" display="https://community.talktalk.co.uk/t5/Chat/bd-p/socialchat"/>
    <hyperlink ref="R39" r:id="rId36" display="https://community.talktalk.co.uk/t5/Chat/bd-p/socialchat"/>
    <hyperlink ref="R40" r:id="rId37" display="https://community.talktalk.co.uk/t5/Chat/bd-p/socialchat"/>
    <hyperlink ref="R41" r:id="rId38" display="https://community.talktalk.co.uk/t5/Chat/bd-p/socialchat"/>
    <hyperlink ref="R42" r:id="rId39" display="https://community.talktalk.co.uk/t5/Chat/bd-p/socialchat"/>
    <hyperlink ref="R43" r:id="rId40" display="https://community.talktalk.co.uk/t5/Chat/bd-p/socialchat"/>
    <hyperlink ref="R44" r:id="rId41" display="https://community.talktalk.co.uk/t5/Chat/bd-p/socialchat"/>
    <hyperlink ref="R45" r:id="rId42" display="https://community.talktalk.co.uk/t5/Chat/bd-p/socialchat"/>
    <hyperlink ref="R46" r:id="rId43" display="https://community.talktalk.co.uk/t5/Chat/bd-p/socialchat"/>
    <hyperlink ref="R47" r:id="rId44" display="https://community.talktalk.co.uk/t5/Chat/bd-p/socialchat"/>
    <hyperlink ref="R48" r:id="rId45" display="https://community.talktalk.co.uk/t5/Chat/bd-p/socialchat"/>
    <hyperlink ref="R49" r:id="rId46" display="https://community.talktalk.co.uk/t5/Chat/bd-p/socialchat"/>
    <hyperlink ref="R50" r:id="rId47" display="https://community.talktalk.co.uk/t5/Chat/bd-p/socialchat"/>
    <hyperlink ref="R51" r:id="rId48" display="https://community.talktalk.co.uk/t5/Chat/bd-p/socialchat"/>
    <hyperlink ref="R52" r:id="rId49" display="https://community.talktalk.co.uk/t5/Chat/bd-p/socialchat"/>
    <hyperlink ref="R53" r:id="rId50" display="https://community.talktalk.co.uk/t5/Chat/bd-p/socialchat"/>
    <hyperlink ref="R54" r:id="rId51" display="https://community.talktalk.co.uk/t5/Chat/bd-p/socialchat"/>
    <hyperlink ref="R55" r:id="rId52" display="https://community.talktalk.co.uk/t5/Chat/bd-p/socialchat"/>
    <hyperlink ref="R56" r:id="rId53" display="https://community.talktalk.co.uk/t5/Chat/bd-p/socialchat"/>
    <hyperlink ref="R57" r:id="rId54" display="http://www.twitterliveevents.com/"/>
    <hyperlink ref="R58" r:id="rId55" display="http://www.twitterliveevents.com/"/>
    <hyperlink ref="R59" r:id="rId56" display="https://www.juegostudio.com/social-game-chat-apps-case-study"/>
    <hyperlink ref="R62" r:id="rId57" display="https://www.chatinum.com/"/>
    <hyperlink ref="R63" r:id="rId58" display="https://www.chatinum.com/"/>
    <hyperlink ref="R64" r:id="rId59" display="https://www.chatinum.com/"/>
    <hyperlink ref="R65" r:id="rId60" display="https://www.chatinum.com/"/>
    <hyperlink ref="R66" r:id="rId61" display="https://www.chatinum.com/"/>
    <hyperlink ref="R67" r:id="rId62" display="https://www.chatinum.com/"/>
    <hyperlink ref="R68" r:id="rId63" display="https://www.chatinum.com/"/>
    <hyperlink ref="R69" r:id="rId64" display="https://www.chatinum.com/"/>
    <hyperlink ref="R70" r:id="rId65" display="https://www.chatinum.com/"/>
    <hyperlink ref="R71" r:id="rId66" display="https://www.chatinum.com/"/>
    <hyperlink ref="R72" r:id="rId67" display="https://www.chatinum.com/"/>
    <hyperlink ref="R73" r:id="rId68" display="https://www.chatinum.com/"/>
    <hyperlink ref="R74" r:id="rId69" display="https://www.americanexpress.com/socialchat"/>
    <hyperlink ref="R75" r:id="rId70" display="https://www.americanexpress.com/socialchat"/>
    <hyperlink ref="R76" r:id="rId71" display="https://www.americanexpress.com/socialchat"/>
    <hyperlink ref="R77" r:id="rId72" display="https://www.americanexpress.com/socialchat"/>
    <hyperlink ref="R78" r:id="rId73" display="https://www.americanexpress.com/socialchat"/>
    <hyperlink ref="R79" r:id="rId74" display="https://www.americanexpress.com/socialchat"/>
    <hyperlink ref="R80" r:id="rId75" display="https://www.americanexpress.com/socialchat"/>
    <hyperlink ref="R116" r:id="rId76" display="https://www.americanexpress.com/socialchat"/>
    <hyperlink ref="R118" r:id="rId77" display="https://www.americanexpress.com/socialchat"/>
    <hyperlink ref="R119" r:id="rId78" display="https://www.americanexpress.com/socialchat"/>
    <hyperlink ref="R120" r:id="rId79" display="https://www.americanexpress.com/socialchat"/>
    <hyperlink ref="R121" r:id="rId80" display="https://www.americanexpress.com/socialchat"/>
    <hyperlink ref="R122" r:id="rId81" display="https://www.americanexpress.com/socialchat"/>
    <hyperlink ref="R123" r:id="rId82" display="https://www.americanexpress.com/socialchat"/>
    <hyperlink ref="R124" r:id="rId83" display="https://www.americanexpress.com/socialchat"/>
    <hyperlink ref="R125" r:id="rId84" display="https://www.americanexpress.com/socialchat"/>
    <hyperlink ref="R126" r:id="rId85" display="https://www.americanexpress.com/socialchat"/>
    <hyperlink ref="R127" r:id="rId86" display="https://www.americanexpress.com/socialchat"/>
    <hyperlink ref="R128" r:id="rId87" display="https://www.americanexpress.com/socialchat"/>
    <hyperlink ref="R129" r:id="rId88" display="https://www.americanexpress.com/socialchat"/>
    <hyperlink ref="R130" r:id="rId89" display="https://www.americanexpress.com/socialchat"/>
    <hyperlink ref="R131" r:id="rId90" display="https://www.americanexpress.com/socialchat"/>
    <hyperlink ref="R132" r:id="rId91" display="https://www.americanexpress.com/socialchat"/>
    <hyperlink ref="R133" r:id="rId92" display="https://www.americanexpress.com/socialchat"/>
    <hyperlink ref="R134" r:id="rId93" display="https://www.americanexpress.com/socialchat"/>
    <hyperlink ref="R135" r:id="rId94" display="https://www.americanexpress.com/socialchat"/>
    <hyperlink ref="R136" r:id="rId95" display="https://www.americanexpress.com/socialchat"/>
    <hyperlink ref="R137" r:id="rId96" display="https://www.americanexpress.com/socialchat"/>
    <hyperlink ref="R138" r:id="rId97" display="https://www.americanexpress.com/socialchat"/>
    <hyperlink ref="R139" r:id="rId98" display="https://www.americanexpress.com/socialchat"/>
    <hyperlink ref="R140" r:id="rId99" display="https://www.americanexpress.com/socialchat"/>
    <hyperlink ref="R141" r:id="rId100" display="https://www.americanexpress.com/socialchat"/>
    <hyperlink ref="R142" r:id="rId101" display="https://www.americanexpress.com/socialchat"/>
    <hyperlink ref="R143" r:id="rId102" display="https://www.americanexpress.com/socialchat"/>
    <hyperlink ref="R144" r:id="rId103" display="https://www.americanexpress.com/socialchat"/>
    <hyperlink ref="R145" r:id="rId104" display="https://www.americanexpress.com/socialchat"/>
    <hyperlink ref="R146" r:id="rId105" display="https://www.americanexpress.com/socialchat"/>
    <hyperlink ref="R147" r:id="rId106" display="https://www.americanexpress.com/socialchat"/>
    <hyperlink ref="R148" r:id="rId107" display="https://www.americanexpress.com/socialchat"/>
    <hyperlink ref="R149" r:id="rId108" display="https://www.americanexpress.com/socialchat"/>
    <hyperlink ref="R150" r:id="rId109" display="https://www.americanexpress.com/socialchat"/>
    <hyperlink ref="R151" r:id="rId110" display="https://www.americanexpress.com/socialchat"/>
    <hyperlink ref="R152" r:id="rId111" display="https://www.americanexpress.com/socialchat"/>
    <hyperlink ref="R153" r:id="rId112" display="https://www.americanexpress.com/socialchat"/>
    <hyperlink ref="R154" r:id="rId113" display="https://www.americanexpress.com/socialchat"/>
    <hyperlink ref="R155" r:id="rId114" display="https://www.americanexpress.com/socialchat"/>
    <hyperlink ref="R156" r:id="rId115" display="https://www.americanexpress.com/socialchat"/>
    <hyperlink ref="R157" r:id="rId116" display="https://www.americanexpress.com/socialchat"/>
    <hyperlink ref="R158" r:id="rId117" display="https://www.americanexpress.com/socialchat"/>
    <hyperlink ref="R159" r:id="rId118" display="https://www.americanexpress.com/socialchat"/>
    <hyperlink ref="R160" r:id="rId119" display="https://www.americanexpress.com/socialchat"/>
    <hyperlink ref="R161" r:id="rId120" display="https://www.americanexpress.com/socialchat"/>
    <hyperlink ref="R162" r:id="rId121" display="https://www.americanexpress.com/socialchat"/>
    <hyperlink ref="R163" r:id="rId122" display="https://www.americanexpress.com/socialchat"/>
    <hyperlink ref="R164" r:id="rId123" display="https://www.americanexpress.com/socialchat"/>
    <hyperlink ref="R165" r:id="rId124" display="https://www.americanexpress.com/socialchat"/>
    <hyperlink ref="R166" r:id="rId125" display="https://www.americanexpress.com/socialchat"/>
    <hyperlink ref="R167" r:id="rId126" display="https://www.americanexpress.com/socialchat"/>
    <hyperlink ref="U9" r:id="rId127" display="https://pbs.twimg.com/media/Dy_xynOWkAYVgYD.jpg"/>
    <hyperlink ref="U59" r:id="rId128" display="https://pbs.twimg.com/media/DzM88VdVsAADvZC.jpg"/>
    <hyperlink ref="V3" r:id="rId129" display="http://pbs.twimg.com/profile_images/1029329034935771136/IeTvaf7f_normal.jpg"/>
    <hyperlink ref="V4" r:id="rId130" display="http://pbs.twimg.com/profile_images/1017770615359434753/ECt2ncRL_normal.jpg"/>
    <hyperlink ref="V5" r:id="rId131" display="http://pbs.twimg.com/profile_images/920109006768685056/h97CqHrT_normal.jpg"/>
    <hyperlink ref="V6" r:id="rId132" display="http://pbs.twimg.com/profile_images/920109006768685056/h97CqHrT_normal.jpg"/>
    <hyperlink ref="V7" r:id="rId133" display="http://pbs.twimg.com/profile_images/1090403511332790272/pOs54NIy_normal.jpg"/>
    <hyperlink ref="V8" r:id="rId134" display="http://pbs.twimg.com/profile_images/1085998190040702977/Vn6WgJze_normal.jpg"/>
    <hyperlink ref="V9" r:id="rId135" display="https://pbs.twimg.com/media/Dy_xynOWkAYVgYD.jpg"/>
    <hyperlink ref="V10" r:id="rId136" display="http://pbs.twimg.com/profile_images/1086836996553621504/_wpLp8dc_normal.jpg"/>
    <hyperlink ref="V11" r:id="rId137" display="http://pbs.twimg.com/profile_images/1035131842209505280/PEUiVXKE_normal.jpg"/>
    <hyperlink ref="V12" r:id="rId138" display="http://pbs.twimg.com/profile_images/1035131842209505280/PEUiVXKE_normal.jpg"/>
    <hyperlink ref="V13" r:id="rId139" display="http://pbs.twimg.com/profile_images/1035131842209505280/PEUiVXKE_normal.jpg"/>
    <hyperlink ref="V14" r:id="rId140" display="http://pbs.twimg.com/profile_images/1035131842209505280/PEUiVXKE_normal.jpg"/>
    <hyperlink ref="V15" r:id="rId141" display="http://pbs.twimg.com/profile_images/1035131842209505280/PEUiVXKE_normal.jpg"/>
    <hyperlink ref="V16" r:id="rId142" display="http://pbs.twimg.com/profile_images/1035131842209505280/PEUiVXKE_normal.jpg"/>
    <hyperlink ref="V17" r:id="rId143" display="http://pbs.twimg.com/profile_images/1035131842209505280/PEUiVXKE_normal.jpg"/>
    <hyperlink ref="V18" r:id="rId144" display="http://pbs.twimg.com/profile_images/1035131842209505280/PEUiVXKE_normal.jpg"/>
    <hyperlink ref="V19" r:id="rId145" display="http://pbs.twimg.com/profile_images/1035131842209505280/PEUiVXKE_normal.jpg"/>
    <hyperlink ref="V20" r:id="rId146" display="http://pbs.twimg.com/profile_images/1035131842209505280/PEUiVXKE_normal.jpg"/>
    <hyperlink ref="V21" r:id="rId147" display="http://pbs.twimg.com/profile_images/1035131842209505280/PEUiVXKE_normal.jpg"/>
    <hyperlink ref="V22" r:id="rId148" display="http://pbs.twimg.com/profile_images/1035131842209505280/PEUiVXKE_normal.jpg"/>
    <hyperlink ref="V23" r:id="rId149" display="http://pbs.twimg.com/profile_images/1035131842209505280/PEUiVXKE_normal.jpg"/>
    <hyperlink ref="V24" r:id="rId150" display="http://pbs.twimg.com/profile_images/1035131842209505280/PEUiVXKE_normal.jpg"/>
    <hyperlink ref="V25" r:id="rId151" display="http://pbs.twimg.com/profile_images/1035131842209505280/PEUiVXKE_normal.jpg"/>
    <hyperlink ref="V26" r:id="rId152" display="http://pbs.twimg.com/profile_images/1035131842209505280/PEUiVXKE_normal.jpg"/>
    <hyperlink ref="V27" r:id="rId153" display="http://pbs.twimg.com/profile_images/1035131842209505280/PEUiVXKE_normal.jpg"/>
    <hyperlink ref="V28" r:id="rId154" display="http://pbs.twimg.com/profile_images/1035131842209505280/PEUiVXKE_normal.jpg"/>
    <hyperlink ref="V29" r:id="rId155" display="http://pbs.twimg.com/profile_images/1035131842209505280/PEUiVXKE_normal.jpg"/>
    <hyperlink ref="V30" r:id="rId156" display="http://pbs.twimg.com/profile_images/1035131842209505280/PEUiVXKE_normal.jpg"/>
    <hyperlink ref="V31" r:id="rId157" display="http://pbs.twimg.com/profile_images/1035131842209505280/PEUiVXKE_normal.jpg"/>
    <hyperlink ref="V32" r:id="rId158" display="http://pbs.twimg.com/profile_images/1035131842209505280/PEUiVXKE_normal.jpg"/>
    <hyperlink ref="V33" r:id="rId159" display="http://pbs.twimg.com/profile_images/1035131842209505280/PEUiVXKE_normal.jpg"/>
    <hyperlink ref="V34" r:id="rId160" display="http://pbs.twimg.com/profile_images/1035131842209505280/PEUiVXKE_normal.jpg"/>
    <hyperlink ref="V35" r:id="rId161" display="http://pbs.twimg.com/profile_images/1035131842209505280/PEUiVXKE_normal.jpg"/>
    <hyperlink ref="V36" r:id="rId162" display="http://pbs.twimg.com/profile_images/1035131842209505280/PEUiVXKE_normal.jpg"/>
    <hyperlink ref="V37" r:id="rId163" display="http://pbs.twimg.com/profile_images/1035131842209505280/PEUiVXKE_normal.jpg"/>
    <hyperlink ref="V38" r:id="rId164" display="http://pbs.twimg.com/profile_images/1035131842209505280/PEUiVXKE_normal.jpg"/>
    <hyperlink ref="V39" r:id="rId165" display="http://pbs.twimg.com/profile_images/1035131842209505280/PEUiVXKE_normal.jpg"/>
    <hyperlink ref="V40" r:id="rId166" display="http://pbs.twimg.com/profile_images/1035131842209505280/PEUiVXKE_normal.jpg"/>
    <hyperlink ref="V41" r:id="rId167" display="http://pbs.twimg.com/profile_images/1035131842209505280/PEUiVXKE_normal.jpg"/>
    <hyperlink ref="V42" r:id="rId168" display="http://pbs.twimg.com/profile_images/1035131842209505280/PEUiVXKE_normal.jpg"/>
    <hyperlink ref="V43" r:id="rId169" display="http://pbs.twimg.com/profile_images/1035131842209505280/PEUiVXKE_normal.jpg"/>
    <hyperlink ref="V44" r:id="rId170" display="http://pbs.twimg.com/profile_images/1035131842209505280/PEUiVXKE_normal.jpg"/>
    <hyperlink ref="V45" r:id="rId171" display="http://pbs.twimg.com/profile_images/1035131842209505280/PEUiVXKE_normal.jpg"/>
    <hyperlink ref="V46" r:id="rId172" display="http://pbs.twimg.com/profile_images/1035131842209505280/PEUiVXKE_normal.jpg"/>
    <hyperlink ref="V47" r:id="rId173" display="http://pbs.twimg.com/profile_images/1035131842209505280/PEUiVXKE_normal.jpg"/>
    <hyperlink ref="V48" r:id="rId174" display="http://pbs.twimg.com/profile_images/1035131842209505280/PEUiVXKE_normal.jpg"/>
    <hyperlink ref="V49" r:id="rId175" display="http://pbs.twimg.com/profile_images/1035131842209505280/PEUiVXKE_normal.jpg"/>
    <hyperlink ref="V50" r:id="rId176" display="http://pbs.twimg.com/profile_images/1035131842209505280/PEUiVXKE_normal.jpg"/>
    <hyperlink ref="V51" r:id="rId177" display="http://pbs.twimg.com/profile_images/1035131842209505280/PEUiVXKE_normal.jpg"/>
    <hyperlink ref="V52" r:id="rId178" display="http://pbs.twimg.com/profile_images/1035131842209505280/PEUiVXKE_normal.jpg"/>
    <hyperlink ref="V53" r:id="rId179" display="http://pbs.twimg.com/profile_images/1035131842209505280/PEUiVXKE_normal.jpg"/>
    <hyperlink ref="V54" r:id="rId180" display="http://pbs.twimg.com/profile_images/1035131842209505280/PEUiVXKE_normal.jpg"/>
    <hyperlink ref="V55" r:id="rId181" display="http://pbs.twimg.com/profile_images/1035131842209505280/PEUiVXKE_normal.jpg"/>
    <hyperlink ref="V56" r:id="rId182" display="http://pbs.twimg.com/profile_images/1035131842209505280/PEUiVXKE_normal.jpg"/>
    <hyperlink ref="V57" r:id="rId183" display="http://pbs.twimg.com/profile_images/2389883639/lc4rqm6b1pxfkuajsdo1_normal.jpeg"/>
    <hyperlink ref="V58" r:id="rId184" display="http://pbs.twimg.com/profile_images/2389883639/lc4rqm6b1pxfkuajsdo1_normal.jpeg"/>
    <hyperlink ref="V59" r:id="rId185" display="https://pbs.twimg.com/media/DzM88VdVsAADvZC.jpg"/>
    <hyperlink ref="V60" r:id="rId186" display="http://pbs.twimg.com/profile_images/1091966891181121536/eUhuYMsE_normal.jpg"/>
    <hyperlink ref="V61" r:id="rId187" display="http://pbs.twimg.com/profile_images/1085620087971893248/WP7VxjxV_normal.jpg"/>
    <hyperlink ref="V62" r:id="rId188" display="http://pbs.twimg.com/profile_images/780784384865542145/F72g7Kvt_normal.jpg"/>
    <hyperlink ref="V63" r:id="rId189" display="http://pbs.twimg.com/profile_images/740754981523980288/9hxDTlP2_normal.jpg"/>
    <hyperlink ref="V64" r:id="rId190" display="http://pbs.twimg.com/profile_images/775299298741420032/tdl2ZYad_normal.jpg"/>
    <hyperlink ref="V65" r:id="rId191" display="http://pbs.twimg.com/profile_images/849514366563225600/F6rL1M2Q_normal.jpg"/>
    <hyperlink ref="V66" r:id="rId192" display="http://abs.twimg.com/sticky/default_profile_images/default_profile_normal.png"/>
    <hyperlink ref="V67" r:id="rId193" display="http://pbs.twimg.com/profile_images/742816595949592577/z_Lotjxv_normal.jpg"/>
    <hyperlink ref="V68" r:id="rId194" display="http://abs.twimg.com/sticky/default_profile_images/default_profile_normal.png"/>
    <hyperlink ref="V69" r:id="rId195" display="http://pbs.twimg.com/profile_images/773081368523866112/C1czhkxS_normal.jpg"/>
    <hyperlink ref="V70" r:id="rId196" display="http://pbs.twimg.com/profile_images/773127339391782916/UN_LiFb6_normal.jpg"/>
    <hyperlink ref="V71" r:id="rId197" display="http://pbs.twimg.com/profile_images/778751433495580672/zeL7KmeF_normal.jpg"/>
    <hyperlink ref="V72" r:id="rId198" display="http://pbs.twimg.com/profile_images/624589960780214273/26Lvr9C9_normal.jpg"/>
    <hyperlink ref="V73" r:id="rId199" display="http://pbs.twimg.com/profile_images/722706631751032832/s9f5UVha_normal.jpg"/>
    <hyperlink ref="V74" r:id="rId200" display="http://pbs.twimg.com/profile_images/982326801493094401/-rNReksM_normal.jpg"/>
    <hyperlink ref="V75" r:id="rId201" display="http://pbs.twimg.com/profile_images/982326801493094401/-rNReksM_normal.jpg"/>
    <hyperlink ref="V76" r:id="rId202" display="http://pbs.twimg.com/profile_images/982326801493094401/-rNReksM_normal.jpg"/>
    <hyperlink ref="V77" r:id="rId203" display="http://pbs.twimg.com/profile_images/982326801493094401/-rNReksM_normal.jpg"/>
    <hyperlink ref="V78" r:id="rId204" display="http://pbs.twimg.com/profile_images/982326801493094401/-rNReksM_normal.jpg"/>
    <hyperlink ref="V79" r:id="rId205" display="http://pbs.twimg.com/profile_images/982326801493094401/-rNReksM_normal.jpg"/>
    <hyperlink ref="V80" r:id="rId206" display="http://pbs.twimg.com/profile_images/982326801493094401/-rNReksM_normal.jpg"/>
    <hyperlink ref="V81" r:id="rId207" display="http://pbs.twimg.com/profile_images/1076629460810526720/MlN6STt5_normal.jpg"/>
    <hyperlink ref="V82" r:id="rId208" display="http://pbs.twimg.com/profile_images/1076629460810526720/MlN6STt5_normal.jpg"/>
    <hyperlink ref="V83" r:id="rId209" display="http://pbs.twimg.com/profile_images/1076629460810526720/MlN6STt5_normal.jpg"/>
    <hyperlink ref="V84" r:id="rId210" display="http://pbs.twimg.com/profile_images/1076629460810526720/MlN6STt5_normal.jpg"/>
    <hyperlink ref="V85" r:id="rId211" display="http://pbs.twimg.com/profile_images/1076629460810526720/MlN6STt5_normal.jpg"/>
    <hyperlink ref="V86" r:id="rId212" display="http://pbs.twimg.com/profile_images/1064245952263778304/ViidE5vi_normal.jpg"/>
    <hyperlink ref="V87" r:id="rId213" display="http://pbs.twimg.com/profile_images/1076629460810526720/MlN6STt5_normal.jpg"/>
    <hyperlink ref="V88" r:id="rId214" display="http://pbs.twimg.com/profile_images/1064245952263778304/ViidE5vi_normal.jpg"/>
    <hyperlink ref="V89" r:id="rId215" display="http://pbs.twimg.com/profile_images/1076629460810526720/MlN6STt5_normal.jpg"/>
    <hyperlink ref="V90" r:id="rId216" display="http://pbs.twimg.com/profile_images/1076629460810526720/MlN6STt5_normal.jpg"/>
    <hyperlink ref="V91" r:id="rId217" display="http://pbs.twimg.com/profile_images/1064245952263778304/ViidE5vi_normal.jpg"/>
    <hyperlink ref="V92" r:id="rId218" display="http://pbs.twimg.com/profile_images/1076629460810526720/MlN6STt5_normal.jpg"/>
    <hyperlink ref="V93" r:id="rId219" display="http://pbs.twimg.com/profile_images/1076629460810526720/MlN6STt5_normal.jpg"/>
    <hyperlink ref="V94" r:id="rId220" display="http://pbs.twimg.com/profile_images/1064245952263778304/ViidE5vi_normal.jpg"/>
    <hyperlink ref="V95" r:id="rId221" display="http://pbs.twimg.com/profile_images/1076629460810526720/MlN6STt5_normal.jpg"/>
    <hyperlink ref="V96" r:id="rId222" display="http://pbs.twimg.com/profile_images/1076629460810526720/MlN6STt5_normal.jpg"/>
    <hyperlink ref="V97" r:id="rId223" display="http://pbs.twimg.com/profile_images/1064245952263778304/ViidE5vi_normal.jpg"/>
    <hyperlink ref="V98" r:id="rId224" display="http://pbs.twimg.com/profile_images/1076629460810526720/MlN6STt5_normal.jpg"/>
    <hyperlink ref="V99" r:id="rId225" display="http://pbs.twimg.com/profile_images/1076629460810526720/MlN6STt5_normal.jpg"/>
    <hyperlink ref="V100" r:id="rId226" display="http://pbs.twimg.com/profile_images/1064245952263778304/ViidE5vi_normal.jpg"/>
    <hyperlink ref="V101" r:id="rId227" display="http://pbs.twimg.com/profile_images/1076629460810526720/MlN6STt5_normal.jpg"/>
    <hyperlink ref="V102" r:id="rId228" display="http://pbs.twimg.com/profile_images/1076629460810526720/MlN6STt5_normal.jpg"/>
    <hyperlink ref="V103" r:id="rId229" display="http://pbs.twimg.com/profile_images/1064245952263778304/ViidE5vi_normal.jpg"/>
    <hyperlink ref="V104" r:id="rId230" display="http://pbs.twimg.com/profile_images/1076629460810526720/MlN6STt5_normal.jpg"/>
    <hyperlink ref="V105" r:id="rId231" display="http://pbs.twimg.com/profile_images/1076629460810526720/MlN6STt5_normal.jpg"/>
    <hyperlink ref="V106" r:id="rId232" display="http://pbs.twimg.com/profile_images/1064245952263778304/ViidE5vi_normal.jpg"/>
    <hyperlink ref="V107" r:id="rId233" display="http://pbs.twimg.com/profile_images/1076629460810526720/MlN6STt5_normal.jpg"/>
    <hyperlink ref="V108" r:id="rId234" display="http://pbs.twimg.com/profile_images/1076629460810526720/MlN6STt5_normal.jpg"/>
    <hyperlink ref="V109" r:id="rId235" display="http://pbs.twimg.com/profile_images/1064245952263778304/ViidE5vi_normal.jpg"/>
    <hyperlink ref="V110" r:id="rId236" display="http://pbs.twimg.com/profile_images/1076629460810526720/MlN6STt5_normal.jpg"/>
    <hyperlink ref="V111" r:id="rId237" display="http://pbs.twimg.com/profile_images/1076629460810526720/MlN6STt5_normal.jpg"/>
    <hyperlink ref="V112" r:id="rId238" display="http://pbs.twimg.com/profile_images/1064245952263778304/ViidE5vi_normal.jpg"/>
    <hyperlink ref="V113" r:id="rId239" display="http://pbs.twimg.com/profile_images/1076629460810526720/MlN6STt5_normal.jpg"/>
    <hyperlink ref="V114" r:id="rId240" display="http://pbs.twimg.com/profile_images/1076629460810526720/MlN6STt5_normal.jpg"/>
    <hyperlink ref="V115" r:id="rId241" display="http://pbs.twimg.com/profile_images/1064245952263778304/ViidE5vi_normal.jpg"/>
    <hyperlink ref="V116" r:id="rId242" display="http://pbs.twimg.com/profile_images/983810906927792128/QToPQDeT_normal.jpg"/>
    <hyperlink ref="V117" r:id="rId243" display="http://pbs.twimg.com/profile_images/983810906927792128/QToPQDeT_normal.jpg"/>
    <hyperlink ref="V118" r:id="rId244" display="http://pbs.twimg.com/profile_images/983810906927792128/QToPQDeT_normal.jpg"/>
    <hyperlink ref="V119" r:id="rId245" display="http://pbs.twimg.com/profile_images/983810906927792128/QToPQDeT_normal.jpg"/>
    <hyperlink ref="V120" r:id="rId246" display="http://pbs.twimg.com/profile_images/983810906927792128/QToPQDeT_normal.jpg"/>
    <hyperlink ref="V121" r:id="rId247" display="http://pbs.twimg.com/profile_images/983810906927792128/QToPQDeT_normal.jpg"/>
    <hyperlink ref="V122" r:id="rId248" display="http://pbs.twimg.com/profile_images/982326801493094401/-rNReksM_normal.jpg"/>
    <hyperlink ref="V123" r:id="rId249" display="http://pbs.twimg.com/profile_images/982326801493094401/-rNReksM_normal.jpg"/>
    <hyperlink ref="V124" r:id="rId250" display="http://pbs.twimg.com/profile_images/983810906927792128/QToPQDeT_normal.jpg"/>
    <hyperlink ref="V125" r:id="rId251" display="http://pbs.twimg.com/profile_images/983810906927792128/QToPQDeT_normal.jpg"/>
    <hyperlink ref="V126" r:id="rId252" display="http://pbs.twimg.com/profile_images/983810906927792128/QToPQDeT_normal.jpg"/>
    <hyperlink ref="V127" r:id="rId253" display="http://pbs.twimg.com/profile_images/983810906927792128/QToPQDeT_normal.jpg"/>
    <hyperlink ref="V128" r:id="rId254" display="http://pbs.twimg.com/profile_images/983810906927792128/QToPQDeT_normal.jpg"/>
    <hyperlink ref="V129" r:id="rId255" display="http://pbs.twimg.com/profile_images/983810906927792128/QToPQDeT_normal.jpg"/>
    <hyperlink ref="V130" r:id="rId256" display="http://pbs.twimg.com/profile_images/983810906927792128/QToPQDeT_normal.jpg"/>
    <hyperlink ref="V131" r:id="rId257" display="http://pbs.twimg.com/profile_images/983810906927792128/QToPQDeT_normal.jpg"/>
    <hyperlink ref="V132" r:id="rId258" display="http://pbs.twimg.com/profile_images/983810906927792128/QToPQDeT_normal.jpg"/>
    <hyperlink ref="V133" r:id="rId259" display="http://pbs.twimg.com/profile_images/983810906927792128/QToPQDeT_normal.jpg"/>
    <hyperlink ref="V134" r:id="rId260" display="http://pbs.twimg.com/profile_images/983810906927792128/QToPQDeT_normal.jpg"/>
    <hyperlink ref="V135" r:id="rId261" display="http://pbs.twimg.com/profile_images/983810906927792128/QToPQDeT_normal.jpg"/>
    <hyperlink ref="V136" r:id="rId262" display="http://pbs.twimg.com/profile_images/983810906927792128/QToPQDeT_normal.jpg"/>
    <hyperlink ref="V137" r:id="rId263" display="http://pbs.twimg.com/profile_images/983810906927792128/QToPQDeT_normal.jpg"/>
    <hyperlink ref="V138" r:id="rId264" display="http://pbs.twimg.com/profile_images/983810906927792128/QToPQDeT_normal.jpg"/>
    <hyperlink ref="V139" r:id="rId265" display="http://pbs.twimg.com/profile_images/983810906927792128/QToPQDeT_normal.jpg"/>
    <hyperlink ref="V140" r:id="rId266" display="http://pbs.twimg.com/profile_images/983810906927792128/QToPQDeT_normal.jpg"/>
    <hyperlink ref="V141" r:id="rId267" display="http://pbs.twimg.com/profile_images/983810906927792128/QToPQDeT_normal.jpg"/>
    <hyperlink ref="V142" r:id="rId268" display="http://pbs.twimg.com/profile_images/983810906927792128/QToPQDeT_normal.jpg"/>
    <hyperlink ref="V143" r:id="rId269" display="http://pbs.twimg.com/profile_images/983810906927792128/QToPQDeT_normal.jpg"/>
    <hyperlink ref="V144" r:id="rId270" display="http://pbs.twimg.com/profile_images/983810906927792128/QToPQDeT_normal.jpg"/>
    <hyperlink ref="V145" r:id="rId271" display="http://pbs.twimg.com/profile_images/983810906927792128/QToPQDeT_normal.jpg"/>
    <hyperlink ref="V146" r:id="rId272" display="http://pbs.twimg.com/profile_images/983810906927792128/QToPQDeT_normal.jpg"/>
    <hyperlink ref="V147" r:id="rId273" display="http://pbs.twimg.com/profile_images/983810906927792128/QToPQDeT_normal.jpg"/>
    <hyperlink ref="V148" r:id="rId274" display="http://pbs.twimg.com/profile_images/983810906927792128/QToPQDeT_normal.jpg"/>
    <hyperlink ref="V149" r:id="rId275" display="http://pbs.twimg.com/profile_images/983810906927792128/QToPQDeT_normal.jpg"/>
    <hyperlink ref="V150" r:id="rId276" display="http://pbs.twimg.com/profile_images/983810906927792128/QToPQDeT_normal.jpg"/>
    <hyperlink ref="V151" r:id="rId277" display="http://pbs.twimg.com/profile_images/983810906927792128/QToPQDeT_normal.jpg"/>
    <hyperlink ref="V152" r:id="rId278" display="http://pbs.twimg.com/profile_images/983810906927792128/QToPQDeT_normal.jpg"/>
    <hyperlink ref="V153" r:id="rId279" display="http://pbs.twimg.com/profile_images/983810906927792128/QToPQDeT_normal.jpg"/>
    <hyperlink ref="V154" r:id="rId280" display="http://pbs.twimg.com/profile_images/983810906927792128/QToPQDeT_normal.jpg"/>
    <hyperlink ref="V155" r:id="rId281" display="http://pbs.twimg.com/profile_images/983810906927792128/QToPQDeT_normal.jpg"/>
    <hyperlink ref="V156" r:id="rId282" display="http://pbs.twimg.com/profile_images/983810906927792128/QToPQDeT_normal.jpg"/>
    <hyperlink ref="V157" r:id="rId283" display="http://pbs.twimg.com/profile_images/983810906927792128/QToPQDeT_normal.jpg"/>
    <hyperlink ref="V158" r:id="rId284" display="http://pbs.twimg.com/profile_images/983810906927792128/QToPQDeT_normal.jpg"/>
    <hyperlink ref="V159" r:id="rId285" display="http://pbs.twimg.com/profile_images/983810906927792128/QToPQDeT_normal.jpg"/>
    <hyperlink ref="V160" r:id="rId286" display="http://pbs.twimg.com/profile_images/983810906927792128/QToPQDeT_normal.jpg"/>
    <hyperlink ref="V161" r:id="rId287" display="http://pbs.twimg.com/profile_images/983810906927792128/QToPQDeT_normal.jpg"/>
    <hyperlink ref="V162" r:id="rId288" display="http://pbs.twimg.com/profile_images/983810906927792128/QToPQDeT_normal.jpg"/>
    <hyperlink ref="V163" r:id="rId289" display="http://pbs.twimg.com/profile_images/983810906927792128/QToPQDeT_normal.jpg"/>
    <hyperlink ref="V164" r:id="rId290" display="http://pbs.twimg.com/profile_images/983810906927792128/QToPQDeT_normal.jpg"/>
    <hyperlink ref="V165" r:id="rId291" display="http://pbs.twimg.com/profile_images/983810906927792128/QToPQDeT_normal.jpg"/>
    <hyperlink ref="V166" r:id="rId292" display="http://pbs.twimg.com/profile_images/983810906927792128/QToPQDeT_normal.jpg"/>
    <hyperlink ref="V167" r:id="rId293" display="http://pbs.twimg.com/profile_images/983810906927792128/QToPQDeT_normal.jpg"/>
    <hyperlink ref="X3" r:id="rId294" display="https://twitter.com/#!/ultra_calls/status/1092144856372256768"/>
    <hyperlink ref="X4" r:id="rId295" display="https://twitter.com/#!/sprintcare/status/1093332702663663618"/>
    <hyperlink ref="X5" r:id="rId296" display="https://twitter.com/#!/ggiredharr/status/1092347025583153152"/>
    <hyperlink ref="X6" r:id="rId297" display="https://twitter.com/#!/ggiredharr/status/1094143865387286528"/>
    <hyperlink ref="X7" r:id="rId298" display="https://twitter.com/#!/olilince/status/1094363923179020290"/>
    <hyperlink ref="X8" r:id="rId299" display="https://twitter.com/#!/mattstoddart1/status/1094386362705473541"/>
    <hyperlink ref="X9" r:id="rId300" display="https://twitter.com/#!/madalynsklar/status/1094359088220327937"/>
    <hyperlink ref="X10" r:id="rId301" display="https://twitter.com/#!/smcgregorr/status/1094404286564380672"/>
    <hyperlink ref="X11" r:id="rId302" display="https://twitter.com/#!/talktalk/status/1091643831249002496"/>
    <hyperlink ref="X12" r:id="rId303" display="https://twitter.com/#!/talktalk/status/1091650647978659840"/>
    <hyperlink ref="X13" r:id="rId304" display="https://twitter.com/#!/talktalk/status/1091683281588883456"/>
    <hyperlink ref="X14" r:id="rId305" display="https://twitter.com/#!/talktalk/status/1091686024781185025"/>
    <hyperlink ref="X15" r:id="rId306" display="https://twitter.com/#!/talktalk/status/1091690288182165505"/>
    <hyperlink ref="X16" r:id="rId307" display="https://twitter.com/#!/talktalk/status/1091695540432265216"/>
    <hyperlink ref="X17" r:id="rId308" display="https://twitter.com/#!/talktalk/status/1092009671836291072"/>
    <hyperlink ref="X18" r:id="rId309" display="https://twitter.com/#!/talktalk/status/1092080766266327045"/>
    <hyperlink ref="X19" r:id="rId310" display="https://twitter.com/#!/talktalk/status/1092342215962251264"/>
    <hyperlink ref="X20" r:id="rId311" display="https://twitter.com/#!/talktalk/status/1092351572355571714"/>
    <hyperlink ref="X21" r:id="rId312" display="https://twitter.com/#!/talktalk/status/1092410626457194497"/>
    <hyperlink ref="X22" r:id="rId313" display="https://twitter.com/#!/talktalk/status/1092440577382252544"/>
    <hyperlink ref="X23" r:id="rId314" display="https://twitter.com/#!/talktalk/status/1092445088565862400"/>
    <hyperlink ref="X24" r:id="rId315" display="https://twitter.com/#!/talktalk/status/1092447831313530883"/>
    <hyperlink ref="X25" r:id="rId316" display="https://twitter.com/#!/talktalk/status/1092465268167716864"/>
    <hyperlink ref="X26" r:id="rId317" display="https://twitter.com/#!/talktalk/status/1092502560206917634"/>
    <hyperlink ref="X27" r:id="rId318" display="https://twitter.com/#!/talktalk/status/1092529568462893056"/>
    <hyperlink ref="X28" r:id="rId319" display="https://twitter.com/#!/talktalk/status/1092702035974205442"/>
    <hyperlink ref="X29" r:id="rId320" display="https://twitter.com/#!/talktalk/status/1092722186706739201"/>
    <hyperlink ref="X30" r:id="rId321" display="https://twitter.com/#!/talktalk/status/1092738214195011590"/>
    <hyperlink ref="X31" r:id="rId322" display="https://twitter.com/#!/talktalk/status/1092771409259122688"/>
    <hyperlink ref="X32" r:id="rId323" display="https://twitter.com/#!/talktalk/status/1092790217545797633"/>
    <hyperlink ref="X33" r:id="rId324" display="https://twitter.com/#!/talktalk/status/1092836073120677889"/>
    <hyperlink ref="X34" r:id="rId325" display="https://twitter.com/#!/talktalk/status/1092884563934830592"/>
    <hyperlink ref="X35" r:id="rId326" display="https://twitter.com/#!/talktalk/status/1093257600546865172"/>
    <hyperlink ref="X36" r:id="rId327" display="https://twitter.com/#!/talktalk/status/1093425420169555968"/>
    <hyperlink ref="X37" r:id="rId328" display="https://twitter.com/#!/talktalk/status/1093426044424675328"/>
    <hyperlink ref="X38" r:id="rId329" display="https://twitter.com/#!/talktalk/status/1093426081326075904"/>
    <hyperlink ref="X39" r:id="rId330" display="https://twitter.com/#!/talktalk/status/1093429368788058112"/>
    <hyperlink ref="X40" r:id="rId331" display="https://twitter.com/#!/talktalk/status/1093502928156004353"/>
    <hyperlink ref="X41" r:id="rId332" display="https://twitter.com/#!/talktalk/status/1093509621405372416"/>
    <hyperlink ref="X42" r:id="rId333" display="https://twitter.com/#!/talktalk/status/1093584696724897792"/>
    <hyperlink ref="X43" r:id="rId334" display="https://twitter.com/#!/talktalk/status/1093785323061035008"/>
    <hyperlink ref="X44" r:id="rId335" display="https://twitter.com/#!/talktalk/status/1093886024282005511"/>
    <hyperlink ref="X45" r:id="rId336" display="https://twitter.com/#!/talktalk/status/1093978395023732738"/>
    <hyperlink ref="X46" r:id="rId337" display="https://twitter.com/#!/talktalk/status/1094167361953906693"/>
    <hyperlink ref="X47" r:id="rId338" display="https://twitter.com/#!/talktalk/status/1094175556894146560"/>
    <hyperlink ref="X48" r:id="rId339" display="https://twitter.com/#!/talktalk/status/1094249298756358146"/>
    <hyperlink ref="X49" r:id="rId340" display="https://twitter.com/#!/talktalk/status/1094260896828977152"/>
    <hyperlink ref="X50" r:id="rId341" display="https://twitter.com/#!/talktalk/status/1094261259577511936"/>
    <hyperlink ref="X51" r:id="rId342" display="https://twitter.com/#!/talktalk/status/1094261364506406912"/>
    <hyperlink ref="X52" r:id="rId343" display="https://twitter.com/#!/talktalk/status/1094285994537484288"/>
    <hyperlink ref="X53" r:id="rId344" display="https://twitter.com/#!/talktalk/status/1094548607448039424"/>
    <hyperlink ref="X54" r:id="rId345" display="https://twitter.com/#!/talktalk/status/1094574014155145217"/>
    <hyperlink ref="X55" r:id="rId346" display="https://twitter.com/#!/talktalk/status/1094575520593907712"/>
    <hyperlink ref="X56" r:id="rId347" display="https://twitter.com/#!/talktalk/status/1094588632629997568"/>
    <hyperlink ref="X57" r:id="rId348" display="https://twitter.com/#!/twitliveevents/status/1092618884941795328"/>
    <hyperlink ref="X58" r:id="rId349" display="https://twitter.com/#!/twitliveevents/status/1095155574524862464"/>
    <hyperlink ref="X59" r:id="rId350" display="https://twitter.com/#!/juegostudio/status/1095286154344054784"/>
    <hyperlink ref="X60" r:id="rId351" display="https://twitter.com/#!/amithpanchal/status/990625463772045314"/>
    <hyperlink ref="X61" r:id="rId352" display="https://twitter.com/#!/ngocgiautran1/status/1095418917047189505"/>
    <hyperlink ref="X62" r:id="rId353" display="https://twitter.com/#!/bracelet_barnes/status/1095591958670651392"/>
    <hyperlink ref="X63" r:id="rId354" display="https://twitter.com/#!/vegadoran/status/1095592146231537664"/>
    <hyperlink ref="X64" r:id="rId355" display="https://twitter.com/#!/yiprashad/status/1095592333704392704"/>
    <hyperlink ref="X65" r:id="rId356" display="https://twitter.com/#!/1974christensen/status/1095592520510328832"/>
    <hyperlink ref="X66" r:id="rId357" display="https://twitter.com/#!/yaekollbordeaux/status/1095593490086535173"/>
    <hyperlink ref="X67" r:id="rId358" display="https://twitter.com/#!/jensensam1/status/1095593676330463232"/>
    <hyperlink ref="X68" r:id="rId359" display="https://twitter.com/#!/erinffbillingsl/status/1095593863161483265"/>
    <hyperlink ref="X69" r:id="rId360" display="https://twitter.com/#!/keeshascearce/status/1095594051502510080"/>
    <hyperlink ref="X70" r:id="rId361" display="https://twitter.com/#!/keeshamoreland/status/1095594239222837248"/>
    <hyperlink ref="X71" r:id="rId362" display="https://twitter.com/#!/mahrblackburn/status/1095594621554569216"/>
    <hyperlink ref="X72" r:id="rId363" display="https://twitter.com/#!/kristifak33/status/1095595002808463361"/>
    <hyperlink ref="X73" r:id="rId364" display="https://twitter.com/#!/oliviachanatryg/status/1095595571950379008"/>
    <hyperlink ref="X74" r:id="rId365" display="https://twitter.com/#!/amexbusiness/status/1093163278505836550"/>
    <hyperlink ref="X75" r:id="rId366" display="https://twitter.com/#!/amexbusiness/status/1093217166558674944"/>
    <hyperlink ref="X76" r:id="rId367" display="https://twitter.com/#!/amexbusiness/status/1093683334943830016"/>
    <hyperlink ref="X77" r:id="rId368" display="https://twitter.com/#!/amexbusiness/status/1093967321293615105"/>
    <hyperlink ref="X78" r:id="rId369" display="https://twitter.com/#!/amexbusiness/status/1093991482544082950"/>
    <hyperlink ref="X79" r:id="rId370" display="https://twitter.com/#!/amexbusiness/status/1094999663718133761"/>
    <hyperlink ref="X80" r:id="rId371" display="https://twitter.com/#!/amexbusiness/status/1095712649051021313"/>
    <hyperlink ref="X81" r:id="rId372" display="https://twitter.com/#!/f4n9sj0k3r/status/1091851260905512960"/>
    <hyperlink ref="X82" r:id="rId373" display="https://twitter.com/#!/f4n9sj0k3r/status/1091856222259576834"/>
    <hyperlink ref="X83" r:id="rId374" display="https://twitter.com/#!/f4n9sj0k3r/status/1094937768415748097"/>
    <hyperlink ref="X84" r:id="rId375" display="https://twitter.com/#!/f4n9sj0k3r/status/1094937768415748097"/>
    <hyperlink ref="X85" r:id="rId376" display="https://twitter.com/#!/f4n9sj0k3r/status/1096031126412353536"/>
    <hyperlink ref="X86" r:id="rId377" display="https://twitter.com/#!/bengkeldodo/status/1096215098434105344"/>
    <hyperlink ref="X87" r:id="rId378" display="https://twitter.com/#!/f4n9sj0k3r/status/1096031126412353536"/>
    <hyperlink ref="X88" r:id="rId379" display="https://twitter.com/#!/bengkeldodo/status/1096215098434105344"/>
    <hyperlink ref="X89" r:id="rId380" display="https://twitter.com/#!/f4n9sj0k3r/status/1096031048629022720"/>
    <hyperlink ref="X90" r:id="rId381" display="https://twitter.com/#!/f4n9sj0k3r/status/1096031126412353536"/>
    <hyperlink ref="X91" r:id="rId382" display="https://twitter.com/#!/bengkeldodo/status/1096215098434105344"/>
    <hyperlink ref="X92" r:id="rId383" display="https://twitter.com/#!/f4n9sj0k3r/status/1096031048629022720"/>
    <hyperlink ref="X93" r:id="rId384" display="https://twitter.com/#!/f4n9sj0k3r/status/1096031126412353536"/>
    <hyperlink ref="X94" r:id="rId385" display="https://twitter.com/#!/bengkeldodo/status/1096215098434105344"/>
    <hyperlink ref="X95" r:id="rId386" display="https://twitter.com/#!/f4n9sj0k3r/status/1096031048629022720"/>
    <hyperlink ref="X96" r:id="rId387" display="https://twitter.com/#!/f4n9sj0k3r/status/1096031126412353536"/>
    <hyperlink ref="X97" r:id="rId388" display="https://twitter.com/#!/bengkeldodo/status/1096215098434105344"/>
    <hyperlink ref="X98" r:id="rId389" display="https://twitter.com/#!/f4n9sj0k3r/status/1096031048629022720"/>
    <hyperlink ref="X99" r:id="rId390" display="https://twitter.com/#!/f4n9sj0k3r/status/1096031126412353536"/>
    <hyperlink ref="X100" r:id="rId391" display="https://twitter.com/#!/bengkeldodo/status/1096215098434105344"/>
    <hyperlink ref="X101" r:id="rId392" display="https://twitter.com/#!/f4n9sj0k3r/status/1096031048629022720"/>
    <hyperlink ref="X102" r:id="rId393" display="https://twitter.com/#!/f4n9sj0k3r/status/1096031126412353536"/>
    <hyperlink ref="X103" r:id="rId394" display="https://twitter.com/#!/bengkeldodo/status/1096215098434105344"/>
    <hyperlink ref="X104" r:id="rId395" display="https://twitter.com/#!/f4n9sj0k3r/status/1096031048629022720"/>
    <hyperlink ref="X105" r:id="rId396" display="https://twitter.com/#!/f4n9sj0k3r/status/1096031126412353536"/>
    <hyperlink ref="X106" r:id="rId397" display="https://twitter.com/#!/bengkeldodo/status/1096215098434105344"/>
    <hyperlink ref="X107" r:id="rId398" display="https://twitter.com/#!/f4n9sj0k3r/status/1096031048629022720"/>
    <hyperlink ref="X108" r:id="rId399" display="https://twitter.com/#!/f4n9sj0k3r/status/1096031126412353536"/>
    <hyperlink ref="X109" r:id="rId400" display="https://twitter.com/#!/bengkeldodo/status/1096215098434105344"/>
    <hyperlink ref="X110" r:id="rId401" display="https://twitter.com/#!/f4n9sj0k3r/status/1096031048629022720"/>
    <hyperlink ref="X111" r:id="rId402" display="https://twitter.com/#!/f4n9sj0k3r/status/1096031126412353536"/>
    <hyperlink ref="X112" r:id="rId403" display="https://twitter.com/#!/bengkeldodo/status/1096215098434105344"/>
    <hyperlink ref="X113" r:id="rId404" display="https://twitter.com/#!/f4n9sj0k3r/status/1096031048629022720"/>
    <hyperlink ref="X114" r:id="rId405" display="https://twitter.com/#!/f4n9sj0k3r/status/1096031126412353536"/>
    <hyperlink ref="X115" r:id="rId406" display="https://twitter.com/#!/bengkeldodo/status/1096215098434105344"/>
    <hyperlink ref="X116" r:id="rId407" display="https://twitter.com/#!/askamex/status/1091503973180293120"/>
    <hyperlink ref="X117" r:id="rId408" display="https://twitter.com/#!/askamex/status/1092158690701033472"/>
    <hyperlink ref="X118" r:id="rId409" display="https://twitter.com/#!/askamex/status/1092449551552786432"/>
    <hyperlink ref="X119" r:id="rId410" display="https://twitter.com/#!/askamex/status/1092473722127220737"/>
    <hyperlink ref="X120" r:id="rId411" display="https://twitter.com/#!/askamex/status/1092515367581372416"/>
    <hyperlink ref="X121" r:id="rId412" display="https://twitter.com/#!/askamex/status/1092529427475513351"/>
    <hyperlink ref="X122" r:id="rId413" display="https://twitter.com/#!/amexbusiness/status/1092801977753452549"/>
    <hyperlink ref="X123" r:id="rId414" display="https://twitter.com/#!/amexbusiness/status/1094999663718133761"/>
    <hyperlink ref="X124" r:id="rId415" display="https://twitter.com/#!/askamex/status/1092794152927051779"/>
    <hyperlink ref="X125" r:id="rId416" display="https://twitter.com/#!/askamex/status/1092794152927051779"/>
    <hyperlink ref="X126" r:id="rId417" display="https://twitter.com/#!/askamex/status/1092794152927051779"/>
    <hyperlink ref="X127" r:id="rId418" display="https://twitter.com/#!/askamex/status/1092910131665346562"/>
    <hyperlink ref="X128" r:id="rId419" display="https://twitter.com/#!/askamex/status/1092973820267413505"/>
    <hyperlink ref="X129" r:id="rId420" display="https://twitter.com/#!/askamex/status/1093186294048612353"/>
    <hyperlink ref="X130" r:id="rId421" display="https://twitter.com/#!/askamex/status/1093214124790689793"/>
    <hyperlink ref="X131" r:id="rId422" display="https://twitter.com/#!/askamex/status/1093243905905229827"/>
    <hyperlink ref="X132" r:id="rId423" display="https://twitter.com/#!/askamex/status/1093261449777086479"/>
    <hyperlink ref="X133" r:id="rId424" display="https://twitter.com/#!/askamex/status/1093271875747303425"/>
    <hyperlink ref="X134" r:id="rId425" display="https://twitter.com/#!/askamex/status/1093330049762250753"/>
    <hyperlink ref="X135" r:id="rId426" display="https://twitter.com/#!/askamex/status/1093536244854853632"/>
    <hyperlink ref="X136" r:id="rId427" display="https://twitter.com/#!/askamex/status/1093621548785811457"/>
    <hyperlink ref="X137" r:id="rId428" display="https://twitter.com/#!/askamex/status/1093625328831000578"/>
    <hyperlink ref="X138" r:id="rId429" display="https://twitter.com/#!/askamex/status/1093659044554911744"/>
    <hyperlink ref="X139" r:id="rId430" display="https://twitter.com/#!/askamex/status/1093686096054099968"/>
    <hyperlink ref="X140" r:id="rId431" display="https://twitter.com/#!/askamex/status/1093691279450558471"/>
    <hyperlink ref="X141" r:id="rId432" display="https://twitter.com/#!/askamex/status/1093694295922692096"/>
    <hyperlink ref="X142" r:id="rId433" display="https://twitter.com/#!/askamex/status/1094005716967403527"/>
    <hyperlink ref="X143" r:id="rId434" display="https://twitter.com/#!/askamex/status/1094012916465090569"/>
    <hyperlink ref="X144" r:id="rId435" display="https://twitter.com/#!/askamex/status/1094026642287140866"/>
    <hyperlink ref="X145" r:id="rId436" display="https://twitter.com/#!/askamex/status/1094043030095564800"/>
    <hyperlink ref="X146" r:id="rId437" display="https://twitter.com/#!/askamex/status/1094045933782925312"/>
    <hyperlink ref="X147" r:id="rId438" display="https://twitter.com/#!/askamex/status/1094362236343205888"/>
    <hyperlink ref="X148" r:id="rId439" display="https://twitter.com/#!/askamex/status/1094608448791166976"/>
    <hyperlink ref="X149" r:id="rId440" display="https://twitter.com/#!/askamex/status/1094618643583901704"/>
    <hyperlink ref="X150" r:id="rId441" display="https://twitter.com/#!/askamex/status/1094642367142027266"/>
    <hyperlink ref="X151" r:id="rId442" display="https://twitter.com/#!/askamex/status/1094977076384485376"/>
    <hyperlink ref="X152" r:id="rId443" display="https://twitter.com/#!/askamex/status/1095062918348066817"/>
    <hyperlink ref="X153" r:id="rId444" display="https://twitter.com/#!/askamex/status/1095108832185978880"/>
    <hyperlink ref="X154" r:id="rId445" display="https://twitter.com/#!/askamex/status/1095118114843447301"/>
    <hyperlink ref="X155" r:id="rId446" display="https://twitter.com/#!/askamex/status/1095320361665736704"/>
    <hyperlink ref="X156" r:id="rId447" display="https://twitter.com/#!/askamex/status/1095330484878536704"/>
    <hyperlink ref="X157" r:id="rId448" display="https://twitter.com/#!/askamex/status/1095368497138466816"/>
    <hyperlink ref="X158" r:id="rId449" display="https://twitter.com/#!/askamex/status/1093289038369435649"/>
    <hyperlink ref="X159" r:id="rId450" display="https://twitter.com/#!/askamex/status/1095432307119394816"/>
    <hyperlink ref="X160" r:id="rId451" display="https://twitter.com/#!/askamex/status/1095504051029061634"/>
    <hyperlink ref="X161" r:id="rId452" display="https://twitter.com/#!/askamex/status/1095701067357147142"/>
    <hyperlink ref="X162" r:id="rId453" display="https://twitter.com/#!/askamex/status/1095732287520555008"/>
    <hyperlink ref="X163" r:id="rId454" display="https://twitter.com/#!/askamex/status/1095842967611494401"/>
    <hyperlink ref="X164" r:id="rId455" display="https://twitter.com/#!/askamex/status/1095880102792126465"/>
    <hyperlink ref="X165" r:id="rId456" display="https://twitter.com/#!/askamex/status/1096073838402682881"/>
    <hyperlink ref="X166" r:id="rId457" display="https://twitter.com/#!/askamex/status/1096169022176067585"/>
    <hyperlink ref="X167" r:id="rId458" display="https://twitter.com/#!/askamex/status/1096504771316465666"/>
  </hyperlinks>
  <printOptions/>
  <pageMargins left="0.7" right="0.7" top="0.75" bottom="0.75" header="0.3" footer="0.3"/>
  <pageSetup horizontalDpi="600" verticalDpi="600" orientation="portrait" r:id="rId462"/>
  <legacyDrawing r:id="rId460"/>
  <tableParts>
    <tablePart r:id="rId46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2352</v>
      </c>
      <c r="B1" s="13" t="s">
        <v>2454</v>
      </c>
      <c r="C1" s="13" t="s">
        <v>2455</v>
      </c>
      <c r="D1" s="13" t="s">
        <v>144</v>
      </c>
      <c r="E1" s="13" t="s">
        <v>2457</v>
      </c>
      <c r="F1" s="13" t="s">
        <v>2458</v>
      </c>
      <c r="G1" s="13" t="s">
        <v>2459</v>
      </c>
    </row>
    <row r="2" spans="1:7" ht="15">
      <c r="A2" s="78" t="s">
        <v>2106</v>
      </c>
      <c r="B2" s="78">
        <v>84</v>
      </c>
      <c r="C2" s="121">
        <v>0.030601092896174863</v>
      </c>
      <c r="D2" s="78" t="s">
        <v>2456</v>
      </c>
      <c r="E2" s="78"/>
      <c r="F2" s="78"/>
      <c r="G2" s="78"/>
    </row>
    <row r="3" spans="1:7" ht="15">
      <c r="A3" s="78" t="s">
        <v>2107</v>
      </c>
      <c r="B3" s="78">
        <v>34</v>
      </c>
      <c r="C3" s="121">
        <v>0.012386156648451729</v>
      </c>
      <c r="D3" s="78" t="s">
        <v>2456</v>
      </c>
      <c r="E3" s="78"/>
      <c r="F3" s="78"/>
      <c r="G3" s="78"/>
    </row>
    <row r="4" spans="1:7" ht="15">
      <c r="A4" s="78" t="s">
        <v>2108</v>
      </c>
      <c r="B4" s="78">
        <v>1</v>
      </c>
      <c r="C4" s="121">
        <v>0.0003642987249544627</v>
      </c>
      <c r="D4" s="78" t="s">
        <v>2456</v>
      </c>
      <c r="E4" s="78"/>
      <c r="F4" s="78"/>
      <c r="G4" s="78"/>
    </row>
    <row r="5" spans="1:7" ht="15">
      <c r="A5" s="78" t="s">
        <v>2109</v>
      </c>
      <c r="B5" s="78">
        <v>2626</v>
      </c>
      <c r="C5" s="121">
        <v>0.956648451730419</v>
      </c>
      <c r="D5" s="78" t="s">
        <v>2456</v>
      </c>
      <c r="E5" s="78"/>
      <c r="F5" s="78"/>
      <c r="G5" s="78"/>
    </row>
    <row r="6" spans="1:7" ht="15">
      <c r="A6" s="78" t="s">
        <v>2110</v>
      </c>
      <c r="B6" s="78">
        <v>2745</v>
      </c>
      <c r="C6" s="121">
        <v>1</v>
      </c>
      <c r="D6" s="78" t="s">
        <v>2456</v>
      </c>
      <c r="E6" s="78"/>
      <c r="F6" s="78"/>
      <c r="G6" s="78"/>
    </row>
    <row r="7" spans="1:7" ht="15">
      <c r="A7" s="84" t="s">
        <v>2111</v>
      </c>
      <c r="B7" s="84">
        <v>59</v>
      </c>
      <c r="C7" s="122">
        <v>0.013931089050281979</v>
      </c>
      <c r="D7" s="84" t="s">
        <v>2456</v>
      </c>
      <c r="E7" s="84" t="b">
        <v>0</v>
      </c>
      <c r="F7" s="84" t="b">
        <v>0</v>
      </c>
      <c r="G7" s="84" t="b">
        <v>0</v>
      </c>
    </row>
    <row r="8" spans="1:7" ht="15">
      <c r="A8" s="84" t="s">
        <v>2112</v>
      </c>
      <c r="B8" s="84">
        <v>58</v>
      </c>
      <c r="C8" s="122">
        <v>0.014276022439522727</v>
      </c>
      <c r="D8" s="84" t="s">
        <v>2456</v>
      </c>
      <c r="E8" s="84" t="b">
        <v>0</v>
      </c>
      <c r="F8" s="84" t="b">
        <v>0</v>
      </c>
      <c r="G8" s="84" t="b">
        <v>0</v>
      </c>
    </row>
    <row r="9" spans="1:7" ht="15">
      <c r="A9" s="84" t="s">
        <v>2113</v>
      </c>
      <c r="B9" s="84">
        <v>57</v>
      </c>
      <c r="C9" s="122">
        <v>0.01402988412159992</v>
      </c>
      <c r="D9" s="84" t="s">
        <v>2456</v>
      </c>
      <c r="E9" s="84" t="b">
        <v>0</v>
      </c>
      <c r="F9" s="84" t="b">
        <v>0</v>
      </c>
      <c r="G9" s="84" t="b">
        <v>0</v>
      </c>
    </row>
    <row r="10" spans="1:7" ht="15">
      <c r="A10" s="84" t="s">
        <v>2114</v>
      </c>
      <c r="B10" s="84">
        <v>55</v>
      </c>
      <c r="C10" s="122">
        <v>0.014108289184619602</v>
      </c>
      <c r="D10" s="84" t="s">
        <v>2456</v>
      </c>
      <c r="E10" s="84" t="b">
        <v>0</v>
      </c>
      <c r="F10" s="84" t="b">
        <v>0</v>
      </c>
      <c r="G10" s="84" t="b">
        <v>0</v>
      </c>
    </row>
    <row r="11" spans="1:7" ht="15">
      <c r="A11" s="84" t="s">
        <v>2115</v>
      </c>
      <c r="B11" s="84">
        <v>55</v>
      </c>
      <c r="C11" s="122">
        <v>0.014108289184619602</v>
      </c>
      <c r="D11" s="84" t="s">
        <v>2456</v>
      </c>
      <c r="E11" s="84" t="b">
        <v>0</v>
      </c>
      <c r="F11" s="84" t="b">
        <v>0</v>
      </c>
      <c r="G11" s="84" t="b">
        <v>0</v>
      </c>
    </row>
    <row r="12" spans="1:7" ht="15">
      <c r="A12" s="84" t="s">
        <v>2123</v>
      </c>
      <c r="B12" s="84">
        <v>46</v>
      </c>
      <c r="C12" s="122">
        <v>0.014187501824169592</v>
      </c>
      <c r="D12" s="84" t="s">
        <v>2456</v>
      </c>
      <c r="E12" s="84" t="b">
        <v>0</v>
      </c>
      <c r="F12" s="84" t="b">
        <v>0</v>
      </c>
      <c r="G12" s="84" t="b">
        <v>0</v>
      </c>
    </row>
    <row r="13" spans="1:7" ht="15">
      <c r="A13" s="84" t="s">
        <v>2117</v>
      </c>
      <c r="B13" s="84">
        <v>40</v>
      </c>
      <c r="C13" s="122">
        <v>0.013960980592351128</v>
      </c>
      <c r="D13" s="84" t="s">
        <v>2456</v>
      </c>
      <c r="E13" s="84" t="b">
        <v>1</v>
      </c>
      <c r="F13" s="84" t="b">
        <v>0</v>
      </c>
      <c r="G13" s="84" t="b">
        <v>0</v>
      </c>
    </row>
    <row r="14" spans="1:7" ht="15">
      <c r="A14" s="84" t="s">
        <v>2124</v>
      </c>
      <c r="B14" s="84">
        <v>38</v>
      </c>
      <c r="C14" s="122">
        <v>0.013829154304555502</v>
      </c>
      <c r="D14" s="84" t="s">
        <v>2456</v>
      </c>
      <c r="E14" s="84" t="b">
        <v>0</v>
      </c>
      <c r="F14" s="84" t="b">
        <v>0</v>
      </c>
      <c r="G14" s="84" t="b">
        <v>0</v>
      </c>
    </row>
    <row r="15" spans="1:7" ht="15">
      <c r="A15" s="84" t="s">
        <v>2078</v>
      </c>
      <c r="B15" s="84">
        <v>37</v>
      </c>
      <c r="C15" s="122">
        <v>0.01404636668053013</v>
      </c>
      <c r="D15" s="84" t="s">
        <v>2456</v>
      </c>
      <c r="E15" s="84" t="b">
        <v>0</v>
      </c>
      <c r="F15" s="84" t="b">
        <v>0</v>
      </c>
      <c r="G15" s="84" t="b">
        <v>0</v>
      </c>
    </row>
    <row r="16" spans="1:7" ht="15">
      <c r="A16" s="84" t="s">
        <v>2125</v>
      </c>
      <c r="B16" s="84">
        <v>36</v>
      </c>
      <c r="C16" s="122">
        <v>0.013666735148623911</v>
      </c>
      <c r="D16" s="84" t="s">
        <v>2456</v>
      </c>
      <c r="E16" s="84" t="b">
        <v>0</v>
      </c>
      <c r="F16" s="84" t="b">
        <v>0</v>
      </c>
      <c r="G16" s="84" t="b">
        <v>0</v>
      </c>
    </row>
    <row r="17" spans="1:7" ht="15">
      <c r="A17" s="84" t="s">
        <v>2118</v>
      </c>
      <c r="B17" s="84">
        <v>34</v>
      </c>
      <c r="C17" s="122">
        <v>0.020318188940481343</v>
      </c>
      <c r="D17" s="84" t="s">
        <v>2456</v>
      </c>
      <c r="E17" s="84" t="b">
        <v>0</v>
      </c>
      <c r="F17" s="84" t="b">
        <v>0</v>
      </c>
      <c r="G17" s="84" t="b">
        <v>0</v>
      </c>
    </row>
    <row r="18" spans="1:7" ht="15">
      <c r="A18" s="84" t="s">
        <v>2119</v>
      </c>
      <c r="B18" s="84">
        <v>30</v>
      </c>
      <c r="C18" s="122">
        <v>0.012977867282556992</v>
      </c>
      <c r="D18" s="84" t="s">
        <v>2456</v>
      </c>
      <c r="E18" s="84" t="b">
        <v>0</v>
      </c>
      <c r="F18" s="84" t="b">
        <v>0</v>
      </c>
      <c r="G18" s="84" t="b">
        <v>0</v>
      </c>
    </row>
    <row r="19" spans="1:7" ht="15">
      <c r="A19" s="84" t="s">
        <v>2120</v>
      </c>
      <c r="B19" s="84">
        <v>30</v>
      </c>
      <c r="C19" s="122">
        <v>0.012977867282556992</v>
      </c>
      <c r="D19" s="84" t="s">
        <v>2456</v>
      </c>
      <c r="E19" s="84" t="b">
        <v>0</v>
      </c>
      <c r="F19" s="84" t="b">
        <v>0</v>
      </c>
      <c r="G19" s="84" t="b">
        <v>0</v>
      </c>
    </row>
    <row r="20" spans="1:7" ht="15">
      <c r="A20" s="84" t="s">
        <v>2075</v>
      </c>
      <c r="B20" s="84">
        <v>24</v>
      </c>
      <c r="C20" s="122">
        <v>0.01193803985426857</v>
      </c>
      <c r="D20" s="84" t="s">
        <v>2456</v>
      </c>
      <c r="E20" s="84" t="b">
        <v>0</v>
      </c>
      <c r="F20" s="84" t="b">
        <v>0</v>
      </c>
      <c r="G20" s="84" t="b">
        <v>0</v>
      </c>
    </row>
    <row r="21" spans="1:7" ht="15">
      <c r="A21" s="84" t="s">
        <v>2126</v>
      </c>
      <c r="B21" s="84">
        <v>21</v>
      </c>
      <c r="C21" s="122">
        <v>0.01126038747217157</v>
      </c>
      <c r="D21" s="84" t="s">
        <v>2456</v>
      </c>
      <c r="E21" s="84" t="b">
        <v>0</v>
      </c>
      <c r="F21" s="84" t="b">
        <v>1</v>
      </c>
      <c r="G21" s="84" t="b">
        <v>0</v>
      </c>
    </row>
    <row r="22" spans="1:7" ht="15">
      <c r="A22" s="84" t="s">
        <v>2121</v>
      </c>
      <c r="B22" s="84">
        <v>18</v>
      </c>
      <c r="C22" s="122">
        <v>0.010457808993677615</v>
      </c>
      <c r="D22" s="84" t="s">
        <v>2456</v>
      </c>
      <c r="E22" s="84" t="b">
        <v>0</v>
      </c>
      <c r="F22" s="84" t="b">
        <v>0</v>
      </c>
      <c r="G22" s="84" t="b">
        <v>0</v>
      </c>
    </row>
    <row r="23" spans="1:7" ht="15">
      <c r="A23" s="84" t="s">
        <v>2127</v>
      </c>
      <c r="B23" s="84">
        <v>18</v>
      </c>
      <c r="C23" s="122">
        <v>0.010457808993677615</v>
      </c>
      <c r="D23" s="84" t="s">
        <v>2456</v>
      </c>
      <c r="E23" s="84" t="b">
        <v>0</v>
      </c>
      <c r="F23" s="84" t="b">
        <v>0</v>
      </c>
      <c r="G23" s="84" t="b">
        <v>0</v>
      </c>
    </row>
    <row r="24" spans="1:7" ht="15">
      <c r="A24" s="84" t="s">
        <v>2128</v>
      </c>
      <c r="B24" s="84">
        <v>17</v>
      </c>
      <c r="C24" s="122">
        <v>0.010159094470240672</v>
      </c>
      <c r="D24" s="84" t="s">
        <v>2456</v>
      </c>
      <c r="E24" s="84" t="b">
        <v>0</v>
      </c>
      <c r="F24" s="84" t="b">
        <v>0</v>
      </c>
      <c r="G24" s="84" t="b">
        <v>0</v>
      </c>
    </row>
    <row r="25" spans="1:7" ht="15">
      <c r="A25" s="84" t="s">
        <v>2129</v>
      </c>
      <c r="B25" s="84">
        <v>13</v>
      </c>
      <c r="C25" s="122">
        <v>0.008781811205741296</v>
      </c>
      <c r="D25" s="84" t="s">
        <v>2456</v>
      </c>
      <c r="E25" s="84" t="b">
        <v>0</v>
      </c>
      <c r="F25" s="84" t="b">
        <v>0</v>
      </c>
      <c r="G25" s="84" t="b">
        <v>0</v>
      </c>
    </row>
    <row r="26" spans="1:7" ht="15">
      <c r="A26" s="84" t="s">
        <v>2139</v>
      </c>
      <c r="B26" s="84">
        <v>11</v>
      </c>
      <c r="C26" s="122">
        <v>0.008269142508787922</v>
      </c>
      <c r="D26" s="84" t="s">
        <v>2456</v>
      </c>
      <c r="E26" s="84" t="b">
        <v>0</v>
      </c>
      <c r="F26" s="84" t="b">
        <v>0</v>
      </c>
      <c r="G26" s="84" t="b">
        <v>0</v>
      </c>
    </row>
    <row r="27" spans="1:7" ht="15">
      <c r="A27" s="84" t="s">
        <v>2131</v>
      </c>
      <c r="B27" s="84">
        <v>11</v>
      </c>
      <c r="C27" s="122">
        <v>0.007964580945750815</v>
      </c>
      <c r="D27" s="84" t="s">
        <v>2456</v>
      </c>
      <c r="E27" s="84" t="b">
        <v>0</v>
      </c>
      <c r="F27" s="84" t="b">
        <v>0</v>
      </c>
      <c r="G27" s="84" t="b">
        <v>0</v>
      </c>
    </row>
    <row r="28" spans="1:7" ht="15">
      <c r="A28" s="84" t="s">
        <v>2130</v>
      </c>
      <c r="B28" s="84">
        <v>11</v>
      </c>
      <c r="C28" s="122">
        <v>0.007964580945750815</v>
      </c>
      <c r="D28" s="84" t="s">
        <v>2456</v>
      </c>
      <c r="E28" s="84" t="b">
        <v>0</v>
      </c>
      <c r="F28" s="84" t="b">
        <v>0</v>
      </c>
      <c r="G28" s="84" t="b">
        <v>0</v>
      </c>
    </row>
    <row r="29" spans="1:7" ht="15">
      <c r="A29" s="84" t="s">
        <v>2353</v>
      </c>
      <c r="B29" s="84">
        <v>10</v>
      </c>
      <c r="C29" s="122">
        <v>0.0075174022807162925</v>
      </c>
      <c r="D29" s="84" t="s">
        <v>2456</v>
      </c>
      <c r="E29" s="84" t="b">
        <v>0</v>
      </c>
      <c r="F29" s="84" t="b">
        <v>0</v>
      </c>
      <c r="G29" s="84" t="b">
        <v>0</v>
      </c>
    </row>
    <row r="30" spans="1:7" ht="15">
      <c r="A30" s="84" t="s">
        <v>2354</v>
      </c>
      <c r="B30" s="84">
        <v>10</v>
      </c>
      <c r="C30" s="122">
        <v>0.007823472451690709</v>
      </c>
      <c r="D30" s="84" t="s">
        <v>2456</v>
      </c>
      <c r="E30" s="84" t="b">
        <v>0</v>
      </c>
      <c r="F30" s="84" t="b">
        <v>0</v>
      </c>
      <c r="G30" s="84" t="b">
        <v>0</v>
      </c>
    </row>
    <row r="31" spans="1:7" ht="15">
      <c r="A31" s="84" t="s">
        <v>2142</v>
      </c>
      <c r="B31" s="84">
        <v>9</v>
      </c>
      <c r="C31" s="122">
        <v>0.007041125206521638</v>
      </c>
      <c r="D31" s="84" t="s">
        <v>2456</v>
      </c>
      <c r="E31" s="84" t="b">
        <v>0</v>
      </c>
      <c r="F31" s="84" t="b">
        <v>0</v>
      </c>
      <c r="G31" s="84" t="b">
        <v>0</v>
      </c>
    </row>
    <row r="32" spans="1:7" ht="15">
      <c r="A32" s="84" t="s">
        <v>2076</v>
      </c>
      <c r="B32" s="84">
        <v>9</v>
      </c>
      <c r="C32" s="122">
        <v>0.007041125206521638</v>
      </c>
      <c r="D32" s="84" t="s">
        <v>2456</v>
      </c>
      <c r="E32" s="84" t="b">
        <v>0</v>
      </c>
      <c r="F32" s="84" t="b">
        <v>0</v>
      </c>
      <c r="G32" s="84" t="b">
        <v>0</v>
      </c>
    </row>
    <row r="33" spans="1:7" ht="15">
      <c r="A33" s="84" t="s">
        <v>2355</v>
      </c>
      <c r="B33" s="84">
        <v>9</v>
      </c>
      <c r="C33" s="122">
        <v>0.007041125206521638</v>
      </c>
      <c r="D33" s="84" t="s">
        <v>2456</v>
      </c>
      <c r="E33" s="84" t="b">
        <v>0</v>
      </c>
      <c r="F33" s="84" t="b">
        <v>0</v>
      </c>
      <c r="G33" s="84" t="b">
        <v>0</v>
      </c>
    </row>
    <row r="34" spans="1:7" ht="15">
      <c r="A34" s="84" t="s">
        <v>2077</v>
      </c>
      <c r="B34" s="84">
        <v>8</v>
      </c>
      <c r="C34" s="122">
        <v>0.006532503833980694</v>
      </c>
      <c r="D34" s="84" t="s">
        <v>2456</v>
      </c>
      <c r="E34" s="84" t="b">
        <v>0</v>
      </c>
      <c r="F34" s="84" t="b">
        <v>0</v>
      </c>
      <c r="G34" s="84" t="b">
        <v>0</v>
      </c>
    </row>
    <row r="35" spans="1:7" ht="15">
      <c r="A35" s="84" t="s">
        <v>2356</v>
      </c>
      <c r="B35" s="84">
        <v>8</v>
      </c>
      <c r="C35" s="122">
        <v>0.006532503833980694</v>
      </c>
      <c r="D35" s="84" t="s">
        <v>2456</v>
      </c>
      <c r="E35" s="84" t="b">
        <v>0</v>
      </c>
      <c r="F35" s="84" t="b">
        <v>0</v>
      </c>
      <c r="G35" s="84" t="b">
        <v>0</v>
      </c>
    </row>
    <row r="36" spans="1:7" ht="15">
      <c r="A36" s="84" t="s">
        <v>2357</v>
      </c>
      <c r="B36" s="84">
        <v>8</v>
      </c>
      <c r="C36" s="122">
        <v>0.006532503833980694</v>
      </c>
      <c r="D36" s="84" t="s">
        <v>2456</v>
      </c>
      <c r="E36" s="84" t="b">
        <v>1</v>
      </c>
      <c r="F36" s="84" t="b">
        <v>0</v>
      </c>
      <c r="G36" s="84" t="b">
        <v>0</v>
      </c>
    </row>
    <row r="37" spans="1:7" ht="15">
      <c r="A37" s="84" t="s">
        <v>2358</v>
      </c>
      <c r="B37" s="84">
        <v>8</v>
      </c>
      <c r="C37" s="122">
        <v>0.006532503833980694</v>
      </c>
      <c r="D37" s="84" t="s">
        <v>2456</v>
      </c>
      <c r="E37" s="84" t="b">
        <v>0</v>
      </c>
      <c r="F37" s="84" t="b">
        <v>0</v>
      </c>
      <c r="G37" s="84" t="b">
        <v>0</v>
      </c>
    </row>
    <row r="38" spans="1:7" ht="15">
      <c r="A38" s="84" t="s">
        <v>2359</v>
      </c>
      <c r="B38" s="84">
        <v>8</v>
      </c>
      <c r="C38" s="122">
        <v>0.006532503833980694</v>
      </c>
      <c r="D38" s="84" t="s">
        <v>2456</v>
      </c>
      <c r="E38" s="84" t="b">
        <v>0</v>
      </c>
      <c r="F38" s="84" t="b">
        <v>0</v>
      </c>
      <c r="G38" s="84" t="b">
        <v>0</v>
      </c>
    </row>
    <row r="39" spans="1:7" ht="15">
      <c r="A39" s="84" t="s">
        <v>2360</v>
      </c>
      <c r="B39" s="84">
        <v>7</v>
      </c>
      <c r="C39" s="122">
        <v>0.00598747505462863</v>
      </c>
      <c r="D39" s="84" t="s">
        <v>2456</v>
      </c>
      <c r="E39" s="84" t="b">
        <v>0</v>
      </c>
      <c r="F39" s="84" t="b">
        <v>0</v>
      </c>
      <c r="G39" s="84" t="b">
        <v>0</v>
      </c>
    </row>
    <row r="40" spans="1:7" ht="15">
      <c r="A40" s="84" t="s">
        <v>2361</v>
      </c>
      <c r="B40" s="84">
        <v>7</v>
      </c>
      <c r="C40" s="122">
        <v>0.00598747505462863</v>
      </c>
      <c r="D40" s="84" t="s">
        <v>2456</v>
      </c>
      <c r="E40" s="84" t="b">
        <v>0</v>
      </c>
      <c r="F40" s="84" t="b">
        <v>0</v>
      </c>
      <c r="G40" s="84" t="b">
        <v>0</v>
      </c>
    </row>
    <row r="41" spans="1:7" ht="15">
      <c r="A41" s="84" t="s">
        <v>2362</v>
      </c>
      <c r="B41" s="84">
        <v>7</v>
      </c>
      <c r="C41" s="122">
        <v>0.00598747505462863</v>
      </c>
      <c r="D41" s="84" t="s">
        <v>2456</v>
      </c>
      <c r="E41" s="84" t="b">
        <v>0</v>
      </c>
      <c r="F41" s="84" t="b">
        <v>0</v>
      </c>
      <c r="G41" s="84" t="b">
        <v>0</v>
      </c>
    </row>
    <row r="42" spans="1:7" ht="15">
      <c r="A42" s="84" t="s">
        <v>2363</v>
      </c>
      <c r="B42" s="84">
        <v>6</v>
      </c>
      <c r="C42" s="122">
        <v>0.005400804243144249</v>
      </c>
      <c r="D42" s="84" t="s">
        <v>2456</v>
      </c>
      <c r="E42" s="84" t="b">
        <v>0</v>
      </c>
      <c r="F42" s="84" t="b">
        <v>0</v>
      </c>
      <c r="G42" s="84" t="b">
        <v>0</v>
      </c>
    </row>
    <row r="43" spans="1:7" ht="15">
      <c r="A43" s="84" t="s">
        <v>2364</v>
      </c>
      <c r="B43" s="84">
        <v>6</v>
      </c>
      <c r="C43" s="122">
        <v>0.005400804243144249</v>
      </c>
      <c r="D43" s="84" t="s">
        <v>2456</v>
      </c>
      <c r="E43" s="84" t="b">
        <v>0</v>
      </c>
      <c r="F43" s="84" t="b">
        <v>0</v>
      </c>
      <c r="G43" s="84" t="b">
        <v>0</v>
      </c>
    </row>
    <row r="44" spans="1:7" ht="15">
      <c r="A44" s="84" t="s">
        <v>2365</v>
      </c>
      <c r="B44" s="84">
        <v>6</v>
      </c>
      <c r="C44" s="122">
        <v>0.005400804243144249</v>
      </c>
      <c r="D44" s="84" t="s">
        <v>2456</v>
      </c>
      <c r="E44" s="84" t="b">
        <v>0</v>
      </c>
      <c r="F44" s="84" t="b">
        <v>0</v>
      </c>
      <c r="G44" s="84" t="b">
        <v>0</v>
      </c>
    </row>
    <row r="45" spans="1:7" ht="15">
      <c r="A45" s="84" t="s">
        <v>2366</v>
      </c>
      <c r="B45" s="84">
        <v>6</v>
      </c>
      <c r="C45" s="122">
        <v>0.005400804243144249</v>
      </c>
      <c r="D45" s="84" t="s">
        <v>2456</v>
      </c>
      <c r="E45" s="84" t="b">
        <v>0</v>
      </c>
      <c r="F45" s="84" t="b">
        <v>0</v>
      </c>
      <c r="G45" s="84" t="b">
        <v>0</v>
      </c>
    </row>
    <row r="46" spans="1:7" ht="15">
      <c r="A46" s="84" t="s">
        <v>2367</v>
      </c>
      <c r="B46" s="84">
        <v>6</v>
      </c>
      <c r="C46" s="122">
        <v>0.005400804243144249</v>
      </c>
      <c r="D46" s="84" t="s">
        <v>2456</v>
      </c>
      <c r="E46" s="84" t="b">
        <v>0</v>
      </c>
      <c r="F46" s="84" t="b">
        <v>0</v>
      </c>
      <c r="G46" s="84" t="b">
        <v>0</v>
      </c>
    </row>
    <row r="47" spans="1:7" ht="15">
      <c r="A47" s="84" t="s">
        <v>2368</v>
      </c>
      <c r="B47" s="84">
        <v>6</v>
      </c>
      <c r="C47" s="122">
        <v>0.005400804243144249</v>
      </c>
      <c r="D47" s="84" t="s">
        <v>2456</v>
      </c>
      <c r="E47" s="84" t="b">
        <v>0</v>
      </c>
      <c r="F47" s="84" t="b">
        <v>0</v>
      </c>
      <c r="G47" s="84" t="b">
        <v>0</v>
      </c>
    </row>
    <row r="48" spans="1:7" ht="15">
      <c r="A48" s="84" t="s">
        <v>2369</v>
      </c>
      <c r="B48" s="84">
        <v>5</v>
      </c>
      <c r="C48" s="122">
        <v>0.004765490423515274</v>
      </c>
      <c r="D48" s="84" t="s">
        <v>2456</v>
      </c>
      <c r="E48" s="84" t="b">
        <v>0</v>
      </c>
      <c r="F48" s="84" t="b">
        <v>0</v>
      </c>
      <c r="G48" s="84" t="b">
        <v>0</v>
      </c>
    </row>
    <row r="49" spans="1:7" ht="15">
      <c r="A49" s="84" t="s">
        <v>2370</v>
      </c>
      <c r="B49" s="84">
        <v>5</v>
      </c>
      <c r="C49" s="122">
        <v>0.004765490423515274</v>
      </c>
      <c r="D49" s="84" t="s">
        <v>2456</v>
      </c>
      <c r="E49" s="84" t="b">
        <v>0</v>
      </c>
      <c r="F49" s="84" t="b">
        <v>0</v>
      </c>
      <c r="G49" s="84" t="b">
        <v>0</v>
      </c>
    </row>
    <row r="50" spans="1:7" ht="15">
      <c r="A50" s="84" t="s">
        <v>2371</v>
      </c>
      <c r="B50" s="84">
        <v>5</v>
      </c>
      <c r="C50" s="122">
        <v>0.004765490423515274</v>
      </c>
      <c r="D50" s="84" t="s">
        <v>2456</v>
      </c>
      <c r="E50" s="84" t="b">
        <v>1</v>
      </c>
      <c r="F50" s="84" t="b">
        <v>0</v>
      </c>
      <c r="G50" s="84" t="b">
        <v>0</v>
      </c>
    </row>
    <row r="51" spans="1:7" ht="15">
      <c r="A51" s="84" t="s">
        <v>2133</v>
      </c>
      <c r="B51" s="84">
        <v>5</v>
      </c>
      <c r="C51" s="122">
        <v>0.004765490423515274</v>
      </c>
      <c r="D51" s="84" t="s">
        <v>2456</v>
      </c>
      <c r="E51" s="84" t="b">
        <v>0</v>
      </c>
      <c r="F51" s="84" t="b">
        <v>0</v>
      </c>
      <c r="G51" s="84" t="b">
        <v>0</v>
      </c>
    </row>
    <row r="52" spans="1:7" ht="15">
      <c r="A52" s="84" t="s">
        <v>2372</v>
      </c>
      <c r="B52" s="84">
        <v>5</v>
      </c>
      <c r="C52" s="122">
        <v>0.004765490423515274</v>
      </c>
      <c r="D52" s="84" t="s">
        <v>2456</v>
      </c>
      <c r="E52" s="84" t="b">
        <v>0</v>
      </c>
      <c r="F52" s="84" t="b">
        <v>0</v>
      </c>
      <c r="G52" s="84" t="b">
        <v>0</v>
      </c>
    </row>
    <row r="53" spans="1:7" ht="15">
      <c r="A53" s="84" t="s">
        <v>2149</v>
      </c>
      <c r="B53" s="84">
        <v>5</v>
      </c>
      <c r="C53" s="122">
        <v>0.0050896041793950615</v>
      </c>
      <c r="D53" s="84" t="s">
        <v>2456</v>
      </c>
      <c r="E53" s="84" t="b">
        <v>0</v>
      </c>
      <c r="F53" s="84" t="b">
        <v>0</v>
      </c>
      <c r="G53" s="84" t="b">
        <v>0</v>
      </c>
    </row>
    <row r="54" spans="1:7" ht="15">
      <c r="A54" s="84" t="s">
        <v>2373</v>
      </c>
      <c r="B54" s="84">
        <v>5</v>
      </c>
      <c r="C54" s="122">
        <v>0.004765490423515274</v>
      </c>
      <c r="D54" s="84" t="s">
        <v>2456</v>
      </c>
      <c r="E54" s="84" t="b">
        <v>0</v>
      </c>
      <c r="F54" s="84" t="b">
        <v>0</v>
      </c>
      <c r="G54" s="84" t="b">
        <v>0</v>
      </c>
    </row>
    <row r="55" spans="1:7" ht="15">
      <c r="A55" s="84" t="s">
        <v>2374</v>
      </c>
      <c r="B55" s="84">
        <v>5</v>
      </c>
      <c r="C55" s="122">
        <v>0.004765490423515274</v>
      </c>
      <c r="D55" s="84" t="s">
        <v>2456</v>
      </c>
      <c r="E55" s="84" t="b">
        <v>0</v>
      </c>
      <c r="F55" s="84" t="b">
        <v>0</v>
      </c>
      <c r="G55" s="84" t="b">
        <v>0</v>
      </c>
    </row>
    <row r="56" spans="1:7" ht="15">
      <c r="A56" s="84" t="s">
        <v>2146</v>
      </c>
      <c r="B56" s="84">
        <v>5</v>
      </c>
      <c r="C56" s="122">
        <v>0.004765490423515274</v>
      </c>
      <c r="D56" s="84" t="s">
        <v>2456</v>
      </c>
      <c r="E56" s="84" t="b">
        <v>0</v>
      </c>
      <c r="F56" s="84" t="b">
        <v>0</v>
      </c>
      <c r="G56" s="84" t="b">
        <v>0</v>
      </c>
    </row>
    <row r="57" spans="1:7" ht="15">
      <c r="A57" s="84" t="s">
        <v>2375</v>
      </c>
      <c r="B57" s="84">
        <v>4</v>
      </c>
      <c r="C57" s="122">
        <v>0.004071683343516049</v>
      </c>
      <c r="D57" s="84" t="s">
        <v>2456</v>
      </c>
      <c r="E57" s="84" t="b">
        <v>0</v>
      </c>
      <c r="F57" s="84" t="b">
        <v>0</v>
      </c>
      <c r="G57" s="84" t="b">
        <v>0</v>
      </c>
    </row>
    <row r="58" spans="1:7" ht="15">
      <c r="A58" s="84" t="s">
        <v>2376</v>
      </c>
      <c r="B58" s="84">
        <v>4</v>
      </c>
      <c r="C58" s="122">
        <v>0.004071683343516049</v>
      </c>
      <c r="D58" s="84" t="s">
        <v>2456</v>
      </c>
      <c r="E58" s="84" t="b">
        <v>0</v>
      </c>
      <c r="F58" s="84" t="b">
        <v>0</v>
      </c>
      <c r="G58" s="84" t="b">
        <v>0</v>
      </c>
    </row>
    <row r="59" spans="1:7" ht="15">
      <c r="A59" s="84" t="s">
        <v>2377</v>
      </c>
      <c r="B59" s="84">
        <v>4</v>
      </c>
      <c r="C59" s="122">
        <v>0.004071683343516049</v>
      </c>
      <c r="D59" s="84" t="s">
        <v>2456</v>
      </c>
      <c r="E59" s="84" t="b">
        <v>0</v>
      </c>
      <c r="F59" s="84" t="b">
        <v>0</v>
      </c>
      <c r="G59" s="84" t="b">
        <v>0</v>
      </c>
    </row>
    <row r="60" spans="1:7" ht="15">
      <c r="A60" s="84" t="s">
        <v>2378</v>
      </c>
      <c r="B60" s="84">
        <v>4</v>
      </c>
      <c r="C60" s="122">
        <v>0.004071683343516049</v>
      </c>
      <c r="D60" s="84" t="s">
        <v>2456</v>
      </c>
      <c r="E60" s="84" t="b">
        <v>0</v>
      </c>
      <c r="F60" s="84" t="b">
        <v>0</v>
      </c>
      <c r="G60" s="84" t="b">
        <v>0</v>
      </c>
    </row>
    <row r="61" spans="1:7" ht="15">
      <c r="A61" s="84" t="s">
        <v>2379</v>
      </c>
      <c r="B61" s="84">
        <v>4</v>
      </c>
      <c r="C61" s="122">
        <v>0.004877114770041751</v>
      </c>
      <c r="D61" s="84" t="s">
        <v>2456</v>
      </c>
      <c r="E61" s="84" t="b">
        <v>0</v>
      </c>
      <c r="F61" s="84" t="b">
        <v>0</v>
      </c>
      <c r="G61" s="84" t="b">
        <v>0</v>
      </c>
    </row>
    <row r="62" spans="1:7" ht="15">
      <c r="A62" s="84" t="s">
        <v>2140</v>
      </c>
      <c r="B62" s="84">
        <v>4</v>
      </c>
      <c r="C62" s="122">
        <v>0.004071683343516049</v>
      </c>
      <c r="D62" s="84" t="s">
        <v>2456</v>
      </c>
      <c r="E62" s="84" t="b">
        <v>0</v>
      </c>
      <c r="F62" s="84" t="b">
        <v>0</v>
      </c>
      <c r="G62" s="84" t="b">
        <v>0</v>
      </c>
    </row>
    <row r="63" spans="1:7" ht="15">
      <c r="A63" s="84" t="s">
        <v>2380</v>
      </c>
      <c r="B63" s="84">
        <v>4</v>
      </c>
      <c r="C63" s="122">
        <v>0.004071683343516049</v>
      </c>
      <c r="D63" s="84" t="s">
        <v>2456</v>
      </c>
      <c r="E63" s="84" t="b">
        <v>0</v>
      </c>
      <c r="F63" s="84" t="b">
        <v>0</v>
      </c>
      <c r="G63" s="84" t="b">
        <v>0</v>
      </c>
    </row>
    <row r="64" spans="1:7" ht="15">
      <c r="A64" s="84" t="s">
        <v>2079</v>
      </c>
      <c r="B64" s="84">
        <v>4</v>
      </c>
      <c r="C64" s="122">
        <v>0.004071683343516049</v>
      </c>
      <c r="D64" s="84" t="s">
        <v>2456</v>
      </c>
      <c r="E64" s="84" t="b">
        <v>0</v>
      </c>
      <c r="F64" s="84" t="b">
        <v>0</v>
      </c>
      <c r="G64" s="84" t="b">
        <v>0</v>
      </c>
    </row>
    <row r="65" spans="1:7" ht="15">
      <c r="A65" s="84" t="s">
        <v>2381</v>
      </c>
      <c r="B65" s="84">
        <v>4</v>
      </c>
      <c r="C65" s="122">
        <v>0.004071683343516049</v>
      </c>
      <c r="D65" s="84" t="s">
        <v>2456</v>
      </c>
      <c r="E65" s="84" t="b">
        <v>0</v>
      </c>
      <c r="F65" s="84" t="b">
        <v>0</v>
      </c>
      <c r="G65" s="84" t="b">
        <v>0</v>
      </c>
    </row>
    <row r="66" spans="1:7" ht="15">
      <c r="A66" s="84" t="s">
        <v>2382</v>
      </c>
      <c r="B66" s="84">
        <v>4</v>
      </c>
      <c r="C66" s="122">
        <v>0.004071683343516049</v>
      </c>
      <c r="D66" s="84" t="s">
        <v>2456</v>
      </c>
      <c r="E66" s="84" t="b">
        <v>0</v>
      </c>
      <c r="F66" s="84" t="b">
        <v>0</v>
      </c>
      <c r="G66" s="84" t="b">
        <v>0</v>
      </c>
    </row>
    <row r="67" spans="1:7" ht="15">
      <c r="A67" s="84" t="s">
        <v>2143</v>
      </c>
      <c r="B67" s="84">
        <v>4</v>
      </c>
      <c r="C67" s="122">
        <v>0.004071683343516049</v>
      </c>
      <c r="D67" s="84" t="s">
        <v>2456</v>
      </c>
      <c r="E67" s="84" t="b">
        <v>0</v>
      </c>
      <c r="F67" s="84" t="b">
        <v>0</v>
      </c>
      <c r="G67" s="84" t="b">
        <v>0</v>
      </c>
    </row>
    <row r="68" spans="1:7" ht="15">
      <c r="A68" s="84" t="s">
        <v>2144</v>
      </c>
      <c r="B68" s="84">
        <v>4</v>
      </c>
      <c r="C68" s="122">
        <v>0.004071683343516049</v>
      </c>
      <c r="D68" s="84" t="s">
        <v>2456</v>
      </c>
      <c r="E68" s="84" t="b">
        <v>0</v>
      </c>
      <c r="F68" s="84" t="b">
        <v>0</v>
      </c>
      <c r="G68" s="84" t="b">
        <v>0</v>
      </c>
    </row>
    <row r="69" spans="1:7" ht="15">
      <c r="A69" s="84" t="s">
        <v>2145</v>
      </c>
      <c r="B69" s="84">
        <v>4</v>
      </c>
      <c r="C69" s="122">
        <v>0.004071683343516049</v>
      </c>
      <c r="D69" s="84" t="s">
        <v>2456</v>
      </c>
      <c r="E69" s="84" t="b">
        <v>0</v>
      </c>
      <c r="F69" s="84" t="b">
        <v>0</v>
      </c>
      <c r="G69" s="84" t="b">
        <v>0</v>
      </c>
    </row>
    <row r="70" spans="1:7" ht="15">
      <c r="A70" s="84" t="s">
        <v>2147</v>
      </c>
      <c r="B70" s="84">
        <v>4</v>
      </c>
      <c r="C70" s="122">
        <v>0.004071683343516049</v>
      </c>
      <c r="D70" s="84" t="s">
        <v>2456</v>
      </c>
      <c r="E70" s="84" t="b">
        <v>0</v>
      </c>
      <c r="F70" s="84" t="b">
        <v>0</v>
      </c>
      <c r="G70" s="84" t="b">
        <v>0</v>
      </c>
    </row>
    <row r="71" spans="1:7" ht="15">
      <c r="A71" s="84" t="s">
        <v>514</v>
      </c>
      <c r="B71" s="84">
        <v>4</v>
      </c>
      <c r="C71" s="122">
        <v>0.004071683343516049</v>
      </c>
      <c r="D71" s="84" t="s">
        <v>2456</v>
      </c>
      <c r="E71" s="84" t="b">
        <v>0</v>
      </c>
      <c r="F71" s="84" t="b">
        <v>0</v>
      </c>
      <c r="G71" s="84" t="b">
        <v>0</v>
      </c>
    </row>
    <row r="72" spans="1:7" ht="15">
      <c r="A72" s="84" t="s">
        <v>2383</v>
      </c>
      <c r="B72" s="84">
        <v>3</v>
      </c>
      <c r="C72" s="122">
        <v>0.003304475691466401</v>
      </c>
      <c r="D72" s="84" t="s">
        <v>2456</v>
      </c>
      <c r="E72" s="84" t="b">
        <v>0</v>
      </c>
      <c r="F72" s="84" t="b">
        <v>0</v>
      </c>
      <c r="G72" s="84" t="b">
        <v>0</v>
      </c>
    </row>
    <row r="73" spans="1:7" ht="15">
      <c r="A73" s="84" t="s">
        <v>2384</v>
      </c>
      <c r="B73" s="84">
        <v>3</v>
      </c>
      <c r="C73" s="122">
        <v>0.003304475691466401</v>
      </c>
      <c r="D73" s="84" t="s">
        <v>2456</v>
      </c>
      <c r="E73" s="84" t="b">
        <v>0</v>
      </c>
      <c r="F73" s="84" t="b">
        <v>0</v>
      </c>
      <c r="G73" s="84" t="b">
        <v>0</v>
      </c>
    </row>
    <row r="74" spans="1:7" ht="15">
      <c r="A74" s="84" t="s">
        <v>2385</v>
      </c>
      <c r="B74" s="84">
        <v>3</v>
      </c>
      <c r="C74" s="122">
        <v>0.003304475691466401</v>
      </c>
      <c r="D74" s="84" t="s">
        <v>2456</v>
      </c>
      <c r="E74" s="84" t="b">
        <v>1</v>
      </c>
      <c r="F74" s="84" t="b">
        <v>0</v>
      </c>
      <c r="G74" s="84" t="b">
        <v>0</v>
      </c>
    </row>
    <row r="75" spans="1:7" ht="15">
      <c r="A75" s="84" t="s">
        <v>2386</v>
      </c>
      <c r="B75" s="84">
        <v>3</v>
      </c>
      <c r="C75" s="122">
        <v>0.003304475691466401</v>
      </c>
      <c r="D75" s="84" t="s">
        <v>2456</v>
      </c>
      <c r="E75" s="84" t="b">
        <v>1</v>
      </c>
      <c r="F75" s="84" t="b">
        <v>0</v>
      </c>
      <c r="G75" s="84" t="b">
        <v>0</v>
      </c>
    </row>
    <row r="76" spans="1:7" ht="15">
      <c r="A76" s="84" t="s">
        <v>2387</v>
      </c>
      <c r="B76" s="84">
        <v>3</v>
      </c>
      <c r="C76" s="122">
        <v>0.003304475691466401</v>
      </c>
      <c r="D76" s="84" t="s">
        <v>2456</v>
      </c>
      <c r="E76" s="84" t="b">
        <v>0</v>
      </c>
      <c r="F76" s="84" t="b">
        <v>0</v>
      </c>
      <c r="G76" s="84" t="b">
        <v>0</v>
      </c>
    </row>
    <row r="77" spans="1:7" ht="15">
      <c r="A77" s="84" t="s">
        <v>2388</v>
      </c>
      <c r="B77" s="84">
        <v>3</v>
      </c>
      <c r="C77" s="122">
        <v>0.003304475691466401</v>
      </c>
      <c r="D77" s="84" t="s">
        <v>2456</v>
      </c>
      <c r="E77" s="84" t="b">
        <v>0</v>
      </c>
      <c r="F77" s="84" t="b">
        <v>0</v>
      </c>
      <c r="G77" s="84" t="b">
        <v>0</v>
      </c>
    </row>
    <row r="78" spans="1:7" ht="15">
      <c r="A78" s="84" t="s">
        <v>238</v>
      </c>
      <c r="B78" s="84">
        <v>3</v>
      </c>
      <c r="C78" s="122">
        <v>0.003304475691466401</v>
      </c>
      <c r="D78" s="84" t="s">
        <v>2456</v>
      </c>
      <c r="E78" s="84" t="b">
        <v>0</v>
      </c>
      <c r="F78" s="84" t="b">
        <v>0</v>
      </c>
      <c r="G78" s="84" t="b">
        <v>0</v>
      </c>
    </row>
    <row r="79" spans="1:7" ht="15">
      <c r="A79" s="84" t="s">
        <v>308</v>
      </c>
      <c r="B79" s="84">
        <v>3</v>
      </c>
      <c r="C79" s="122">
        <v>0.003304475691466401</v>
      </c>
      <c r="D79" s="84" t="s">
        <v>2456</v>
      </c>
      <c r="E79" s="84" t="b">
        <v>0</v>
      </c>
      <c r="F79" s="84" t="b">
        <v>0</v>
      </c>
      <c r="G79" s="84" t="b">
        <v>0</v>
      </c>
    </row>
    <row r="80" spans="1:7" ht="15">
      <c r="A80" s="84" t="s">
        <v>307</v>
      </c>
      <c r="B80" s="84">
        <v>3</v>
      </c>
      <c r="C80" s="122">
        <v>0.003304475691466401</v>
      </c>
      <c r="D80" s="84" t="s">
        <v>2456</v>
      </c>
      <c r="E80" s="84" t="b">
        <v>0</v>
      </c>
      <c r="F80" s="84" t="b">
        <v>0</v>
      </c>
      <c r="G80" s="84" t="b">
        <v>0</v>
      </c>
    </row>
    <row r="81" spans="1:7" ht="15">
      <c r="A81" s="84" t="s">
        <v>306</v>
      </c>
      <c r="B81" s="84">
        <v>3</v>
      </c>
      <c r="C81" s="122">
        <v>0.003304475691466401</v>
      </c>
      <c r="D81" s="84" t="s">
        <v>2456</v>
      </c>
      <c r="E81" s="84" t="b">
        <v>0</v>
      </c>
      <c r="F81" s="84" t="b">
        <v>0</v>
      </c>
      <c r="G81" s="84" t="b">
        <v>0</v>
      </c>
    </row>
    <row r="82" spans="1:7" ht="15">
      <c r="A82" s="84" t="s">
        <v>305</v>
      </c>
      <c r="B82" s="84">
        <v>3</v>
      </c>
      <c r="C82" s="122">
        <v>0.003304475691466401</v>
      </c>
      <c r="D82" s="84" t="s">
        <v>2456</v>
      </c>
      <c r="E82" s="84" t="b">
        <v>0</v>
      </c>
      <c r="F82" s="84" t="b">
        <v>0</v>
      </c>
      <c r="G82" s="84" t="b">
        <v>0</v>
      </c>
    </row>
    <row r="83" spans="1:7" ht="15">
      <c r="A83" s="84" t="s">
        <v>304</v>
      </c>
      <c r="B83" s="84">
        <v>3</v>
      </c>
      <c r="C83" s="122">
        <v>0.003304475691466401</v>
      </c>
      <c r="D83" s="84" t="s">
        <v>2456</v>
      </c>
      <c r="E83" s="84" t="b">
        <v>0</v>
      </c>
      <c r="F83" s="84" t="b">
        <v>0</v>
      </c>
      <c r="G83" s="84" t="b">
        <v>0</v>
      </c>
    </row>
    <row r="84" spans="1:7" ht="15">
      <c r="A84" s="84" t="s">
        <v>303</v>
      </c>
      <c r="B84" s="84">
        <v>3</v>
      </c>
      <c r="C84" s="122">
        <v>0.003304475691466401</v>
      </c>
      <c r="D84" s="84" t="s">
        <v>2456</v>
      </c>
      <c r="E84" s="84" t="b">
        <v>0</v>
      </c>
      <c r="F84" s="84" t="b">
        <v>0</v>
      </c>
      <c r="G84" s="84" t="b">
        <v>0</v>
      </c>
    </row>
    <row r="85" spans="1:7" ht="15">
      <c r="A85" s="84" t="s">
        <v>302</v>
      </c>
      <c r="B85" s="84">
        <v>3</v>
      </c>
      <c r="C85" s="122">
        <v>0.003304475691466401</v>
      </c>
      <c r="D85" s="84" t="s">
        <v>2456</v>
      </c>
      <c r="E85" s="84" t="b">
        <v>0</v>
      </c>
      <c r="F85" s="84" t="b">
        <v>0</v>
      </c>
      <c r="G85" s="84" t="b">
        <v>0</v>
      </c>
    </row>
    <row r="86" spans="1:7" ht="15">
      <c r="A86" s="84" t="s">
        <v>301</v>
      </c>
      <c r="B86" s="84">
        <v>3</v>
      </c>
      <c r="C86" s="122">
        <v>0.003304475691466401</v>
      </c>
      <c r="D86" s="84" t="s">
        <v>2456</v>
      </c>
      <c r="E86" s="84" t="b">
        <v>0</v>
      </c>
      <c r="F86" s="84" t="b">
        <v>0</v>
      </c>
      <c r="G86" s="84" t="b">
        <v>0</v>
      </c>
    </row>
    <row r="87" spans="1:7" ht="15">
      <c r="A87" s="84" t="s">
        <v>2389</v>
      </c>
      <c r="B87" s="84">
        <v>3</v>
      </c>
      <c r="C87" s="122">
        <v>0.003304475691466401</v>
      </c>
      <c r="D87" s="84" t="s">
        <v>2456</v>
      </c>
      <c r="E87" s="84" t="b">
        <v>0</v>
      </c>
      <c r="F87" s="84" t="b">
        <v>0</v>
      </c>
      <c r="G87" s="84" t="b">
        <v>0</v>
      </c>
    </row>
    <row r="88" spans="1:7" ht="15">
      <c r="A88" s="84" t="s">
        <v>2153</v>
      </c>
      <c r="B88" s="84">
        <v>3</v>
      </c>
      <c r="C88" s="122">
        <v>0.003304475691466401</v>
      </c>
      <c r="D88" s="84" t="s">
        <v>2456</v>
      </c>
      <c r="E88" s="84" t="b">
        <v>0</v>
      </c>
      <c r="F88" s="84" t="b">
        <v>0</v>
      </c>
      <c r="G88" s="84" t="b">
        <v>0</v>
      </c>
    </row>
    <row r="89" spans="1:7" ht="15">
      <c r="A89" s="84" t="s">
        <v>2390</v>
      </c>
      <c r="B89" s="84">
        <v>3</v>
      </c>
      <c r="C89" s="122">
        <v>0.003304475691466401</v>
      </c>
      <c r="D89" s="84" t="s">
        <v>2456</v>
      </c>
      <c r="E89" s="84" t="b">
        <v>0</v>
      </c>
      <c r="F89" s="84" t="b">
        <v>0</v>
      </c>
      <c r="G89" s="84" t="b">
        <v>0</v>
      </c>
    </row>
    <row r="90" spans="1:7" ht="15">
      <c r="A90" s="84" t="s">
        <v>2391</v>
      </c>
      <c r="B90" s="84">
        <v>3</v>
      </c>
      <c r="C90" s="122">
        <v>0.003304475691466401</v>
      </c>
      <c r="D90" s="84" t="s">
        <v>2456</v>
      </c>
      <c r="E90" s="84" t="b">
        <v>0</v>
      </c>
      <c r="F90" s="84" t="b">
        <v>0</v>
      </c>
      <c r="G90" s="84" t="b">
        <v>0</v>
      </c>
    </row>
    <row r="91" spans="1:7" ht="15">
      <c r="A91" s="84" t="s">
        <v>2136</v>
      </c>
      <c r="B91" s="84">
        <v>3</v>
      </c>
      <c r="C91" s="122">
        <v>0.003304475691466401</v>
      </c>
      <c r="D91" s="84" t="s">
        <v>2456</v>
      </c>
      <c r="E91" s="84" t="b">
        <v>0</v>
      </c>
      <c r="F91" s="84" t="b">
        <v>0</v>
      </c>
      <c r="G91" s="84" t="b">
        <v>0</v>
      </c>
    </row>
    <row r="92" spans="1:7" ht="15">
      <c r="A92" s="84" t="s">
        <v>2135</v>
      </c>
      <c r="B92" s="84">
        <v>3</v>
      </c>
      <c r="C92" s="122">
        <v>0.003304475691466401</v>
      </c>
      <c r="D92" s="84" t="s">
        <v>2456</v>
      </c>
      <c r="E92" s="84" t="b">
        <v>0</v>
      </c>
      <c r="F92" s="84" t="b">
        <v>0</v>
      </c>
      <c r="G92" s="84" t="b">
        <v>0</v>
      </c>
    </row>
    <row r="93" spans="1:7" ht="15">
      <c r="A93" s="84" t="s">
        <v>2392</v>
      </c>
      <c r="B93" s="84">
        <v>3</v>
      </c>
      <c r="C93" s="122">
        <v>0.003304475691466401</v>
      </c>
      <c r="D93" s="84" t="s">
        <v>2456</v>
      </c>
      <c r="E93" s="84" t="b">
        <v>0</v>
      </c>
      <c r="F93" s="84" t="b">
        <v>0</v>
      </c>
      <c r="G93" s="84" t="b">
        <v>0</v>
      </c>
    </row>
    <row r="94" spans="1:7" ht="15">
      <c r="A94" s="84" t="s">
        <v>2393</v>
      </c>
      <c r="B94" s="84">
        <v>3</v>
      </c>
      <c r="C94" s="122">
        <v>0.003304475691466401</v>
      </c>
      <c r="D94" s="84" t="s">
        <v>2456</v>
      </c>
      <c r="E94" s="84" t="b">
        <v>0</v>
      </c>
      <c r="F94" s="84" t="b">
        <v>0</v>
      </c>
      <c r="G94" s="84" t="b">
        <v>0</v>
      </c>
    </row>
    <row r="95" spans="1:7" ht="15">
      <c r="A95" s="84" t="s">
        <v>2394</v>
      </c>
      <c r="B95" s="84">
        <v>3</v>
      </c>
      <c r="C95" s="122">
        <v>0.003304475691466401</v>
      </c>
      <c r="D95" s="84" t="s">
        <v>2456</v>
      </c>
      <c r="E95" s="84" t="b">
        <v>0</v>
      </c>
      <c r="F95" s="84" t="b">
        <v>0</v>
      </c>
      <c r="G95" s="84" t="b">
        <v>0</v>
      </c>
    </row>
    <row r="96" spans="1:7" ht="15">
      <c r="A96" s="84" t="s">
        <v>217</v>
      </c>
      <c r="B96" s="84">
        <v>3</v>
      </c>
      <c r="C96" s="122">
        <v>0.003304475691466401</v>
      </c>
      <c r="D96" s="84" t="s">
        <v>2456</v>
      </c>
      <c r="E96" s="84" t="b">
        <v>0</v>
      </c>
      <c r="F96" s="84" t="b">
        <v>0</v>
      </c>
      <c r="G96" s="84" t="b">
        <v>0</v>
      </c>
    </row>
    <row r="97" spans="1:7" ht="15">
      <c r="A97" s="84" t="s">
        <v>2395</v>
      </c>
      <c r="B97" s="84">
        <v>3</v>
      </c>
      <c r="C97" s="122">
        <v>0.003304475691466401</v>
      </c>
      <c r="D97" s="84" t="s">
        <v>2456</v>
      </c>
      <c r="E97" s="84" t="b">
        <v>0</v>
      </c>
      <c r="F97" s="84" t="b">
        <v>0</v>
      </c>
      <c r="G97" s="84" t="b">
        <v>0</v>
      </c>
    </row>
    <row r="98" spans="1:7" ht="15">
      <c r="A98" s="84" t="s">
        <v>2396</v>
      </c>
      <c r="B98" s="84">
        <v>2</v>
      </c>
      <c r="C98" s="122">
        <v>0.0024385573850208755</v>
      </c>
      <c r="D98" s="84" t="s">
        <v>2456</v>
      </c>
      <c r="E98" s="84" t="b">
        <v>0</v>
      </c>
      <c r="F98" s="84" t="b">
        <v>1</v>
      </c>
      <c r="G98" s="84" t="b">
        <v>0</v>
      </c>
    </row>
    <row r="99" spans="1:7" ht="15">
      <c r="A99" s="84" t="s">
        <v>2397</v>
      </c>
      <c r="B99" s="84">
        <v>2</v>
      </c>
      <c r="C99" s="122">
        <v>0.0024385573850208755</v>
      </c>
      <c r="D99" s="84" t="s">
        <v>2456</v>
      </c>
      <c r="E99" s="84" t="b">
        <v>1</v>
      </c>
      <c r="F99" s="84" t="b">
        <v>0</v>
      </c>
      <c r="G99" s="84" t="b">
        <v>0</v>
      </c>
    </row>
    <row r="100" spans="1:7" ht="15">
      <c r="A100" s="84" t="s">
        <v>2398</v>
      </c>
      <c r="B100" s="84">
        <v>2</v>
      </c>
      <c r="C100" s="122">
        <v>0.0024385573850208755</v>
      </c>
      <c r="D100" s="84" t="s">
        <v>2456</v>
      </c>
      <c r="E100" s="84" t="b">
        <v>0</v>
      </c>
      <c r="F100" s="84" t="b">
        <v>0</v>
      </c>
      <c r="G100" s="84" t="b">
        <v>0</v>
      </c>
    </row>
    <row r="101" spans="1:7" ht="15">
      <c r="A101" s="84" t="s">
        <v>2399</v>
      </c>
      <c r="B101" s="84">
        <v>2</v>
      </c>
      <c r="C101" s="122">
        <v>0.0024385573850208755</v>
      </c>
      <c r="D101" s="84" t="s">
        <v>2456</v>
      </c>
      <c r="E101" s="84" t="b">
        <v>0</v>
      </c>
      <c r="F101" s="84" t="b">
        <v>0</v>
      </c>
      <c r="G101" s="84" t="b">
        <v>0</v>
      </c>
    </row>
    <row r="102" spans="1:7" ht="15">
      <c r="A102" s="84" t="s">
        <v>2400</v>
      </c>
      <c r="B102" s="84">
        <v>2</v>
      </c>
      <c r="C102" s="122">
        <v>0.0024385573850208755</v>
      </c>
      <c r="D102" s="84" t="s">
        <v>2456</v>
      </c>
      <c r="E102" s="84" t="b">
        <v>0</v>
      </c>
      <c r="F102" s="84" t="b">
        <v>0</v>
      </c>
      <c r="G102" s="84" t="b">
        <v>0</v>
      </c>
    </row>
    <row r="103" spans="1:7" ht="15">
      <c r="A103" s="84" t="s">
        <v>348</v>
      </c>
      <c r="B103" s="84">
        <v>2</v>
      </c>
      <c r="C103" s="122">
        <v>0.0024385573850208755</v>
      </c>
      <c r="D103" s="84" t="s">
        <v>2456</v>
      </c>
      <c r="E103" s="84" t="b">
        <v>0</v>
      </c>
      <c r="F103" s="84" t="b">
        <v>0</v>
      </c>
      <c r="G103" s="84" t="b">
        <v>0</v>
      </c>
    </row>
    <row r="104" spans="1:7" ht="15">
      <c r="A104" s="84" t="s">
        <v>2401</v>
      </c>
      <c r="B104" s="84">
        <v>2</v>
      </c>
      <c r="C104" s="122">
        <v>0.0028412730982837267</v>
      </c>
      <c r="D104" s="84" t="s">
        <v>2456</v>
      </c>
      <c r="E104" s="84" t="b">
        <v>0</v>
      </c>
      <c r="F104" s="84" t="b">
        <v>0</v>
      </c>
      <c r="G104" s="84" t="b">
        <v>0</v>
      </c>
    </row>
    <row r="105" spans="1:7" ht="15">
      <c r="A105" s="84" t="s">
        <v>2402</v>
      </c>
      <c r="B105" s="84">
        <v>2</v>
      </c>
      <c r="C105" s="122">
        <v>0.0024385573850208755</v>
      </c>
      <c r="D105" s="84" t="s">
        <v>2456</v>
      </c>
      <c r="E105" s="84" t="b">
        <v>1</v>
      </c>
      <c r="F105" s="84" t="b">
        <v>0</v>
      </c>
      <c r="G105" s="84" t="b">
        <v>0</v>
      </c>
    </row>
    <row r="106" spans="1:7" ht="15">
      <c r="A106" s="84" t="s">
        <v>2403</v>
      </c>
      <c r="B106" s="84">
        <v>2</v>
      </c>
      <c r="C106" s="122">
        <v>0.0024385573850208755</v>
      </c>
      <c r="D106" s="84" t="s">
        <v>2456</v>
      </c>
      <c r="E106" s="84" t="b">
        <v>0</v>
      </c>
      <c r="F106" s="84" t="b">
        <v>0</v>
      </c>
      <c r="G106" s="84" t="b">
        <v>0</v>
      </c>
    </row>
    <row r="107" spans="1:7" ht="15">
      <c r="A107" s="84" t="s">
        <v>2404</v>
      </c>
      <c r="B107" s="84">
        <v>2</v>
      </c>
      <c r="C107" s="122">
        <v>0.0024385573850208755</v>
      </c>
      <c r="D107" s="84" t="s">
        <v>2456</v>
      </c>
      <c r="E107" s="84" t="b">
        <v>0</v>
      </c>
      <c r="F107" s="84" t="b">
        <v>0</v>
      </c>
      <c r="G107" s="84" t="b">
        <v>0</v>
      </c>
    </row>
    <row r="108" spans="1:7" ht="15">
      <c r="A108" s="84" t="s">
        <v>315</v>
      </c>
      <c r="B108" s="84">
        <v>2</v>
      </c>
      <c r="C108" s="122">
        <v>0.0024385573850208755</v>
      </c>
      <c r="D108" s="84" t="s">
        <v>2456</v>
      </c>
      <c r="E108" s="84" t="b">
        <v>0</v>
      </c>
      <c r="F108" s="84" t="b">
        <v>0</v>
      </c>
      <c r="G108" s="84" t="b">
        <v>0</v>
      </c>
    </row>
    <row r="109" spans="1:7" ht="15">
      <c r="A109" s="84" t="s">
        <v>2405</v>
      </c>
      <c r="B109" s="84">
        <v>2</v>
      </c>
      <c r="C109" s="122">
        <v>0.0024385573850208755</v>
      </c>
      <c r="D109" s="84" t="s">
        <v>2456</v>
      </c>
      <c r="E109" s="84" t="b">
        <v>0</v>
      </c>
      <c r="F109" s="84" t="b">
        <v>0</v>
      </c>
      <c r="G109" s="84" t="b">
        <v>0</v>
      </c>
    </row>
    <row r="110" spans="1:7" ht="15">
      <c r="A110" s="84" t="s">
        <v>2406</v>
      </c>
      <c r="B110" s="84">
        <v>2</v>
      </c>
      <c r="C110" s="122">
        <v>0.0024385573850208755</v>
      </c>
      <c r="D110" s="84" t="s">
        <v>2456</v>
      </c>
      <c r="E110" s="84" t="b">
        <v>0</v>
      </c>
      <c r="F110" s="84" t="b">
        <v>0</v>
      </c>
      <c r="G110" s="84" t="b">
        <v>0</v>
      </c>
    </row>
    <row r="111" spans="1:7" ht="15">
      <c r="A111" s="84" t="s">
        <v>300</v>
      </c>
      <c r="B111" s="84">
        <v>2</v>
      </c>
      <c r="C111" s="122">
        <v>0.0024385573850208755</v>
      </c>
      <c r="D111" s="84" t="s">
        <v>2456</v>
      </c>
      <c r="E111" s="84" t="b">
        <v>0</v>
      </c>
      <c r="F111" s="84" t="b">
        <v>0</v>
      </c>
      <c r="G111" s="84" t="b">
        <v>0</v>
      </c>
    </row>
    <row r="112" spans="1:7" ht="15">
      <c r="A112" s="84" t="s">
        <v>2407</v>
      </c>
      <c r="B112" s="84">
        <v>2</v>
      </c>
      <c r="C112" s="122">
        <v>0.0024385573850208755</v>
      </c>
      <c r="D112" s="84" t="s">
        <v>2456</v>
      </c>
      <c r="E112" s="84" t="b">
        <v>0</v>
      </c>
      <c r="F112" s="84" t="b">
        <v>0</v>
      </c>
      <c r="G112" s="84" t="b">
        <v>0</v>
      </c>
    </row>
    <row r="113" spans="1:7" ht="15">
      <c r="A113" s="84" t="s">
        <v>2408</v>
      </c>
      <c r="B113" s="84">
        <v>2</v>
      </c>
      <c r="C113" s="122">
        <v>0.0024385573850208755</v>
      </c>
      <c r="D113" s="84" t="s">
        <v>2456</v>
      </c>
      <c r="E113" s="84" t="b">
        <v>0</v>
      </c>
      <c r="F113" s="84" t="b">
        <v>0</v>
      </c>
      <c r="G113" s="84" t="b">
        <v>0</v>
      </c>
    </row>
    <row r="114" spans="1:7" ht="15">
      <c r="A114" s="84" t="s">
        <v>2409</v>
      </c>
      <c r="B114" s="84">
        <v>2</v>
      </c>
      <c r="C114" s="122">
        <v>0.0024385573850208755</v>
      </c>
      <c r="D114" s="84" t="s">
        <v>2456</v>
      </c>
      <c r="E114" s="84" t="b">
        <v>0</v>
      </c>
      <c r="F114" s="84" t="b">
        <v>0</v>
      </c>
      <c r="G114" s="84" t="b">
        <v>0</v>
      </c>
    </row>
    <row r="115" spans="1:7" ht="15">
      <c r="A115" s="84" t="s">
        <v>2410</v>
      </c>
      <c r="B115" s="84">
        <v>2</v>
      </c>
      <c r="C115" s="122">
        <v>0.0024385573850208755</v>
      </c>
      <c r="D115" s="84" t="s">
        <v>2456</v>
      </c>
      <c r="E115" s="84" t="b">
        <v>0</v>
      </c>
      <c r="F115" s="84" t="b">
        <v>0</v>
      </c>
      <c r="G115" s="84" t="b">
        <v>0</v>
      </c>
    </row>
    <row r="116" spans="1:7" ht="15">
      <c r="A116" s="84" t="s">
        <v>2411</v>
      </c>
      <c r="B116" s="84">
        <v>2</v>
      </c>
      <c r="C116" s="122">
        <v>0.0024385573850208755</v>
      </c>
      <c r="D116" s="84" t="s">
        <v>2456</v>
      </c>
      <c r="E116" s="84" t="b">
        <v>0</v>
      </c>
      <c r="F116" s="84" t="b">
        <v>0</v>
      </c>
      <c r="G116" s="84" t="b">
        <v>0</v>
      </c>
    </row>
    <row r="117" spans="1:7" ht="15">
      <c r="A117" s="84" t="s">
        <v>2412</v>
      </c>
      <c r="B117" s="84">
        <v>2</v>
      </c>
      <c r="C117" s="122">
        <v>0.0024385573850208755</v>
      </c>
      <c r="D117" s="84" t="s">
        <v>2456</v>
      </c>
      <c r="E117" s="84" t="b">
        <v>0</v>
      </c>
      <c r="F117" s="84" t="b">
        <v>0</v>
      </c>
      <c r="G117" s="84" t="b">
        <v>0</v>
      </c>
    </row>
    <row r="118" spans="1:7" ht="15">
      <c r="A118" s="84" t="s">
        <v>2413</v>
      </c>
      <c r="B118" s="84">
        <v>2</v>
      </c>
      <c r="C118" s="122">
        <v>0.0028412730982837267</v>
      </c>
      <c r="D118" s="84" t="s">
        <v>2456</v>
      </c>
      <c r="E118" s="84" t="b">
        <v>0</v>
      </c>
      <c r="F118" s="84" t="b">
        <v>0</v>
      </c>
      <c r="G118" s="84" t="b">
        <v>0</v>
      </c>
    </row>
    <row r="119" spans="1:7" ht="15">
      <c r="A119" s="84" t="s">
        <v>2414</v>
      </c>
      <c r="B119" s="84">
        <v>2</v>
      </c>
      <c r="C119" s="122">
        <v>0.0028412730982837267</v>
      </c>
      <c r="D119" s="84" t="s">
        <v>2456</v>
      </c>
      <c r="E119" s="84" t="b">
        <v>0</v>
      </c>
      <c r="F119" s="84" t="b">
        <v>0</v>
      </c>
      <c r="G119" s="84" t="b">
        <v>0</v>
      </c>
    </row>
    <row r="120" spans="1:7" ht="15">
      <c r="A120" s="84" t="s">
        <v>2415</v>
      </c>
      <c r="B120" s="84">
        <v>2</v>
      </c>
      <c r="C120" s="122">
        <v>0.0024385573850208755</v>
      </c>
      <c r="D120" s="84" t="s">
        <v>2456</v>
      </c>
      <c r="E120" s="84" t="b">
        <v>0</v>
      </c>
      <c r="F120" s="84" t="b">
        <v>1</v>
      </c>
      <c r="G120" s="84" t="b">
        <v>0</v>
      </c>
    </row>
    <row r="121" spans="1:7" ht="15">
      <c r="A121" s="84" t="s">
        <v>2416</v>
      </c>
      <c r="B121" s="84">
        <v>2</v>
      </c>
      <c r="C121" s="122">
        <v>0.0024385573850208755</v>
      </c>
      <c r="D121" s="84" t="s">
        <v>2456</v>
      </c>
      <c r="E121" s="84" t="b">
        <v>0</v>
      </c>
      <c r="F121" s="84" t="b">
        <v>0</v>
      </c>
      <c r="G121" s="84" t="b">
        <v>0</v>
      </c>
    </row>
    <row r="122" spans="1:7" ht="15">
      <c r="A122" s="84" t="s">
        <v>2150</v>
      </c>
      <c r="B122" s="84">
        <v>2</v>
      </c>
      <c r="C122" s="122">
        <v>0.0024385573850208755</v>
      </c>
      <c r="D122" s="84" t="s">
        <v>2456</v>
      </c>
      <c r="E122" s="84" t="b">
        <v>0</v>
      </c>
      <c r="F122" s="84" t="b">
        <v>0</v>
      </c>
      <c r="G122" s="84" t="b">
        <v>0</v>
      </c>
    </row>
    <row r="123" spans="1:7" ht="15">
      <c r="A123" s="84" t="s">
        <v>2151</v>
      </c>
      <c r="B123" s="84">
        <v>2</v>
      </c>
      <c r="C123" s="122">
        <v>0.0024385573850208755</v>
      </c>
      <c r="D123" s="84" t="s">
        <v>2456</v>
      </c>
      <c r="E123" s="84" t="b">
        <v>0</v>
      </c>
      <c r="F123" s="84" t="b">
        <v>0</v>
      </c>
      <c r="G123" s="84" t="b">
        <v>0</v>
      </c>
    </row>
    <row r="124" spans="1:7" ht="15">
      <c r="A124" s="84" t="s">
        <v>2152</v>
      </c>
      <c r="B124" s="84">
        <v>2</v>
      </c>
      <c r="C124" s="122">
        <v>0.0024385573850208755</v>
      </c>
      <c r="D124" s="84" t="s">
        <v>2456</v>
      </c>
      <c r="E124" s="84" t="b">
        <v>0</v>
      </c>
      <c r="F124" s="84" t="b">
        <v>0</v>
      </c>
      <c r="G124" s="84" t="b">
        <v>0</v>
      </c>
    </row>
    <row r="125" spans="1:7" ht="15">
      <c r="A125" s="84" t="s">
        <v>2080</v>
      </c>
      <c r="B125" s="84">
        <v>2</v>
      </c>
      <c r="C125" s="122">
        <v>0.0024385573850208755</v>
      </c>
      <c r="D125" s="84" t="s">
        <v>2456</v>
      </c>
      <c r="E125" s="84" t="b">
        <v>0</v>
      </c>
      <c r="F125" s="84" t="b">
        <v>0</v>
      </c>
      <c r="G125" s="84" t="b">
        <v>0</v>
      </c>
    </row>
    <row r="126" spans="1:7" ht="15">
      <c r="A126" s="84" t="s">
        <v>2154</v>
      </c>
      <c r="B126" s="84">
        <v>2</v>
      </c>
      <c r="C126" s="122">
        <v>0.0024385573850208755</v>
      </c>
      <c r="D126" s="84" t="s">
        <v>2456</v>
      </c>
      <c r="E126" s="84" t="b">
        <v>0</v>
      </c>
      <c r="F126" s="84" t="b">
        <v>0</v>
      </c>
      <c r="G126" s="84" t="b">
        <v>0</v>
      </c>
    </row>
    <row r="127" spans="1:7" ht="15">
      <c r="A127" s="84" t="s">
        <v>2081</v>
      </c>
      <c r="B127" s="84">
        <v>2</v>
      </c>
      <c r="C127" s="122">
        <v>0.0024385573850208755</v>
      </c>
      <c r="D127" s="84" t="s">
        <v>2456</v>
      </c>
      <c r="E127" s="84" t="b">
        <v>0</v>
      </c>
      <c r="F127" s="84" t="b">
        <v>0</v>
      </c>
      <c r="G127" s="84" t="b">
        <v>0</v>
      </c>
    </row>
    <row r="128" spans="1:7" ht="15">
      <c r="A128" s="84" t="s">
        <v>2155</v>
      </c>
      <c r="B128" s="84">
        <v>2</v>
      </c>
      <c r="C128" s="122">
        <v>0.0024385573850208755</v>
      </c>
      <c r="D128" s="84" t="s">
        <v>2456</v>
      </c>
      <c r="E128" s="84" t="b">
        <v>0</v>
      </c>
      <c r="F128" s="84" t="b">
        <v>0</v>
      </c>
      <c r="G128" s="84" t="b">
        <v>0</v>
      </c>
    </row>
    <row r="129" spans="1:7" ht="15">
      <c r="A129" s="84" t="s">
        <v>2082</v>
      </c>
      <c r="B129" s="84">
        <v>2</v>
      </c>
      <c r="C129" s="122">
        <v>0.0024385573850208755</v>
      </c>
      <c r="D129" s="84" t="s">
        <v>2456</v>
      </c>
      <c r="E129" s="84" t="b">
        <v>0</v>
      </c>
      <c r="F129" s="84" t="b">
        <v>0</v>
      </c>
      <c r="G129" s="84" t="b">
        <v>0</v>
      </c>
    </row>
    <row r="130" spans="1:7" ht="15">
      <c r="A130" s="84" t="s">
        <v>2083</v>
      </c>
      <c r="B130" s="84">
        <v>2</v>
      </c>
      <c r="C130" s="122">
        <v>0.0024385573850208755</v>
      </c>
      <c r="D130" s="84" t="s">
        <v>2456</v>
      </c>
      <c r="E130" s="84" t="b">
        <v>0</v>
      </c>
      <c r="F130" s="84" t="b">
        <v>0</v>
      </c>
      <c r="G130" s="84" t="b">
        <v>0</v>
      </c>
    </row>
    <row r="131" spans="1:7" ht="15">
      <c r="A131" s="84" t="s">
        <v>2417</v>
      </c>
      <c r="B131" s="84">
        <v>2</v>
      </c>
      <c r="C131" s="122">
        <v>0.0024385573850208755</v>
      </c>
      <c r="D131" s="84" t="s">
        <v>2456</v>
      </c>
      <c r="E131" s="84" t="b">
        <v>0</v>
      </c>
      <c r="F131" s="84" t="b">
        <v>0</v>
      </c>
      <c r="G131" s="84" t="b">
        <v>0</v>
      </c>
    </row>
    <row r="132" spans="1:7" ht="15">
      <c r="A132" s="84" t="s">
        <v>2096</v>
      </c>
      <c r="B132" s="84">
        <v>2</v>
      </c>
      <c r="C132" s="122">
        <v>0.0024385573850208755</v>
      </c>
      <c r="D132" s="84" t="s">
        <v>2456</v>
      </c>
      <c r="E132" s="84" t="b">
        <v>0</v>
      </c>
      <c r="F132" s="84" t="b">
        <v>0</v>
      </c>
      <c r="G132" s="84" t="b">
        <v>0</v>
      </c>
    </row>
    <row r="133" spans="1:7" ht="15">
      <c r="A133" s="84" t="s">
        <v>2418</v>
      </c>
      <c r="B133" s="84">
        <v>2</v>
      </c>
      <c r="C133" s="122">
        <v>0.0024385573850208755</v>
      </c>
      <c r="D133" s="84" t="s">
        <v>2456</v>
      </c>
      <c r="E133" s="84" t="b">
        <v>0</v>
      </c>
      <c r="F133" s="84" t="b">
        <v>0</v>
      </c>
      <c r="G133" s="84" t="b">
        <v>0</v>
      </c>
    </row>
    <row r="134" spans="1:7" ht="15">
      <c r="A134" s="84" t="s">
        <v>2419</v>
      </c>
      <c r="B134" s="84">
        <v>2</v>
      </c>
      <c r="C134" s="122">
        <v>0.0028412730982837267</v>
      </c>
      <c r="D134" s="84" t="s">
        <v>2456</v>
      </c>
      <c r="E134" s="84" t="b">
        <v>0</v>
      </c>
      <c r="F134" s="84" t="b">
        <v>0</v>
      </c>
      <c r="G134" s="84" t="b">
        <v>0</v>
      </c>
    </row>
    <row r="135" spans="1:7" ht="15">
      <c r="A135" s="84" t="s">
        <v>2420</v>
      </c>
      <c r="B135" s="84">
        <v>2</v>
      </c>
      <c r="C135" s="122">
        <v>0.0028412730982837267</v>
      </c>
      <c r="D135" s="84" t="s">
        <v>2456</v>
      </c>
      <c r="E135" s="84" t="b">
        <v>0</v>
      </c>
      <c r="F135" s="84" t="b">
        <v>0</v>
      </c>
      <c r="G135" s="84" t="b">
        <v>0</v>
      </c>
    </row>
    <row r="136" spans="1:7" ht="15">
      <c r="A136" s="84" t="s">
        <v>2421</v>
      </c>
      <c r="B136" s="84">
        <v>2</v>
      </c>
      <c r="C136" s="122">
        <v>0.0024385573850208755</v>
      </c>
      <c r="D136" s="84" t="s">
        <v>2456</v>
      </c>
      <c r="E136" s="84" t="b">
        <v>0</v>
      </c>
      <c r="F136" s="84" t="b">
        <v>0</v>
      </c>
      <c r="G136" s="84" t="b">
        <v>0</v>
      </c>
    </row>
    <row r="137" spans="1:7" ht="15">
      <c r="A137" s="84" t="s">
        <v>2422</v>
      </c>
      <c r="B137" s="84">
        <v>2</v>
      </c>
      <c r="C137" s="122">
        <v>0.0024385573850208755</v>
      </c>
      <c r="D137" s="84" t="s">
        <v>2456</v>
      </c>
      <c r="E137" s="84" t="b">
        <v>0</v>
      </c>
      <c r="F137" s="84" t="b">
        <v>0</v>
      </c>
      <c r="G137" s="84" t="b">
        <v>0</v>
      </c>
    </row>
    <row r="138" spans="1:7" ht="15">
      <c r="A138" s="84" t="s">
        <v>2423</v>
      </c>
      <c r="B138" s="84">
        <v>2</v>
      </c>
      <c r="C138" s="122">
        <v>0.0024385573850208755</v>
      </c>
      <c r="D138" s="84" t="s">
        <v>2456</v>
      </c>
      <c r="E138" s="84" t="b">
        <v>0</v>
      </c>
      <c r="F138" s="84" t="b">
        <v>0</v>
      </c>
      <c r="G138" s="84" t="b">
        <v>0</v>
      </c>
    </row>
    <row r="139" spans="1:7" ht="15">
      <c r="A139" s="84" t="s">
        <v>2424</v>
      </c>
      <c r="B139" s="84">
        <v>2</v>
      </c>
      <c r="C139" s="122">
        <v>0.0024385573850208755</v>
      </c>
      <c r="D139" s="84" t="s">
        <v>2456</v>
      </c>
      <c r="E139" s="84" t="b">
        <v>0</v>
      </c>
      <c r="F139" s="84" t="b">
        <v>0</v>
      </c>
      <c r="G139" s="84" t="b">
        <v>0</v>
      </c>
    </row>
    <row r="140" spans="1:7" ht="15">
      <c r="A140" s="84" t="s">
        <v>2425</v>
      </c>
      <c r="B140" s="84">
        <v>2</v>
      </c>
      <c r="C140" s="122">
        <v>0.0024385573850208755</v>
      </c>
      <c r="D140" s="84" t="s">
        <v>2456</v>
      </c>
      <c r="E140" s="84" t="b">
        <v>0</v>
      </c>
      <c r="F140" s="84" t="b">
        <v>0</v>
      </c>
      <c r="G140" s="84" t="b">
        <v>0</v>
      </c>
    </row>
    <row r="141" spans="1:7" ht="15">
      <c r="A141" s="84" t="s">
        <v>2426</v>
      </c>
      <c r="B141" s="84">
        <v>2</v>
      </c>
      <c r="C141" s="122">
        <v>0.0024385573850208755</v>
      </c>
      <c r="D141" s="84" t="s">
        <v>2456</v>
      </c>
      <c r="E141" s="84" t="b">
        <v>0</v>
      </c>
      <c r="F141" s="84" t="b">
        <v>0</v>
      </c>
      <c r="G141" s="84" t="b">
        <v>0</v>
      </c>
    </row>
    <row r="142" spans="1:7" ht="15">
      <c r="A142" s="84" t="s">
        <v>2427</v>
      </c>
      <c r="B142" s="84">
        <v>2</v>
      </c>
      <c r="C142" s="122">
        <v>0.0024385573850208755</v>
      </c>
      <c r="D142" s="84" t="s">
        <v>2456</v>
      </c>
      <c r="E142" s="84" t="b">
        <v>0</v>
      </c>
      <c r="F142" s="84" t="b">
        <v>0</v>
      </c>
      <c r="G142" s="84" t="b">
        <v>0</v>
      </c>
    </row>
    <row r="143" spans="1:7" ht="15">
      <c r="A143" s="84" t="s">
        <v>2428</v>
      </c>
      <c r="B143" s="84">
        <v>2</v>
      </c>
      <c r="C143" s="122">
        <v>0.0024385573850208755</v>
      </c>
      <c r="D143" s="84" t="s">
        <v>2456</v>
      </c>
      <c r="E143" s="84" t="b">
        <v>1</v>
      </c>
      <c r="F143" s="84" t="b">
        <v>0</v>
      </c>
      <c r="G143" s="84" t="b">
        <v>0</v>
      </c>
    </row>
    <row r="144" spans="1:7" ht="15">
      <c r="A144" s="84" t="s">
        <v>2429</v>
      </c>
      <c r="B144" s="84">
        <v>2</v>
      </c>
      <c r="C144" s="122">
        <v>0.0024385573850208755</v>
      </c>
      <c r="D144" s="84" t="s">
        <v>2456</v>
      </c>
      <c r="E144" s="84" t="b">
        <v>0</v>
      </c>
      <c r="F144" s="84" t="b">
        <v>0</v>
      </c>
      <c r="G144" s="84" t="b">
        <v>0</v>
      </c>
    </row>
    <row r="145" spans="1:7" ht="15">
      <c r="A145" s="84" t="s">
        <v>2430</v>
      </c>
      <c r="B145" s="84">
        <v>2</v>
      </c>
      <c r="C145" s="122">
        <v>0.0024385573850208755</v>
      </c>
      <c r="D145" s="84" t="s">
        <v>2456</v>
      </c>
      <c r="E145" s="84" t="b">
        <v>0</v>
      </c>
      <c r="F145" s="84" t="b">
        <v>0</v>
      </c>
      <c r="G145" s="84" t="b">
        <v>0</v>
      </c>
    </row>
    <row r="146" spans="1:7" ht="15">
      <c r="A146" s="84" t="s">
        <v>2431</v>
      </c>
      <c r="B146" s="84">
        <v>2</v>
      </c>
      <c r="C146" s="122">
        <v>0.0024385573850208755</v>
      </c>
      <c r="D146" s="84" t="s">
        <v>2456</v>
      </c>
      <c r="E146" s="84" t="b">
        <v>0</v>
      </c>
      <c r="F146" s="84" t="b">
        <v>0</v>
      </c>
      <c r="G146" s="84" t="b">
        <v>0</v>
      </c>
    </row>
    <row r="147" spans="1:7" ht="15">
      <c r="A147" s="84" t="s">
        <v>2432</v>
      </c>
      <c r="B147" s="84">
        <v>2</v>
      </c>
      <c r="C147" s="122">
        <v>0.0024385573850208755</v>
      </c>
      <c r="D147" s="84" t="s">
        <v>2456</v>
      </c>
      <c r="E147" s="84" t="b">
        <v>0</v>
      </c>
      <c r="F147" s="84" t="b">
        <v>0</v>
      </c>
      <c r="G147" s="84" t="b">
        <v>0</v>
      </c>
    </row>
    <row r="148" spans="1:7" ht="15">
      <c r="A148" s="84" t="s">
        <v>2433</v>
      </c>
      <c r="B148" s="84">
        <v>2</v>
      </c>
      <c r="C148" s="122">
        <v>0.0024385573850208755</v>
      </c>
      <c r="D148" s="84" t="s">
        <v>2456</v>
      </c>
      <c r="E148" s="84" t="b">
        <v>0</v>
      </c>
      <c r="F148" s="84" t="b">
        <v>0</v>
      </c>
      <c r="G148" s="84" t="b">
        <v>0</v>
      </c>
    </row>
    <row r="149" spans="1:7" ht="15">
      <c r="A149" s="84" t="s">
        <v>2434</v>
      </c>
      <c r="B149" s="84">
        <v>2</v>
      </c>
      <c r="C149" s="122">
        <v>0.0024385573850208755</v>
      </c>
      <c r="D149" s="84" t="s">
        <v>2456</v>
      </c>
      <c r="E149" s="84" t="b">
        <v>0</v>
      </c>
      <c r="F149" s="84" t="b">
        <v>0</v>
      </c>
      <c r="G149" s="84" t="b">
        <v>0</v>
      </c>
    </row>
    <row r="150" spans="1:7" ht="15">
      <c r="A150" s="84" t="s">
        <v>2435</v>
      </c>
      <c r="B150" s="84">
        <v>2</v>
      </c>
      <c r="C150" s="122">
        <v>0.0024385573850208755</v>
      </c>
      <c r="D150" s="84" t="s">
        <v>2456</v>
      </c>
      <c r="E150" s="84" t="b">
        <v>0</v>
      </c>
      <c r="F150" s="84" t="b">
        <v>0</v>
      </c>
      <c r="G150" s="84" t="b">
        <v>0</v>
      </c>
    </row>
    <row r="151" spans="1:7" ht="15">
      <c r="A151" s="84" t="s">
        <v>2436</v>
      </c>
      <c r="B151" s="84">
        <v>2</v>
      </c>
      <c r="C151" s="122">
        <v>0.0024385573850208755</v>
      </c>
      <c r="D151" s="84" t="s">
        <v>2456</v>
      </c>
      <c r="E151" s="84" t="b">
        <v>1</v>
      </c>
      <c r="F151" s="84" t="b">
        <v>0</v>
      </c>
      <c r="G151" s="84" t="b">
        <v>0</v>
      </c>
    </row>
    <row r="152" spans="1:7" ht="15">
      <c r="A152" s="84" t="s">
        <v>2437</v>
      </c>
      <c r="B152" s="84">
        <v>2</v>
      </c>
      <c r="C152" s="122">
        <v>0.0024385573850208755</v>
      </c>
      <c r="D152" s="84" t="s">
        <v>2456</v>
      </c>
      <c r="E152" s="84" t="b">
        <v>0</v>
      </c>
      <c r="F152" s="84" t="b">
        <v>0</v>
      </c>
      <c r="G152" s="84" t="b">
        <v>0</v>
      </c>
    </row>
    <row r="153" spans="1:7" ht="15">
      <c r="A153" s="84" t="s">
        <v>2438</v>
      </c>
      <c r="B153" s="84">
        <v>2</v>
      </c>
      <c r="C153" s="122">
        <v>0.0024385573850208755</v>
      </c>
      <c r="D153" s="84" t="s">
        <v>2456</v>
      </c>
      <c r="E153" s="84" t="b">
        <v>0</v>
      </c>
      <c r="F153" s="84" t="b">
        <v>0</v>
      </c>
      <c r="G153" s="84" t="b">
        <v>0</v>
      </c>
    </row>
    <row r="154" spans="1:7" ht="15">
      <c r="A154" s="84" t="s">
        <v>2439</v>
      </c>
      <c r="B154" s="84">
        <v>2</v>
      </c>
      <c r="C154" s="122">
        <v>0.0024385573850208755</v>
      </c>
      <c r="D154" s="84" t="s">
        <v>2456</v>
      </c>
      <c r="E154" s="84" t="b">
        <v>0</v>
      </c>
      <c r="F154" s="84" t="b">
        <v>0</v>
      </c>
      <c r="G154" s="84" t="b">
        <v>0</v>
      </c>
    </row>
    <row r="155" spans="1:7" ht="15">
      <c r="A155" s="84" t="s">
        <v>2440</v>
      </c>
      <c r="B155" s="84">
        <v>2</v>
      </c>
      <c r="C155" s="122">
        <v>0.0024385573850208755</v>
      </c>
      <c r="D155" s="84" t="s">
        <v>2456</v>
      </c>
      <c r="E155" s="84" t="b">
        <v>0</v>
      </c>
      <c r="F155" s="84" t="b">
        <v>0</v>
      </c>
      <c r="G155" s="84" t="b">
        <v>0</v>
      </c>
    </row>
    <row r="156" spans="1:7" ht="15">
      <c r="A156" s="84" t="s">
        <v>2441</v>
      </c>
      <c r="B156" s="84">
        <v>2</v>
      </c>
      <c r="C156" s="122">
        <v>0.0024385573850208755</v>
      </c>
      <c r="D156" s="84" t="s">
        <v>2456</v>
      </c>
      <c r="E156" s="84" t="b">
        <v>0</v>
      </c>
      <c r="F156" s="84" t="b">
        <v>0</v>
      </c>
      <c r="G156" s="84" t="b">
        <v>0</v>
      </c>
    </row>
    <row r="157" spans="1:7" ht="15">
      <c r="A157" s="84" t="s">
        <v>2442</v>
      </c>
      <c r="B157" s="84">
        <v>2</v>
      </c>
      <c r="C157" s="122">
        <v>0.0024385573850208755</v>
      </c>
      <c r="D157" s="84" t="s">
        <v>2456</v>
      </c>
      <c r="E157" s="84" t="b">
        <v>0</v>
      </c>
      <c r="F157" s="84" t="b">
        <v>0</v>
      </c>
      <c r="G157" s="84" t="b">
        <v>0</v>
      </c>
    </row>
    <row r="158" spans="1:7" ht="15">
      <c r="A158" s="84" t="s">
        <v>2443</v>
      </c>
      <c r="B158" s="84">
        <v>2</v>
      </c>
      <c r="C158" s="122">
        <v>0.0024385573850208755</v>
      </c>
      <c r="D158" s="84" t="s">
        <v>2456</v>
      </c>
      <c r="E158" s="84" t="b">
        <v>0</v>
      </c>
      <c r="F158" s="84" t="b">
        <v>0</v>
      </c>
      <c r="G158" s="84" t="b">
        <v>0</v>
      </c>
    </row>
    <row r="159" spans="1:7" ht="15">
      <c r="A159" s="84" t="s">
        <v>2444</v>
      </c>
      <c r="B159" s="84">
        <v>2</v>
      </c>
      <c r="C159" s="122">
        <v>0.0024385573850208755</v>
      </c>
      <c r="D159" s="84" t="s">
        <v>2456</v>
      </c>
      <c r="E159" s="84" t="b">
        <v>0</v>
      </c>
      <c r="F159" s="84" t="b">
        <v>0</v>
      </c>
      <c r="G159" s="84" t="b">
        <v>0</v>
      </c>
    </row>
    <row r="160" spans="1:7" ht="15">
      <c r="A160" s="84" t="s">
        <v>2445</v>
      </c>
      <c r="B160" s="84">
        <v>2</v>
      </c>
      <c r="C160" s="122">
        <v>0.0024385573850208755</v>
      </c>
      <c r="D160" s="84" t="s">
        <v>2456</v>
      </c>
      <c r="E160" s="84" t="b">
        <v>0</v>
      </c>
      <c r="F160" s="84" t="b">
        <v>0</v>
      </c>
      <c r="G160" s="84" t="b">
        <v>0</v>
      </c>
    </row>
    <row r="161" spans="1:7" ht="15">
      <c r="A161" s="84" t="s">
        <v>2446</v>
      </c>
      <c r="B161" s="84">
        <v>2</v>
      </c>
      <c r="C161" s="122">
        <v>0.0024385573850208755</v>
      </c>
      <c r="D161" s="84" t="s">
        <v>2456</v>
      </c>
      <c r="E161" s="84" t="b">
        <v>0</v>
      </c>
      <c r="F161" s="84" t="b">
        <v>0</v>
      </c>
      <c r="G161" s="84" t="b">
        <v>0</v>
      </c>
    </row>
    <row r="162" spans="1:7" ht="15">
      <c r="A162" s="84" t="s">
        <v>2447</v>
      </c>
      <c r="B162" s="84">
        <v>2</v>
      </c>
      <c r="C162" s="122">
        <v>0.0024385573850208755</v>
      </c>
      <c r="D162" s="84" t="s">
        <v>2456</v>
      </c>
      <c r="E162" s="84" t="b">
        <v>0</v>
      </c>
      <c r="F162" s="84" t="b">
        <v>0</v>
      </c>
      <c r="G162" s="84" t="b">
        <v>0</v>
      </c>
    </row>
    <row r="163" spans="1:7" ht="15">
      <c r="A163" s="84" t="s">
        <v>2448</v>
      </c>
      <c r="B163" s="84">
        <v>2</v>
      </c>
      <c r="C163" s="122">
        <v>0.0024385573850208755</v>
      </c>
      <c r="D163" s="84" t="s">
        <v>2456</v>
      </c>
      <c r="E163" s="84" t="b">
        <v>1</v>
      </c>
      <c r="F163" s="84" t="b">
        <v>0</v>
      </c>
      <c r="G163" s="84" t="b">
        <v>0</v>
      </c>
    </row>
    <row r="164" spans="1:7" ht="15">
      <c r="A164" s="84" t="s">
        <v>2449</v>
      </c>
      <c r="B164" s="84">
        <v>2</v>
      </c>
      <c r="C164" s="122">
        <v>0.0024385573850208755</v>
      </c>
      <c r="D164" s="84" t="s">
        <v>2456</v>
      </c>
      <c r="E164" s="84" t="b">
        <v>0</v>
      </c>
      <c r="F164" s="84" t="b">
        <v>0</v>
      </c>
      <c r="G164" s="84" t="b">
        <v>0</v>
      </c>
    </row>
    <row r="165" spans="1:7" ht="15">
      <c r="A165" s="84" t="s">
        <v>2450</v>
      </c>
      <c r="B165" s="84">
        <v>2</v>
      </c>
      <c r="C165" s="122">
        <v>0.0024385573850208755</v>
      </c>
      <c r="D165" s="84" t="s">
        <v>2456</v>
      </c>
      <c r="E165" s="84" t="b">
        <v>0</v>
      </c>
      <c r="F165" s="84" t="b">
        <v>0</v>
      </c>
      <c r="G165" s="84" t="b">
        <v>0</v>
      </c>
    </row>
    <row r="166" spans="1:7" ht="15">
      <c r="A166" s="84" t="s">
        <v>2451</v>
      </c>
      <c r="B166" s="84">
        <v>2</v>
      </c>
      <c r="C166" s="122">
        <v>0.0024385573850208755</v>
      </c>
      <c r="D166" s="84" t="s">
        <v>2456</v>
      </c>
      <c r="E166" s="84" t="b">
        <v>0</v>
      </c>
      <c r="F166" s="84" t="b">
        <v>0</v>
      </c>
      <c r="G166" s="84" t="b">
        <v>0</v>
      </c>
    </row>
    <row r="167" spans="1:7" ht="15">
      <c r="A167" s="84" t="s">
        <v>2088</v>
      </c>
      <c r="B167" s="84">
        <v>2</v>
      </c>
      <c r="C167" s="122">
        <v>0.0024385573850208755</v>
      </c>
      <c r="D167" s="84" t="s">
        <v>2456</v>
      </c>
      <c r="E167" s="84" t="b">
        <v>0</v>
      </c>
      <c r="F167" s="84" t="b">
        <v>0</v>
      </c>
      <c r="G167" s="84" t="b">
        <v>0</v>
      </c>
    </row>
    <row r="168" spans="1:7" ht="15">
      <c r="A168" s="84" t="s">
        <v>2137</v>
      </c>
      <c r="B168" s="84">
        <v>2</v>
      </c>
      <c r="C168" s="122">
        <v>0.0024385573850208755</v>
      </c>
      <c r="D168" s="84" t="s">
        <v>2456</v>
      </c>
      <c r="E168" s="84" t="b">
        <v>0</v>
      </c>
      <c r="F168" s="84" t="b">
        <v>0</v>
      </c>
      <c r="G168" s="84" t="b">
        <v>0</v>
      </c>
    </row>
    <row r="169" spans="1:7" ht="15">
      <c r="A169" s="84" t="s">
        <v>2089</v>
      </c>
      <c r="B169" s="84">
        <v>2</v>
      </c>
      <c r="C169" s="122">
        <v>0.0024385573850208755</v>
      </c>
      <c r="D169" s="84" t="s">
        <v>2456</v>
      </c>
      <c r="E169" s="84" t="b">
        <v>0</v>
      </c>
      <c r="F169" s="84" t="b">
        <v>0</v>
      </c>
      <c r="G169" s="84" t="b">
        <v>0</v>
      </c>
    </row>
    <row r="170" spans="1:7" ht="15">
      <c r="A170" s="84" t="s">
        <v>2452</v>
      </c>
      <c r="B170" s="84">
        <v>2</v>
      </c>
      <c r="C170" s="122">
        <v>0.0024385573850208755</v>
      </c>
      <c r="D170" s="84" t="s">
        <v>2456</v>
      </c>
      <c r="E170" s="84" t="b">
        <v>0</v>
      </c>
      <c r="F170" s="84" t="b">
        <v>0</v>
      </c>
      <c r="G170" s="84" t="b">
        <v>0</v>
      </c>
    </row>
    <row r="171" spans="1:7" ht="15">
      <c r="A171" s="84" t="s">
        <v>2453</v>
      </c>
      <c r="B171" s="84">
        <v>2</v>
      </c>
      <c r="C171" s="122">
        <v>0.0024385573850208755</v>
      </c>
      <c r="D171" s="84" t="s">
        <v>2456</v>
      </c>
      <c r="E171" s="84" t="b">
        <v>0</v>
      </c>
      <c r="F171" s="84" t="b">
        <v>0</v>
      </c>
      <c r="G171" s="84" t="b">
        <v>0</v>
      </c>
    </row>
    <row r="172" spans="1:7" ht="15">
      <c r="A172" s="84" t="s">
        <v>2157</v>
      </c>
      <c r="B172" s="84">
        <v>2</v>
      </c>
      <c r="C172" s="122">
        <v>0.0028412730982837267</v>
      </c>
      <c r="D172" s="84" t="s">
        <v>2456</v>
      </c>
      <c r="E172" s="84" t="b">
        <v>0</v>
      </c>
      <c r="F172" s="84" t="b">
        <v>0</v>
      </c>
      <c r="G172" s="84" t="b">
        <v>0</v>
      </c>
    </row>
    <row r="173" spans="1:7" ht="15">
      <c r="A173" s="84" t="s">
        <v>2112</v>
      </c>
      <c r="B173" s="84">
        <v>48</v>
      </c>
      <c r="C173" s="122">
        <v>0</v>
      </c>
      <c r="D173" s="84" t="s">
        <v>2012</v>
      </c>
      <c r="E173" s="84" t="b">
        <v>0</v>
      </c>
      <c r="F173" s="84" t="b">
        <v>0</v>
      </c>
      <c r="G173" s="84" t="b">
        <v>0</v>
      </c>
    </row>
    <row r="174" spans="1:7" ht="15">
      <c r="A174" s="84" t="s">
        <v>2113</v>
      </c>
      <c r="B174" s="84">
        <v>48</v>
      </c>
      <c r="C174" s="122">
        <v>0</v>
      </c>
      <c r="D174" s="84" t="s">
        <v>2012</v>
      </c>
      <c r="E174" s="84" t="b">
        <v>0</v>
      </c>
      <c r="F174" s="84" t="b">
        <v>0</v>
      </c>
      <c r="G174" s="84" t="b">
        <v>0</v>
      </c>
    </row>
    <row r="175" spans="1:7" ht="15">
      <c r="A175" s="84" t="s">
        <v>2114</v>
      </c>
      <c r="B175" s="84">
        <v>48</v>
      </c>
      <c r="C175" s="122">
        <v>0</v>
      </c>
      <c r="D175" s="84" t="s">
        <v>2012</v>
      </c>
      <c r="E175" s="84" t="b">
        <v>0</v>
      </c>
      <c r="F175" s="84" t="b">
        <v>0</v>
      </c>
      <c r="G175" s="84" t="b">
        <v>0</v>
      </c>
    </row>
    <row r="176" spans="1:7" ht="15">
      <c r="A176" s="84" t="s">
        <v>2115</v>
      </c>
      <c r="B176" s="84">
        <v>48</v>
      </c>
      <c r="C176" s="122">
        <v>0</v>
      </c>
      <c r="D176" s="84" t="s">
        <v>2012</v>
      </c>
      <c r="E176" s="84" t="b">
        <v>0</v>
      </c>
      <c r="F176" s="84" t="b">
        <v>0</v>
      </c>
      <c r="G176" s="84" t="b">
        <v>0</v>
      </c>
    </row>
    <row r="177" spans="1:7" ht="15">
      <c r="A177" s="84" t="s">
        <v>2111</v>
      </c>
      <c r="B177" s="84">
        <v>48</v>
      </c>
      <c r="C177" s="122">
        <v>0</v>
      </c>
      <c r="D177" s="84" t="s">
        <v>2012</v>
      </c>
      <c r="E177" s="84" t="b">
        <v>0</v>
      </c>
      <c r="F177" s="84" t="b">
        <v>0</v>
      </c>
      <c r="G177" s="84" t="b">
        <v>0</v>
      </c>
    </row>
    <row r="178" spans="1:7" ht="15">
      <c r="A178" s="84" t="s">
        <v>2117</v>
      </c>
      <c r="B178" s="84">
        <v>40</v>
      </c>
      <c r="C178" s="122">
        <v>0.006198140590812118</v>
      </c>
      <c r="D178" s="84" t="s">
        <v>2012</v>
      </c>
      <c r="E178" s="84" t="b">
        <v>1</v>
      </c>
      <c r="F178" s="84" t="b">
        <v>0</v>
      </c>
      <c r="G178" s="84" t="b">
        <v>0</v>
      </c>
    </row>
    <row r="179" spans="1:7" ht="15">
      <c r="A179" s="84" t="s">
        <v>2118</v>
      </c>
      <c r="B179" s="84">
        <v>32</v>
      </c>
      <c r="C179" s="122">
        <v>0.02987843473782622</v>
      </c>
      <c r="D179" s="84" t="s">
        <v>2012</v>
      </c>
      <c r="E179" s="84" t="b">
        <v>0</v>
      </c>
      <c r="F179" s="84" t="b">
        <v>0</v>
      </c>
      <c r="G179" s="84" t="b">
        <v>0</v>
      </c>
    </row>
    <row r="180" spans="1:7" ht="15">
      <c r="A180" s="84" t="s">
        <v>2119</v>
      </c>
      <c r="B180" s="84">
        <v>28</v>
      </c>
      <c r="C180" s="122">
        <v>0.012826477042924271</v>
      </c>
      <c r="D180" s="84" t="s">
        <v>2012</v>
      </c>
      <c r="E180" s="84" t="b">
        <v>0</v>
      </c>
      <c r="F180" s="84" t="b">
        <v>0</v>
      </c>
      <c r="G180" s="84" t="b">
        <v>0</v>
      </c>
    </row>
    <row r="181" spans="1:7" ht="15">
      <c r="A181" s="84" t="s">
        <v>2120</v>
      </c>
      <c r="B181" s="84">
        <v>28</v>
      </c>
      <c r="C181" s="122">
        <v>0.012826477042924271</v>
      </c>
      <c r="D181" s="84" t="s">
        <v>2012</v>
      </c>
      <c r="E181" s="84" t="b">
        <v>0</v>
      </c>
      <c r="F181" s="84" t="b">
        <v>0</v>
      </c>
      <c r="G181" s="84" t="b">
        <v>0</v>
      </c>
    </row>
    <row r="182" spans="1:7" ht="15">
      <c r="A182" s="84" t="s">
        <v>2121</v>
      </c>
      <c r="B182" s="84">
        <v>15</v>
      </c>
      <c r="C182" s="122">
        <v>0.014828277250095088</v>
      </c>
      <c r="D182" s="84" t="s">
        <v>2012</v>
      </c>
      <c r="E182" s="84" t="b">
        <v>0</v>
      </c>
      <c r="F182" s="84" t="b">
        <v>0</v>
      </c>
      <c r="G182" s="84" t="b">
        <v>0</v>
      </c>
    </row>
    <row r="183" spans="1:7" ht="15">
      <c r="A183" s="84" t="s">
        <v>2363</v>
      </c>
      <c r="B183" s="84">
        <v>5</v>
      </c>
      <c r="C183" s="122">
        <v>0.009611264511150375</v>
      </c>
      <c r="D183" s="84" t="s">
        <v>2012</v>
      </c>
      <c r="E183" s="84" t="b">
        <v>0</v>
      </c>
      <c r="F183" s="84" t="b">
        <v>0</v>
      </c>
      <c r="G183" s="84" t="b">
        <v>0</v>
      </c>
    </row>
    <row r="184" spans="1:7" ht="15">
      <c r="A184" s="84" t="s">
        <v>2364</v>
      </c>
      <c r="B184" s="84">
        <v>5</v>
      </c>
      <c r="C184" s="122">
        <v>0.009611264511150375</v>
      </c>
      <c r="D184" s="84" t="s">
        <v>2012</v>
      </c>
      <c r="E184" s="84" t="b">
        <v>0</v>
      </c>
      <c r="F184" s="84" t="b">
        <v>0</v>
      </c>
      <c r="G184" s="84" t="b">
        <v>0</v>
      </c>
    </row>
    <row r="185" spans="1:7" ht="15">
      <c r="A185" s="84" t="s">
        <v>2360</v>
      </c>
      <c r="B185" s="84">
        <v>5</v>
      </c>
      <c r="C185" s="122">
        <v>0.009611264511150375</v>
      </c>
      <c r="D185" s="84" t="s">
        <v>2012</v>
      </c>
      <c r="E185" s="84" t="b">
        <v>0</v>
      </c>
      <c r="F185" s="84" t="b">
        <v>0</v>
      </c>
      <c r="G185" s="84" t="b">
        <v>0</v>
      </c>
    </row>
    <row r="186" spans="1:7" ht="15">
      <c r="A186" s="84" t="s">
        <v>2376</v>
      </c>
      <c r="B186" s="84">
        <v>4</v>
      </c>
      <c r="C186" s="122">
        <v>0.00844760270878767</v>
      </c>
      <c r="D186" s="84" t="s">
        <v>2012</v>
      </c>
      <c r="E186" s="84" t="b">
        <v>0</v>
      </c>
      <c r="F186" s="84" t="b">
        <v>0</v>
      </c>
      <c r="G186" s="84" t="b">
        <v>0</v>
      </c>
    </row>
    <row r="187" spans="1:7" ht="15">
      <c r="A187" s="84" t="s">
        <v>2377</v>
      </c>
      <c r="B187" s="84">
        <v>4</v>
      </c>
      <c r="C187" s="122">
        <v>0.00844760270878767</v>
      </c>
      <c r="D187" s="84" t="s">
        <v>2012</v>
      </c>
      <c r="E187" s="84" t="b">
        <v>0</v>
      </c>
      <c r="F187" s="84" t="b">
        <v>0</v>
      </c>
      <c r="G187" s="84" t="b">
        <v>0</v>
      </c>
    </row>
    <row r="188" spans="1:7" ht="15">
      <c r="A188" s="84" t="s">
        <v>2078</v>
      </c>
      <c r="B188" s="84">
        <v>3</v>
      </c>
      <c r="C188" s="122">
        <v>0.0070691975498390885</v>
      </c>
      <c r="D188" s="84" t="s">
        <v>2012</v>
      </c>
      <c r="E188" s="84" t="b">
        <v>0</v>
      </c>
      <c r="F188" s="84" t="b">
        <v>0</v>
      </c>
      <c r="G188" s="84" t="b">
        <v>0</v>
      </c>
    </row>
    <row r="189" spans="1:7" ht="15">
      <c r="A189" s="84" t="s">
        <v>2369</v>
      </c>
      <c r="B189" s="84">
        <v>2</v>
      </c>
      <c r="C189" s="122">
        <v>0.0054020009460336825</v>
      </c>
      <c r="D189" s="84" t="s">
        <v>2012</v>
      </c>
      <c r="E189" s="84" t="b">
        <v>0</v>
      </c>
      <c r="F189" s="84" t="b">
        <v>0</v>
      </c>
      <c r="G189" s="84" t="b">
        <v>0</v>
      </c>
    </row>
    <row r="190" spans="1:7" ht="15">
      <c r="A190" s="84" t="s">
        <v>2397</v>
      </c>
      <c r="B190" s="84">
        <v>2</v>
      </c>
      <c r="C190" s="122">
        <v>0.0054020009460336825</v>
      </c>
      <c r="D190" s="84" t="s">
        <v>2012</v>
      </c>
      <c r="E190" s="84" t="b">
        <v>1</v>
      </c>
      <c r="F190" s="84" t="b">
        <v>0</v>
      </c>
      <c r="G190" s="84" t="b">
        <v>0</v>
      </c>
    </row>
    <row r="191" spans="1:7" ht="15">
      <c r="A191" s="84" t="s">
        <v>2398</v>
      </c>
      <c r="B191" s="84">
        <v>2</v>
      </c>
      <c r="C191" s="122">
        <v>0.0054020009460336825</v>
      </c>
      <c r="D191" s="84" t="s">
        <v>2012</v>
      </c>
      <c r="E191" s="84" t="b">
        <v>0</v>
      </c>
      <c r="F191" s="84" t="b">
        <v>0</v>
      </c>
      <c r="G191" s="84" t="b">
        <v>0</v>
      </c>
    </row>
    <row r="192" spans="1:7" ht="15">
      <c r="A192" s="84" t="s">
        <v>2379</v>
      </c>
      <c r="B192" s="84">
        <v>2</v>
      </c>
      <c r="C192" s="122">
        <v>0.00658020053767353</v>
      </c>
      <c r="D192" s="84" t="s">
        <v>2012</v>
      </c>
      <c r="E192" s="84" t="b">
        <v>0</v>
      </c>
      <c r="F192" s="84" t="b">
        <v>0</v>
      </c>
      <c r="G192" s="84" t="b">
        <v>0</v>
      </c>
    </row>
    <row r="193" spans="1:7" ht="15">
      <c r="A193" s="84" t="s">
        <v>2142</v>
      </c>
      <c r="B193" s="84">
        <v>2</v>
      </c>
      <c r="C193" s="122">
        <v>0.0054020009460336825</v>
      </c>
      <c r="D193" s="84" t="s">
        <v>2012</v>
      </c>
      <c r="E193" s="84" t="b">
        <v>0</v>
      </c>
      <c r="F193" s="84" t="b">
        <v>0</v>
      </c>
      <c r="G193" s="84" t="b">
        <v>0</v>
      </c>
    </row>
    <row r="194" spans="1:7" ht="15">
      <c r="A194" s="84" t="s">
        <v>2384</v>
      </c>
      <c r="B194" s="84">
        <v>2</v>
      </c>
      <c r="C194" s="122">
        <v>0.0054020009460336825</v>
      </c>
      <c r="D194" s="84" t="s">
        <v>2012</v>
      </c>
      <c r="E194" s="84" t="b">
        <v>0</v>
      </c>
      <c r="F194" s="84" t="b">
        <v>0</v>
      </c>
      <c r="G194" s="84" t="b">
        <v>0</v>
      </c>
    </row>
    <row r="195" spans="1:7" ht="15">
      <c r="A195" s="84" t="s">
        <v>2401</v>
      </c>
      <c r="B195" s="84">
        <v>2</v>
      </c>
      <c r="C195" s="122">
        <v>0.00658020053767353</v>
      </c>
      <c r="D195" s="84" t="s">
        <v>2012</v>
      </c>
      <c r="E195" s="84" t="b">
        <v>0</v>
      </c>
      <c r="F195" s="84" t="b">
        <v>0</v>
      </c>
      <c r="G195" s="84" t="b">
        <v>0</v>
      </c>
    </row>
    <row r="196" spans="1:7" ht="15">
      <c r="A196" s="84" t="s">
        <v>348</v>
      </c>
      <c r="B196" s="84">
        <v>2</v>
      </c>
      <c r="C196" s="122">
        <v>0.0054020009460336825</v>
      </c>
      <c r="D196" s="84" t="s">
        <v>2012</v>
      </c>
      <c r="E196" s="84" t="b">
        <v>0</v>
      </c>
      <c r="F196" s="84" t="b">
        <v>0</v>
      </c>
      <c r="G196" s="84" t="b">
        <v>0</v>
      </c>
    </row>
    <row r="197" spans="1:7" ht="15">
      <c r="A197" s="84" t="s">
        <v>2123</v>
      </c>
      <c r="B197" s="84">
        <v>44</v>
      </c>
      <c r="C197" s="122">
        <v>0.0015847515458899469</v>
      </c>
      <c r="D197" s="84" t="s">
        <v>2013</v>
      </c>
      <c r="E197" s="84" t="b">
        <v>0</v>
      </c>
      <c r="F197" s="84" t="b">
        <v>0</v>
      </c>
      <c r="G197" s="84" t="b">
        <v>0</v>
      </c>
    </row>
    <row r="198" spans="1:7" ht="15">
      <c r="A198" s="84" t="s">
        <v>2124</v>
      </c>
      <c r="B198" s="84">
        <v>34</v>
      </c>
      <c r="C198" s="122">
        <v>0.00832739383906128</v>
      </c>
      <c r="D198" s="84" t="s">
        <v>2013</v>
      </c>
      <c r="E198" s="84" t="b">
        <v>0</v>
      </c>
      <c r="F198" s="84" t="b">
        <v>0</v>
      </c>
      <c r="G198" s="84" t="b">
        <v>0</v>
      </c>
    </row>
    <row r="199" spans="1:7" ht="15">
      <c r="A199" s="84" t="s">
        <v>2125</v>
      </c>
      <c r="B199" s="84">
        <v>29</v>
      </c>
      <c r="C199" s="122">
        <v>0.010840364141223736</v>
      </c>
      <c r="D199" s="84" t="s">
        <v>2013</v>
      </c>
      <c r="E199" s="84" t="b">
        <v>0</v>
      </c>
      <c r="F199" s="84" t="b">
        <v>0</v>
      </c>
      <c r="G199" s="84" t="b">
        <v>0</v>
      </c>
    </row>
    <row r="200" spans="1:7" ht="15">
      <c r="A200" s="84" t="s">
        <v>2126</v>
      </c>
      <c r="B200" s="84">
        <v>17</v>
      </c>
      <c r="C200" s="122">
        <v>0.013711290065589745</v>
      </c>
      <c r="D200" s="84" t="s">
        <v>2013</v>
      </c>
      <c r="E200" s="84" t="b">
        <v>0</v>
      </c>
      <c r="F200" s="84" t="b">
        <v>1</v>
      </c>
      <c r="G200" s="84" t="b">
        <v>0</v>
      </c>
    </row>
    <row r="201" spans="1:7" ht="15">
      <c r="A201" s="84" t="s">
        <v>2127</v>
      </c>
      <c r="B201" s="84">
        <v>15</v>
      </c>
      <c r="C201" s="122">
        <v>0.013619400353336555</v>
      </c>
      <c r="D201" s="84" t="s">
        <v>2013</v>
      </c>
      <c r="E201" s="84" t="b">
        <v>0</v>
      </c>
      <c r="F201" s="84" t="b">
        <v>0</v>
      </c>
      <c r="G201" s="84" t="b">
        <v>0</v>
      </c>
    </row>
    <row r="202" spans="1:7" ht="15">
      <c r="A202" s="84" t="s">
        <v>2128</v>
      </c>
      <c r="B202" s="84">
        <v>14</v>
      </c>
      <c r="C202" s="122">
        <v>0.01349406183590803</v>
      </c>
      <c r="D202" s="84" t="s">
        <v>2013</v>
      </c>
      <c r="E202" s="84" t="b">
        <v>0</v>
      </c>
      <c r="F202" s="84" t="b">
        <v>0</v>
      </c>
      <c r="G202" s="84" t="b">
        <v>0</v>
      </c>
    </row>
    <row r="203" spans="1:7" ht="15">
      <c r="A203" s="84" t="s">
        <v>2129</v>
      </c>
      <c r="B203" s="84">
        <v>13</v>
      </c>
      <c r="C203" s="122">
        <v>0.013310798940058927</v>
      </c>
      <c r="D203" s="84" t="s">
        <v>2013</v>
      </c>
      <c r="E203" s="84" t="b">
        <v>0</v>
      </c>
      <c r="F203" s="84" t="b">
        <v>0</v>
      </c>
      <c r="G203" s="84" t="b">
        <v>0</v>
      </c>
    </row>
    <row r="204" spans="1:7" ht="15">
      <c r="A204" s="84" t="s">
        <v>2078</v>
      </c>
      <c r="B204" s="84">
        <v>12</v>
      </c>
      <c r="C204" s="122">
        <v>0.013065147439566029</v>
      </c>
      <c r="D204" s="84" t="s">
        <v>2013</v>
      </c>
      <c r="E204" s="84" t="b">
        <v>0</v>
      </c>
      <c r="F204" s="84" t="b">
        <v>0</v>
      </c>
      <c r="G204" s="84" t="b">
        <v>0</v>
      </c>
    </row>
    <row r="205" spans="1:7" ht="15">
      <c r="A205" s="84" t="s">
        <v>2130</v>
      </c>
      <c r="B205" s="84">
        <v>11</v>
      </c>
      <c r="C205" s="122">
        <v>0.012751896663725447</v>
      </c>
      <c r="D205" s="84" t="s">
        <v>2013</v>
      </c>
      <c r="E205" s="84" t="b">
        <v>0</v>
      </c>
      <c r="F205" s="84" t="b">
        <v>0</v>
      </c>
      <c r="G205" s="84" t="b">
        <v>0</v>
      </c>
    </row>
    <row r="206" spans="1:7" ht="15">
      <c r="A206" s="84" t="s">
        <v>2131</v>
      </c>
      <c r="B206" s="84">
        <v>10</v>
      </c>
      <c r="C206" s="122">
        <v>0.012364884919432351</v>
      </c>
      <c r="D206" s="84" t="s">
        <v>2013</v>
      </c>
      <c r="E206" s="84" t="b">
        <v>0</v>
      </c>
      <c r="F206" s="84" t="b">
        <v>0</v>
      </c>
      <c r="G206" s="84" t="b">
        <v>0</v>
      </c>
    </row>
    <row r="207" spans="1:7" ht="15">
      <c r="A207" s="84" t="s">
        <v>2353</v>
      </c>
      <c r="B207" s="84">
        <v>10</v>
      </c>
      <c r="C207" s="122">
        <v>0.012364884919432351</v>
      </c>
      <c r="D207" s="84" t="s">
        <v>2013</v>
      </c>
      <c r="E207" s="84" t="b">
        <v>0</v>
      </c>
      <c r="F207" s="84" t="b">
        <v>0</v>
      </c>
      <c r="G207" s="84" t="b">
        <v>0</v>
      </c>
    </row>
    <row r="208" spans="1:7" ht="15">
      <c r="A208" s="84" t="s">
        <v>2354</v>
      </c>
      <c r="B208" s="84">
        <v>10</v>
      </c>
      <c r="C208" s="122">
        <v>0.01321856944481808</v>
      </c>
      <c r="D208" s="84" t="s">
        <v>2013</v>
      </c>
      <c r="E208" s="84" t="b">
        <v>0</v>
      </c>
      <c r="F208" s="84" t="b">
        <v>0</v>
      </c>
      <c r="G208" s="84" t="b">
        <v>0</v>
      </c>
    </row>
    <row r="209" spans="1:7" ht="15">
      <c r="A209" s="84" t="s">
        <v>2355</v>
      </c>
      <c r="B209" s="84">
        <v>9</v>
      </c>
      <c r="C209" s="122">
        <v>0.011896712500336273</v>
      </c>
      <c r="D209" s="84" t="s">
        <v>2013</v>
      </c>
      <c r="E209" s="84" t="b">
        <v>0</v>
      </c>
      <c r="F209" s="84" t="b">
        <v>0</v>
      </c>
      <c r="G209" s="84" t="b">
        <v>0</v>
      </c>
    </row>
    <row r="210" spans="1:7" ht="15">
      <c r="A210" s="84" t="s">
        <v>2359</v>
      </c>
      <c r="B210" s="84">
        <v>8</v>
      </c>
      <c r="C210" s="122">
        <v>0.011338326040143738</v>
      </c>
      <c r="D210" s="84" t="s">
        <v>2013</v>
      </c>
      <c r="E210" s="84" t="b">
        <v>0</v>
      </c>
      <c r="F210" s="84" t="b">
        <v>0</v>
      </c>
      <c r="G210" s="84" t="b">
        <v>0</v>
      </c>
    </row>
    <row r="211" spans="1:7" ht="15">
      <c r="A211" s="84" t="s">
        <v>2356</v>
      </c>
      <c r="B211" s="84">
        <v>8</v>
      </c>
      <c r="C211" s="122">
        <v>0.011338326040143738</v>
      </c>
      <c r="D211" s="84" t="s">
        <v>2013</v>
      </c>
      <c r="E211" s="84" t="b">
        <v>0</v>
      </c>
      <c r="F211" s="84" t="b">
        <v>0</v>
      </c>
      <c r="G211" s="84" t="b">
        <v>0</v>
      </c>
    </row>
    <row r="212" spans="1:7" ht="15">
      <c r="A212" s="84" t="s">
        <v>2357</v>
      </c>
      <c r="B212" s="84">
        <v>8</v>
      </c>
      <c r="C212" s="122">
        <v>0.011338326040143738</v>
      </c>
      <c r="D212" s="84" t="s">
        <v>2013</v>
      </c>
      <c r="E212" s="84" t="b">
        <v>1</v>
      </c>
      <c r="F212" s="84" t="b">
        <v>0</v>
      </c>
      <c r="G212" s="84" t="b">
        <v>0</v>
      </c>
    </row>
    <row r="213" spans="1:7" ht="15">
      <c r="A213" s="84" t="s">
        <v>2358</v>
      </c>
      <c r="B213" s="84">
        <v>8</v>
      </c>
      <c r="C213" s="122">
        <v>0.011338326040143738</v>
      </c>
      <c r="D213" s="84" t="s">
        <v>2013</v>
      </c>
      <c r="E213" s="84" t="b">
        <v>0</v>
      </c>
      <c r="F213" s="84" t="b">
        <v>0</v>
      </c>
      <c r="G213" s="84" t="b">
        <v>0</v>
      </c>
    </row>
    <row r="214" spans="1:7" ht="15">
      <c r="A214" s="84" t="s">
        <v>2361</v>
      </c>
      <c r="B214" s="84">
        <v>7</v>
      </c>
      <c r="C214" s="122">
        <v>0.010678392801625412</v>
      </c>
      <c r="D214" s="84" t="s">
        <v>2013</v>
      </c>
      <c r="E214" s="84" t="b">
        <v>0</v>
      </c>
      <c r="F214" s="84" t="b">
        <v>0</v>
      </c>
      <c r="G214" s="84" t="b">
        <v>0</v>
      </c>
    </row>
    <row r="215" spans="1:7" ht="15">
      <c r="A215" s="84" t="s">
        <v>2362</v>
      </c>
      <c r="B215" s="84">
        <v>7</v>
      </c>
      <c r="C215" s="122">
        <v>0.010678392801625412</v>
      </c>
      <c r="D215" s="84" t="s">
        <v>2013</v>
      </c>
      <c r="E215" s="84" t="b">
        <v>0</v>
      </c>
      <c r="F215" s="84" t="b">
        <v>0</v>
      </c>
      <c r="G215" s="84" t="b">
        <v>0</v>
      </c>
    </row>
    <row r="216" spans="1:7" ht="15">
      <c r="A216" s="84" t="s">
        <v>2365</v>
      </c>
      <c r="B216" s="84">
        <v>6</v>
      </c>
      <c r="C216" s="122">
        <v>0.009902312477215638</v>
      </c>
      <c r="D216" s="84" t="s">
        <v>2013</v>
      </c>
      <c r="E216" s="84" t="b">
        <v>0</v>
      </c>
      <c r="F216" s="84" t="b">
        <v>0</v>
      </c>
      <c r="G216" s="84" t="b">
        <v>0</v>
      </c>
    </row>
    <row r="217" spans="1:7" ht="15">
      <c r="A217" s="84" t="s">
        <v>2366</v>
      </c>
      <c r="B217" s="84">
        <v>6</v>
      </c>
      <c r="C217" s="122">
        <v>0.009902312477215638</v>
      </c>
      <c r="D217" s="84" t="s">
        <v>2013</v>
      </c>
      <c r="E217" s="84" t="b">
        <v>0</v>
      </c>
      <c r="F217" s="84" t="b">
        <v>0</v>
      </c>
      <c r="G217" s="84" t="b">
        <v>0</v>
      </c>
    </row>
    <row r="218" spans="1:7" ht="15">
      <c r="A218" s="84" t="s">
        <v>2368</v>
      </c>
      <c r="B218" s="84">
        <v>6</v>
      </c>
      <c r="C218" s="122">
        <v>0.009902312477215638</v>
      </c>
      <c r="D218" s="84" t="s">
        <v>2013</v>
      </c>
      <c r="E218" s="84" t="b">
        <v>0</v>
      </c>
      <c r="F218" s="84" t="b">
        <v>0</v>
      </c>
      <c r="G218" s="84" t="b">
        <v>0</v>
      </c>
    </row>
    <row r="219" spans="1:7" ht="15">
      <c r="A219" s="84" t="s">
        <v>2367</v>
      </c>
      <c r="B219" s="84">
        <v>6</v>
      </c>
      <c r="C219" s="122">
        <v>0.009902312477215638</v>
      </c>
      <c r="D219" s="84" t="s">
        <v>2013</v>
      </c>
      <c r="E219" s="84" t="b">
        <v>0</v>
      </c>
      <c r="F219" s="84" t="b">
        <v>0</v>
      </c>
      <c r="G219" s="84" t="b">
        <v>0</v>
      </c>
    </row>
    <row r="220" spans="1:7" ht="15">
      <c r="A220" s="84" t="s">
        <v>2374</v>
      </c>
      <c r="B220" s="84">
        <v>5</v>
      </c>
      <c r="C220" s="122">
        <v>0.008990558090910029</v>
      </c>
      <c r="D220" s="84" t="s">
        <v>2013</v>
      </c>
      <c r="E220" s="84" t="b">
        <v>0</v>
      </c>
      <c r="F220" s="84" t="b">
        <v>0</v>
      </c>
      <c r="G220" s="84" t="b">
        <v>0</v>
      </c>
    </row>
    <row r="221" spans="1:7" ht="15">
      <c r="A221" s="84" t="s">
        <v>2373</v>
      </c>
      <c r="B221" s="84">
        <v>5</v>
      </c>
      <c r="C221" s="122">
        <v>0.008990558090910029</v>
      </c>
      <c r="D221" s="84" t="s">
        <v>2013</v>
      </c>
      <c r="E221" s="84" t="b">
        <v>0</v>
      </c>
      <c r="F221" s="84" t="b">
        <v>0</v>
      </c>
      <c r="G221" s="84" t="b">
        <v>0</v>
      </c>
    </row>
    <row r="222" spans="1:7" ht="15">
      <c r="A222" s="84" t="s">
        <v>2381</v>
      </c>
      <c r="B222" s="84">
        <v>4</v>
      </c>
      <c r="C222" s="122">
        <v>0.007915655525026951</v>
      </c>
      <c r="D222" s="84" t="s">
        <v>2013</v>
      </c>
      <c r="E222" s="84" t="b">
        <v>0</v>
      </c>
      <c r="F222" s="84" t="b">
        <v>0</v>
      </c>
      <c r="G222" s="84" t="b">
        <v>0</v>
      </c>
    </row>
    <row r="223" spans="1:7" ht="15">
      <c r="A223" s="84" t="s">
        <v>2139</v>
      </c>
      <c r="B223" s="84">
        <v>4</v>
      </c>
      <c r="C223" s="122">
        <v>0.007915655525026951</v>
      </c>
      <c r="D223" s="84" t="s">
        <v>2013</v>
      </c>
      <c r="E223" s="84" t="b">
        <v>0</v>
      </c>
      <c r="F223" s="84" t="b">
        <v>0</v>
      </c>
      <c r="G223" s="84" t="b">
        <v>0</v>
      </c>
    </row>
    <row r="224" spans="1:7" ht="15">
      <c r="A224" s="84" t="s">
        <v>2382</v>
      </c>
      <c r="B224" s="84">
        <v>4</v>
      </c>
      <c r="C224" s="122">
        <v>0.007915655525026951</v>
      </c>
      <c r="D224" s="84" t="s">
        <v>2013</v>
      </c>
      <c r="E224" s="84" t="b">
        <v>0</v>
      </c>
      <c r="F224" s="84" t="b">
        <v>0</v>
      </c>
      <c r="G224" s="84" t="b">
        <v>0</v>
      </c>
    </row>
    <row r="225" spans="1:7" ht="15">
      <c r="A225" s="84" t="s">
        <v>2369</v>
      </c>
      <c r="B225" s="84">
        <v>3</v>
      </c>
      <c r="C225" s="122">
        <v>0.006636025617324132</v>
      </c>
      <c r="D225" s="84" t="s">
        <v>2013</v>
      </c>
      <c r="E225" s="84" t="b">
        <v>0</v>
      </c>
      <c r="F225" s="84" t="b">
        <v>0</v>
      </c>
      <c r="G225" s="84" t="b">
        <v>0</v>
      </c>
    </row>
    <row r="226" spans="1:7" ht="15">
      <c r="A226" s="84" t="s">
        <v>2392</v>
      </c>
      <c r="B226" s="84">
        <v>3</v>
      </c>
      <c r="C226" s="122">
        <v>0.006636025617324132</v>
      </c>
      <c r="D226" s="84" t="s">
        <v>2013</v>
      </c>
      <c r="E226" s="84" t="b">
        <v>0</v>
      </c>
      <c r="F226" s="84" t="b">
        <v>0</v>
      </c>
      <c r="G226" s="84" t="b">
        <v>0</v>
      </c>
    </row>
    <row r="227" spans="1:7" ht="15">
      <c r="A227" s="84" t="s">
        <v>2394</v>
      </c>
      <c r="B227" s="84">
        <v>3</v>
      </c>
      <c r="C227" s="122">
        <v>0.006636025617324132</v>
      </c>
      <c r="D227" s="84" t="s">
        <v>2013</v>
      </c>
      <c r="E227" s="84" t="b">
        <v>0</v>
      </c>
      <c r="F227" s="84" t="b">
        <v>0</v>
      </c>
      <c r="G227" s="84" t="b">
        <v>0</v>
      </c>
    </row>
    <row r="228" spans="1:7" ht="15">
      <c r="A228" s="84" t="s">
        <v>2372</v>
      </c>
      <c r="B228" s="84">
        <v>3</v>
      </c>
      <c r="C228" s="122">
        <v>0.006636025617324132</v>
      </c>
      <c r="D228" s="84" t="s">
        <v>2013</v>
      </c>
      <c r="E228" s="84" t="b">
        <v>0</v>
      </c>
      <c r="F228" s="84" t="b">
        <v>0</v>
      </c>
      <c r="G228" s="84" t="b">
        <v>0</v>
      </c>
    </row>
    <row r="229" spans="1:7" ht="15">
      <c r="A229" s="84" t="s">
        <v>2393</v>
      </c>
      <c r="B229" s="84">
        <v>3</v>
      </c>
      <c r="C229" s="122">
        <v>0.006636025617324132</v>
      </c>
      <c r="D229" s="84" t="s">
        <v>2013</v>
      </c>
      <c r="E229" s="84" t="b">
        <v>0</v>
      </c>
      <c r="F229" s="84" t="b">
        <v>0</v>
      </c>
      <c r="G229" s="84" t="b">
        <v>0</v>
      </c>
    </row>
    <row r="230" spans="1:7" ht="15">
      <c r="A230" s="84" t="s">
        <v>2437</v>
      </c>
      <c r="B230" s="84">
        <v>2</v>
      </c>
      <c r="C230" s="122">
        <v>0.005081074014991018</v>
      </c>
      <c r="D230" s="84" t="s">
        <v>2013</v>
      </c>
      <c r="E230" s="84" t="b">
        <v>0</v>
      </c>
      <c r="F230" s="84" t="b">
        <v>0</v>
      </c>
      <c r="G230" s="84" t="b">
        <v>0</v>
      </c>
    </row>
    <row r="231" spans="1:7" ht="15">
      <c r="A231" s="84" t="s">
        <v>2450</v>
      </c>
      <c r="B231" s="84">
        <v>2</v>
      </c>
      <c r="C231" s="122">
        <v>0.005081074014991018</v>
      </c>
      <c r="D231" s="84" t="s">
        <v>2013</v>
      </c>
      <c r="E231" s="84" t="b">
        <v>0</v>
      </c>
      <c r="F231" s="84" t="b">
        <v>0</v>
      </c>
      <c r="G231" s="84" t="b">
        <v>0</v>
      </c>
    </row>
    <row r="232" spans="1:7" ht="15">
      <c r="A232" s="84" t="s">
        <v>2451</v>
      </c>
      <c r="B232" s="84">
        <v>2</v>
      </c>
      <c r="C232" s="122">
        <v>0.005081074014991018</v>
      </c>
      <c r="D232" s="84" t="s">
        <v>2013</v>
      </c>
      <c r="E232" s="84" t="b">
        <v>0</v>
      </c>
      <c r="F232" s="84" t="b">
        <v>0</v>
      </c>
      <c r="G232" s="84" t="b">
        <v>0</v>
      </c>
    </row>
    <row r="233" spans="1:7" ht="15">
      <c r="A233" s="84" t="s">
        <v>2446</v>
      </c>
      <c r="B233" s="84">
        <v>2</v>
      </c>
      <c r="C233" s="122">
        <v>0.005081074014991018</v>
      </c>
      <c r="D233" s="84" t="s">
        <v>2013</v>
      </c>
      <c r="E233" s="84" t="b">
        <v>0</v>
      </c>
      <c r="F233" s="84" t="b">
        <v>0</v>
      </c>
      <c r="G233" s="84" t="b">
        <v>0</v>
      </c>
    </row>
    <row r="234" spans="1:7" ht="15">
      <c r="A234" s="84" t="s">
        <v>2449</v>
      </c>
      <c r="B234" s="84">
        <v>2</v>
      </c>
      <c r="C234" s="122">
        <v>0.005081074014991018</v>
      </c>
      <c r="D234" s="84" t="s">
        <v>2013</v>
      </c>
      <c r="E234" s="84" t="b">
        <v>0</v>
      </c>
      <c r="F234" s="84" t="b">
        <v>0</v>
      </c>
      <c r="G234" s="84" t="b">
        <v>0</v>
      </c>
    </row>
    <row r="235" spans="1:7" ht="15">
      <c r="A235" s="84" t="s">
        <v>2436</v>
      </c>
      <c r="B235" s="84">
        <v>2</v>
      </c>
      <c r="C235" s="122">
        <v>0.005081074014991018</v>
      </c>
      <c r="D235" s="84" t="s">
        <v>2013</v>
      </c>
      <c r="E235" s="84" t="b">
        <v>1</v>
      </c>
      <c r="F235" s="84" t="b">
        <v>0</v>
      </c>
      <c r="G235" s="84" t="b">
        <v>0</v>
      </c>
    </row>
    <row r="236" spans="1:7" ht="15">
      <c r="A236" s="84" t="s">
        <v>2439</v>
      </c>
      <c r="B236" s="84">
        <v>2</v>
      </c>
      <c r="C236" s="122">
        <v>0.005081074014991018</v>
      </c>
      <c r="D236" s="84" t="s">
        <v>2013</v>
      </c>
      <c r="E236" s="84" t="b">
        <v>0</v>
      </c>
      <c r="F236" s="84" t="b">
        <v>0</v>
      </c>
      <c r="G236" s="84" t="b">
        <v>0</v>
      </c>
    </row>
    <row r="237" spans="1:7" ht="15">
      <c r="A237" s="84" t="s">
        <v>2380</v>
      </c>
      <c r="B237" s="84">
        <v>2</v>
      </c>
      <c r="C237" s="122">
        <v>0.005081074014991018</v>
      </c>
      <c r="D237" s="84" t="s">
        <v>2013</v>
      </c>
      <c r="E237" s="84" t="b">
        <v>0</v>
      </c>
      <c r="F237" s="84" t="b">
        <v>0</v>
      </c>
      <c r="G237" s="84" t="b">
        <v>0</v>
      </c>
    </row>
    <row r="238" spans="1:7" ht="15">
      <c r="A238" s="84" t="s">
        <v>2433</v>
      </c>
      <c r="B238" s="84">
        <v>2</v>
      </c>
      <c r="C238" s="122">
        <v>0.005081074014991018</v>
      </c>
      <c r="D238" s="84" t="s">
        <v>2013</v>
      </c>
      <c r="E238" s="84" t="b">
        <v>0</v>
      </c>
      <c r="F238" s="84" t="b">
        <v>0</v>
      </c>
      <c r="G238" s="84" t="b">
        <v>0</v>
      </c>
    </row>
    <row r="239" spans="1:7" ht="15">
      <c r="A239" s="84" t="s">
        <v>2388</v>
      </c>
      <c r="B239" s="84">
        <v>2</v>
      </c>
      <c r="C239" s="122">
        <v>0.005081074014991018</v>
      </c>
      <c r="D239" s="84" t="s">
        <v>2013</v>
      </c>
      <c r="E239" s="84" t="b">
        <v>0</v>
      </c>
      <c r="F239" s="84" t="b">
        <v>0</v>
      </c>
      <c r="G239" s="84" t="b">
        <v>0</v>
      </c>
    </row>
    <row r="240" spans="1:7" ht="15">
      <c r="A240" s="84" t="s">
        <v>2444</v>
      </c>
      <c r="B240" s="84">
        <v>2</v>
      </c>
      <c r="C240" s="122">
        <v>0.005081074014991018</v>
      </c>
      <c r="D240" s="84" t="s">
        <v>2013</v>
      </c>
      <c r="E240" s="84" t="b">
        <v>0</v>
      </c>
      <c r="F240" s="84" t="b">
        <v>0</v>
      </c>
      <c r="G240" s="84" t="b">
        <v>0</v>
      </c>
    </row>
    <row r="241" spans="1:7" ht="15">
      <c r="A241" s="84" t="s">
        <v>2427</v>
      </c>
      <c r="B241" s="84">
        <v>2</v>
      </c>
      <c r="C241" s="122">
        <v>0.005081074014991018</v>
      </c>
      <c r="D241" s="84" t="s">
        <v>2013</v>
      </c>
      <c r="E241" s="84" t="b">
        <v>0</v>
      </c>
      <c r="F241" s="84" t="b">
        <v>0</v>
      </c>
      <c r="G241" s="84" t="b">
        <v>0</v>
      </c>
    </row>
    <row r="242" spans="1:7" ht="15">
      <c r="A242" s="84" t="s">
        <v>2447</v>
      </c>
      <c r="B242" s="84">
        <v>2</v>
      </c>
      <c r="C242" s="122">
        <v>0.005081074014991018</v>
      </c>
      <c r="D242" s="84" t="s">
        <v>2013</v>
      </c>
      <c r="E242" s="84" t="b">
        <v>0</v>
      </c>
      <c r="F242" s="84" t="b">
        <v>0</v>
      </c>
      <c r="G242" s="84" t="b">
        <v>0</v>
      </c>
    </row>
    <row r="243" spans="1:7" ht="15">
      <c r="A243" s="84" t="s">
        <v>2448</v>
      </c>
      <c r="B243" s="84">
        <v>2</v>
      </c>
      <c r="C243" s="122">
        <v>0.005081074014991018</v>
      </c>
      <c r="D243" s="84" t="s">
        <v>2013</v>
      </c>
      <c r="E243" s="84" t="b">
        <v>1</v>
      </c>
      <c r="F243" s="84" t="b">
        <v>0</v>
      </c>
      <c r="G243" s="84" t="b">
        <v>0</v>
      </c>
    </row>
    <row r="244" spans="1:7" ht="15">
      <c r="A244" s="84" t="s">
        <v>2112</v>
      </c>
      <c r="B244" s="84">
        <v>2</v>
      </c>
      <c r="C244" s="122">
        <v>0.005081074014991018</v>
      </c>
      <c r="D244" s="84" t="s">
        <v>2013</v>
      </c>
      <c r="E244" s="84" t="b">
        <v>0</v>
      </c>
      <c r="F244" s="84" t="b">
        <v>0</v>
      </c>
      <c r="G244" s="84" t="b">
        <v>0</v>
      </c>
    </row>
    <row r="245" spans="1:7" ht="15">
      <c r="A245" s="84" t="s">
        <v>2431</v>
      </c>
      <c r="B245" s="84">
        <v>2</v>
      </c>
      <c r="C245" s="122">
        <v>0.005081074014991018</v>
      </c>
      <c r="D245" s="84" t="s">
        <v>2013</v>
      </c>
      <c r="E245" s="84" t="b">
        <v>0</v>
      </c>
      <c r="F245" s="84" t="b">
        <v>0</v>
      </c>
      <c r="G245" s="84" t="b">
        <v>0</v>
      </c>
    </row>
    <row r="246" spans="1:7" ht="15">
      <c r="A246" s="84" t="s">
        <v>2432</v>
      </c>
      <c r="B246" s="84">
        <v>2</v>
      </c>
      <c r="C246" s="122">
        <v>0.005081074014991018</v>
      </c>
      <c r="D246" s="84" t="s">
        <v>2013</v>
      </c>
      <c r="E246" s="84" t="b">
        <v>0</v>
      </c>
      <c r="F246" s="84" t="b">
        <v>0</v>
      </c>
      <c r="G246" s="84" t="b">
        <v>0</v>
      </c>
    </row>
    <row r="247" spans="1:7" ht="15">
      <c r="A247" s="84" t="s">
        <v>2375</v>
      </c>
      <c r="B247" s="84">
        <v>2</v>
      </c>
      <c r="C247" s="122">
        <v>0.005081074014991018</v>
      </c>
      <c r="D247" s="84" t="s">
        <v>2013</v>
      </c>
      <c r="E247" s="84" t="b">
        <v>0</v>
      </c>
      <c r="F247" s="84" t="b">
        <v>0</v>
      </c>
      <c r="G247" s="84" t="b">
        <v>0</v>
      </c>
    </row>
    <row r="248" spans="1:7" ht="15">
      <c r="A248" s="84" t="s">
        <v>2445</v>
      </c>
      <c r="B248" s="84">
        <v>2</v>
      </c>
      <c r="C248" s="122">
        <v>0.005081074014991018</v>
      </c>
      <c r="D248" s="84" t="s">
        <v>2013</v>
      </c>
      <c r="E248" s="84" t="b">
        <v>0</v>
      </c>
      <c r="F248" s="84" t="b">
        <v>0</v>
      </c>
      <c r="G248" s="84" t="b">
        <v>0</v>
      </c>
    </row>
    <row r="249" spans="1:7" ht="15">
      <c r="A249" s="84" t="s">
        <v>2428</v>
      </c>
      <c r="B249" s="84">
        <v>2</v>
      </c>
      <c r="C249" s="122">
        <v>0.005081074014991018</v>
      </c>
      <c r="D249" s="84" t="s">
        <v>2013</v>
      </c>
      <c r="E249" s="84" t="b">
        <v>1</v>
      </c>
      <c r="F249" s="84" t="b">
        <v>0</v>
      </c>
      <c r="G249" s="84" t="b">
        <v>0</v>
      </c>
    </row>
    <row r="250" spans="1:7" ht="15">
      <c r="A250" s="84" t="s">
        <v>2443</v>
      </c>
      <c r="B250" s="84">
        <v>2</v>
      </c>
      <c r="C250" s="122">
        <v>0.005081074014991018</v>
      </c>
      <c r="D250" s="84" t="s">
        <v>2013</v>
      </c>
      <c r="E250" s="84" t="b">
        <v>0</v>
      </c>
      <c r="F250" s="84" t="b">
        <v>0</v>
      </c>
      <c r="G250" s="84" t="b">
        <v>0</v>
      </c>
    </row>
    <row r="251" spans="1:7" ht="15">
      <c r="A251" s="84" t="s">
        <v>2441</v>
      </c>
      <c r="B251" s="84">
        <v>2</v>
      </c>
      <c r="C251" s="122">
        <v>0.005081074014991018</v>
      </c>
      <c r="D251" s="84" t="s">
        <v>2013</v>
      </c>
      <c r="E251" s="84" t="b">
        <v>0</v>
      </c>
      <c r="F251" s="84" t="b">
        <v>0</v>
      </c>
      <c r="G251" s="84" t="b">
        <v>0</v>
      </c>
    </row>
    <row r="252" spans="1:7" ht="15">
      <c r="A252" s="84" t="s">
        <v>2440</v>
      </c>
      <c r="B252" s="84">
        <v>2</v>
      </c>
      <c r="C252" s="122">
        <v>0.005081074014991018</v>
      </c>
      <c r="D252" s="84" t="s">
        <v>2013</v>
      </c>
      <c r="E252" s="84" t="b">
        <v>0</v>
      </c>
      <c r="F252" s="84" t="b">
        <v>0</v>
      </c>
      <c r="G252" s="84" t="b">
        <v>0</v>
      </c>
    </row>
    <row r="253" spans="1:7" ht="15">
      <c r="A253" s="84" t="s">
        <v>2385</v>
      </c>
      <c r="B253" s="84">
        <v>2</v>
      </c>
      <c r="C253" s="122">
        <v>0.005081074014991018</v>
      </c>
      <c r="D253" s="84" t="s">
        <v>2013</v>
      </c>
      <c r="E253" s="84" t="b">
        <v>1</v>
      </c>
      <c r="F253" s="84" t="b">
        <v>0</v>
      </c>
      <c r="G253" s="84" t="b">
        <v>0</v>
      </c>
    </row>
    <row r="254" spans="1:7" ht="15">
      <c r="A254" s="84" t="s">
        <v>2386</v>
      </c>
      <c r="B254" s="84">
        <v>2</v>
      </c>
      <c r="C254" s="122">
        <v>0.005081074014991018</v>
      </c>
      <c r="D254" s="84" t="s">
        <v>2013</v>
      </c>
      <c r="E254" s="84" t="b">
        <v>1</v>
      </c>
      <c r="F254" s="84" t="b">
        <v>0</v>
      </c>
      <c r="G254" s="84" t="b">
        <v>0</v>
      </c>
    </row>
    <row r="255" spans="1:7" ht="15">
      <c r="A255" s="84" t="s">
        <v>2434</v>
      </c>
      <c r="B255" s="84">
        <v>2</v>
      </c>
      <c r="C255" s="122">
        <v>0.005081074014991018</v>
      </c>
      <c r="D255" s="84" t="s">
        <v>2013</v>
      </c>
      <c r="E255" s="84" t="b">
        <v>0</v>
      </c>
      <c r="F255" s="84" t="b">
        <v>0</v>
      </c>
      <c r="G255" s="84" t="b">
        <v>0</v>
      </c>
    </row>
    <row r="256" spans="1:7" ht="15">
      <c r="A256" s="84" t="s">
        <v>2371</v>
      </c>
      <c r="B256" s="84">
        <v>2</v>
      </c>
      <c r="C256" s="122">
        <v>0.005081074014991018</v>
      </c>
      <c r="D256" s="84" t="s">
        <v>2013</v>
      </c>
      <c r="E256" s="84" t="b">
        <v>1</v>
      </c>
      <c r="F256" s="84" t="b">
        <v>0</v>
      </c>
      <c r="G256" s="84" t="b">
        <v>0</v>
      </c>
    </row>
    <row r="257" spans="1:7" ht="15">
      <c r="A257" s="84" t="s">
        <v>2438</v>
      </c>
      <c r="B257" s="84">
        <v>2</v>
      </c>
      <c r="C257" s="122">
        <v>0.005081074014991018</v>
      </c>
      <c r="D257" s="84" t="s">
        <v>2013</v>
      </c>
      <c r="E257" s="84" t="b">
        <v>0</v>
      </c>
      <c r="F257" s="84" t="b">
        <v>0</v>
      </c>
      <c r="G257" s="84" t="b">
        <v>0</v>
      </c>
    </row>
    <row r="258" spans="1:7" ht="15">
      <c r="A258" s="84" t="s">
        <v>2383</v>
      </c>
      <c r="B258" s="84">
        <v>2</v>
      </c>
      <c r="C258" s="122">
        <v>0.005081074014991018</v>
      </c>
      <c r="D258" s="84" t="s">
        <v>2013</v>
      </c>
      <c r="E258" s="84" t="b">
        <v>0</v>
      </c>
      <c r="F258" s="84" t="b">
        <v>0</v>
      </c>
      <c r="G258" s="84" t="b">
        <v>0</v>
      </c>
    </row>
    <row r="259" spans="1:7" ht="15">
      <c r="A259" s="84" t="s">
        <v>2429</v>
      </c>
      <c r="B259" s="84">
        <v>2</v>
      </c>
      <c r="C259" s="122">
        <v>0.005081074014991018</v>
      </c>
      <c r="D259" s="84" t="s">
        <v>2013</v>
      </c>
      <c r="E259" s="84" t="b">
        <v>0</v>
      </c>
      <c r="F259" s="84" t="b">
        <v>0</v>
      </c>
      <c r="G259" s="84" t="b">
        <v>0</v>
      </c>
    </row>
    <row r="260" spans="1:7" ht="15">
      <c r="A260" s="84" t="s">
        <v>2435</v>
      </c>
      <c r="B260" s="84">
        <v>2</v>
      </c>
      <c r="C260" s="122">
        <v>0.005081074014991018</v>
      </c>
      <c r="D260" s="84" t="s">
        <v>2013</v>
      </c>
      <c r="E260" s="84" t="b">
        <v>0</v>
      </c>
      <c r="F260" s="84" t="b">
        <v>0</v>
      </c>
      <c r="G260" s="84" t="b">
        <v>0</v>
      </c>
    </row>
    <row r="261" spans="1:7" ht="15">
      <c r="A261" s="84" t="s">
        <v>2370</v>
      </c>
      <c r="B261" s="84">
        <v>2</v>
      </c>
      <c r="C261" s="122">
        <v>0.005081074014991018</v>
      </c>
      <c r="D261" s="84" t="s">
        <v>2013</v>
      </c>
      <c r="E261" s="84" t="b">
        <v>0</v>
      </c>
      <c r="F261" s="84" t="b">
        <v>0</v>
      </c>
      <c r="G261" s="84" t="b">
        <v>0</v>
      </c>
    </row>
    <row r="262" spans="1:7" ht="15">
      <c r="A262" s="84" t="s">
        <v>2430</v>
      </c>
      <c r="B262" s="84">
        <v>2</v>
      </c>
      <c r="C262" s="122">
        <v>0.005081074014991018</v>
      </c>
      <c r="D262" s="84" t="s">
        <v>2013</v>
      </c>
      <c r="E262" s="84" t="b">
        <v>0</v>
      </c>
      <c r="F262" s="84" t="b">
        <v>0</v>
      </c>
      <c r="G262" s="84" t="b">
        <v>0</v>
      </c>
    </row>
    <row r="263" spans="1:7" ht="15">
      <c r="A263" s="84" t="s">
        <v>2133</v>
      </c>
      <c r="B263" s="84">
        <v>5</v>
      </c>
      <c r="C263" s="122">
        <v>0.005498697642196168</v>
      </c>
      <c r="D263" s="84" t="s">
        <v>2014</v>
      </c>
      <c r="E263" s="84" t="b">
        <v>0</v>
      </c>
      <c r="F263" s="84" t="b">
        <v>0</v>
      </c>
      <c r="G263" s="84" t="b">
        <v>0</v>
      </c>
    </row>
    <row r="264" spans="1:7" ht="15">
      <c r="A264" s="84" t="s">
        <v>2075</v>
      </c>
      <c r="B264" s="84">
        <v>5</v>
      </c>
      <c r="C264" s="122">
        <v>0.005498697642196168</v>
      </c>
      <c r="D264" s="84" t="s">
        <v>2014</v>
      </c>
      <c r="E264" s="84" t="b">
        <v>0</v>
      </c>
      <c r="F264" s="84" t="b">
        <v>0</v>
      </c>
      <c r="G264" s="84" t="b">
        <v>0</v>
      </c>
    </row>
    <row r="265" spans="1:7" ht="15">
      <c r="A265" s="84" t="s">
        <v>238</v>
      </c>
      <c r="B265" s="84">
        <v>3</v>
      </c>
      <c r="C265" s="122">
        <v>0.012542916485999216</v>
      </c>
      <c r="D265" s="84" t="s">
        <v>2014</v>
      </c>
      <c r="E265" s="84" t="b">
        <v>0</v>
      </c>
      <c r="F265" s="84" t="b">
        <v>0</v>
      </c>
      <c r="G265" s="84" t="b">
        <v>0</v>
      </c>
    </row>
    <row r="266" spans="1:7" ht="15">
      <c r="A266" s="84" t="s">
        <v>308</v>
      </c>
      <c r="B266" s="84">
        <v>3</v>
      </c>
      <c r="C266" s="122">
        <v>0.012542916485999216</v>
      </c>
      <c r="D266" s="84" t="s">
        <v>2014</v>
      </c>
      <c r="E266" s="84" t="b">
        <v>0</v>
      </c>
      <c r="F266" s="84" t="b">
        <v>0</v>
      </c>
      <c r="G266" s="84" t="b">
        <v>0</v>
      </c>
    </row>
    <row r="267" spans="1:7" ht="15">
      <c r="A267" s="84" t="s">
        <v>307</v>
      </c>
      <c r="B267" s="84">
        <v>3</v>
      </c>
      <c r="C267" s="122">
        <v>0.012542916485999216</v>
      </c>
      <c r="D267" s="84" t="s">
        <v>2014</v>
      </c>
      <c r="E267" s="84" t="b">
        <v>0</v>
      </c>
      <c r="F267" s="84" t="b">
        <v>0</v>
      </c>
      <c r="G267" s="84" t="b">
        <v>0</v>
      </c>
    </row>
    <row r="268" spans="1:7" ht="15">
      <c r="A268" s="84" t="s">
        <v>306</v>
      </c>
      <c r="B268" s="84">
        <v>3</v>
      </c>
      <c r="C268" s="122">
        <v>0.012542916485999216</v>
      </c>
      <c r="D268" s="84" t="s">
        <v>2014</v>
      </c>
      <c r="E268" s="84" t="b">
        <v>0</v>
      </c>
      <c r="F268" s="84" t="b">
        <v>0</v>
      </c>
      <c r="G268" s="84" t="b">
        <v>0</v>
      </c>
    </row>
    <row r="269" spans="1:7" ht="15">
      <c r="A269" s="84" t="s">
        <v>305</v>
      </c>
      <c r="B269" s="84">
        <v>3</v>
      </c>
      <c r="C269" s="122">
        <v>0.012542916485999216</v>
      </c>
      <c r="D269" s="84" t="s">
        <v>2014</v>
      </c>
      <c r="E269" s="84" t="b">
        <v>0</v>
      </c>
      <c r="F269" s="84" t="b">
        <v>0</v>
      </c>
      <c r="G269" s="84" t="b">
        <v>0</v>
      </c>
    </row>
    <row r="270" spans="1:7" ht="15">
      <c r="A270" s="84" t="s">
        <v>304</v>
      </c>
      <c r="B270" s="84">
        <v>3</v>
      </c>
      <c r="C270" s="122">
        <v>0.012542916485999216</v>
      </c>
      <c r="D270" s="84" t="s">
        <v>2014</v>
      </c>
      <c r="E270" s="84" t="b">
        <v>0</v>
      </c>
      <c r="F270" s="84" t="b">
        <v>0</v>
      </c>
      <c r="G270" s="84" t="b">
        <v>0</v>
      </c>
    </row>
    <row r="271" spans="1:7" ht="15">
      <c r="A271" s="84" t="s">
        <v>303</v>
      </c>
      <c r="B271" s="84">
        <v>3</v>
      </c>
      <c r="C271" s="122">
        <v>0.012542916485999216</v>
      </c>
      <c r="D271" s="84" t="s">
        <v>2014</v>
      </c>
      <c r="E271" s="84" t="b">
        <v>0</v>
      </c>
      <c r="F271" s="84" t="b">
        <v>0</v>
      </c>
      <c r="G271" s="84" t="b">
        <v>0</v>
      </c>
    </row>
    <row r="272" spans="1:7" ht="15">
      <c r="A272" s="84" t="s">
        <v>302</v>
      </c>
      <c r="B272" s="84">
        <v>3</v>
      </c>
      <c r="C272" s="122">
        <v>0.012542916485999216</v>
      </c>
      <c r="D272" s="84" t="s">
        <v>2014</v>
      </c>
      <c r="E272" s="84" t="b">
        <v>0</v>
      </c>
      <c r="F272" s="84" t="b">
        <v>0</v>
      </c>
      <c r="G272" s="84" t="b">
        <v>0</v>
      </c>
    </row>
    <row r="273" spans="1:7" ht="15">
      <c r="A273" s="84" t="s">
        <v>301</v>
      </c>
      <c r="B273" s="84">
        <v>3</v>
      </c>
      <c r="C273" s="122">
        <v>0.012542916485999216</v>
      </c>
      <c r="D273" s="84" t="s">
        <v>2014</v>
      </c>
      <c r="E273" s="84" t="b">
        <v>0</v>
      </c>
      <c r="F273" s="84" t="b">
        <v>0</v>
      </c>
      <c r="G273" s="84" t="b">
        <v>0</v>
      </c>
    </row>
    <row r="274" spans="1:7" ht="15">
      <c r="A274" s="84" t="s">
        <v>2389</v>
      </c>
      <c r="B274" s="84">
        <v>3</v>
      </c>
      <c r="C274" s="122">
        <v>0.012542916485999216</v>
      </c>
      <c r="D274" s="84" t="s">
        <v>2014</v>
      </c>
      <c r="E274" s="84" t="b">
        <v>0</v>
      </c>
      <c r="F274" s="84" t="b">
        <v>0</v>
      </c>
      <c r="G274" s="84" t="b">
        <v>0</v>
      </c>
    </row>
    <row r="275" spans="1:7" ht="15">
      <c r="A275" s="84" t="s">
        <v>300</v>
      </c>
      <c r="B275" s="84">
        <v>2</v>
      </c>
      <c r="C275" s="122">
        <v>0.013253368186657288</v>
      </c>
      <c r="D275" s="84" t="s">
        <v>2014</v>
      </c>
      <c r="E275" s="84" t="b">
        <v>0</v>
      </c>
      <c r="F275" s="84" t="b">
        <v>0</v>
      </c>
      <c r="G275" s="84" t="b">
        <v>0</v>
      </c>
    </row>
    <row r="276" spans="1:7" ht="15">
      <c r="A276" s="84" t="s">
        <v>2407</v>
      </c>
      <c r="B276" s="84">
        <v>2</v>
      </c>
      <c r="C276" s="122">
        <v>0.013253368186657288</v>
      </c>
      <c r="D276" s="84" t="s">
        <v>2014</v>
      </c>
      <c r="E276" s="84" t="b">
        <v>0</v>
      </c>
      <c r="F276" s="84" t="b">
        <v>0</v>
      </c>
      <c r="G276" s="84" t="b">
        <v>0</v>
      </c>
    </row>
    <row r="277" spans="1:7" ht="15">
      <c r="A277" s="84" t="s">
        <v>2408</v>
      </c>
      <c r="B277" s="84">
        <v>2</v>
      </c>
      <c r="C277" s="122">
        <v>0.013253368186657288</v>
      </c>
      <c r="D277" s="84" t="s">
        <v>2014</v>
      </c>
      <c r="E277" s="84" t="b">
        <v>0</v>
      </c>
      <c r="F277" s="84" t="b">
        <v>0</v>
      </c>
      <c r="G277" s="84" t="b">
        <v>0</v>
      </c>
    </row>
    <row r="278" spans="1:7" ht="15">
      <c r="A278" s="84" t="s">
        <v>2409</v>
      </c>
      <c r="B278" s="84">
        <v>2</v>
      </c>
      <c r="C278" s="122">
        <v>0.013253368186657288</v>
      </c>
      <c r="D278" s="84" t="s">
        <v>2014</v>
      </c>
      <c r="E278" s="84" t="b">
        <v>0</v>
      </c>
      <c r="F278" s="84" t="b">
        <v>0</v>
      </c>
      <c r="G278" s="84" t="b">
        <v>0</v>
      </c>
    </row>
    <row r="279" spans="1:7" ht="15">
      <c r="A279" s="84" t="s">
        <v>2075</v>
      </c>
      <c r="B279" s="84">
        <v>18</v>
      </c>
      <c r="C279" s="122">
        <v>0</v>
      </c>
      <c r="D279" s="84" t="s">
        <v>2015</v>
      </c>
      <c r="E279" s="84" t="b">
        <v>0</v>
      </c>
      <c r="F279" s="84" t="b">
        <v>0</v>
      </c>
      <c r="G279" s="84" t="b">
        <v>0</v>
      </c>
    </row>
    <row r="280" spans="1:7" ht="15">
      <c r="A280" s="84" t="s">
        <v>2078</v>
      </c>
      <c r="B280" s="84">
        <v>12</v>
      </c>
      <c r="C280" s="122">
        <v>0.022317894255138894</v>
      </c>
      <c r="D280" s="84" t="s">
        <v>2015</v>
      </c>
      <c r="E280" s="84" t="b">
        <v>0</v>
      </c>
      <c r="F280" s="84" t="b">
        <v>0</v>
      </c>
      <c r="G280" s="84" t="b">
        <v>0</v>
      </c>
    </row>
    <row r="281" spans="1:7" ht="15">
      <c r="A281" s="84" t="s">
        <v>2076</v>
      </c>
      <c r="B281" s="84">
        <v>9</v>
      </c>
      <c r="C281" s="122">
        <v>0.023558869225876793</v>
      </c>
      <c r="D281" s="84" t="s">
        <v>2015</v>
      </c>
      <c r="E281" s="84" t="b">
        <v>0</v>
      </c>
      <c r="F281" s="84" t="b">
        <v>0</v>
      </c>
      <c r="G281" s="84" t="b">
        <v>0</v>
      </c>
    </row>
    <row r="282" spans="1:7" ht="15">
      <c r="A282" s="84" t="s">
        <v>2077</v>
      </c>
      <c r="B282" s="84">
        <v>8</v>
      </c>
      <c r="C282" s="122">
        <v>0.024499653433833913</v>
      </c>
      <c r="D282" s="84" t="s">
        <v>2015</v>
      </c>
      <c r="E282" s="84" t="b">
        <v>0</v>
      </c>
      <c r="F282" s="84" t="b">
        <v>0</v>
      </c>
      <c r="G282" s="84" t="b">
        <v>0</v>
      </c>
    </row>
    <row r="283" spans="1:7" ht="15">
      <c r="A283" s="84" t="s">
        <v>2124</v>
      </c>
      <c r="B283" s="84">
        <v>3</v>
      </c>
      <c r="C283" s="122">
        <v>0.02029959783609505</v>
      </c>
      <c r="D283" s="84" t="s">
        <v>2015</v>
      </c>
      <c r="E283" s="84" t="b">
        <v>0</v>
      </c>
      <c r="F283" s="84" t="b">
        <v>0</v>
      </c>
      <c r="G283" s="84" t="b">
        <v>0</v>
      </c>
    </row>
    <row r="284" spans="1:7" ht="15">
      <c r="A284" s="84" t="s">
        <v>2135</v>
      </c>
      <c r="B284" s="84">
        <v>3</v>
      </c>
      <c r="C284" s="122">
        <v>0.02029959783609505</v>
      </c>
      <c r="D284" s="84" t="s">
        <v>2015</v>
      </c>
      <c r="E284" s="84" t="b">
        <v>0</v>
      </c>
      <c r="F284" s="84" t="b">
        <v>0</v>
      </c>
      <c r="G284" s="84" t="b">
        <v>0</v>
      </c>
    </row>
    <row r="285" spans="1:7" ht="15">
      <c r="A285" s="84" t="s">
        <v>2136</v>
      </c>
      <c r="B285" s="84">
        <v>3</v>
      </c>
      <c r="C285" s="122">
        <v>0.02029959783609505</v>
      </c>
      <c r="D285" s="84" t="s">
        <v>2015</v>
      </c>
      <c r="E285" s="84" t="b">
        <v>0</v>
      </c>
      <c r="F285" s="84" t="b">
        <v>0</v>
      </c>
      <c r="G285" s="84" t="b">
        <v>0</v>
      </c>
    </row>
    <row r="286" spans="1:7" ht="15">
      <c r="A286" s="84" t="s">
        <v>2088</v>
      </c>
      <c r="B286" s="84">
        <v>2</v>
      </c>
      <c r="C286" s="122">
        <v>0.016595521903292606</v>
      </c>
      <c r="D286" s="84" t="s">
        <v>2015</v>
      </c>
      <c r="E286" s="84" t="b">
        <v>0</v>
      </c>
      <c r="F286" s="84" t="b">
        <v>0</v>
      </c>
      <c r="G286" s="84" t="b">
        <v>0</v>
      </c>
    </row>
    <row r="287" spans="1:7" ht="15">
      <c r="A287" s="84" t="s">
        <v>2137</v>
      </c>
      <c r="B287" s="84">
        <v>2</v>
      </c>
      <c r="C287" s="122">
        <v>0.016595521903292606</v>
      </c>
      <c r="D287" s="84" t="s">
        <v>2015</v>
      </c>
      <c r="E287" s="84" t="b">
        <v>0</v>
      </c>
      <c r="F287" s="84" t="b">
        <v>0</v>
      </c>
      <c r="G287" s="84" t="b">
        <v>0</v>
      </c>
    </row>
    <row r="288" spans="1:7" ht="15">
      <c r="A288" s="84" t="s">
        <v>2089</v>
      </c>
      <c r="B288" s="84">
        <v>2</v>
      </c>
      <c r="C288" s="122">
        <v>0.016595521903292606</v>
      </c>
      <c r="D288" s="84" t="s">
        <v>2015</v>
      </c>
      <c r="E288" s="84" t="b">
        <v>0</v>
      </c>
      <c r="F288" s="84" t="b">
        <v>0</v>
      </c>
      <c r="G288" s="84" t="b">
        <v>0</v>
      </c>
    </row>
    <row r="289" spans="1:7" ht="15">
      <c r="A289" s="84" t="s">
        <v>2452</v>
      </c>
      <c r="B289" s="84">
        <v>2</v>
      </c>
      <c r="C289" s="122">
        <v>0.016595521903292606</v>
      </c>
      <c r="D289" s="84" t="s">
        <v>2015</v>
      </c>
      <c r="E289" s="84" t="b">
        <v>0</v>
      </c>
      <c r="F289" s="84" t="b">
        <v>0</v>
      </c>
      <c r="G289" s="84" t="b">
        <v>0</v>
      </c>
    </row>
    <row r="290" spans="1:7" ht="15">
      <c r="A290" s="84" t="s">
        <v>2453</v>
      </c>
      <c r="B290" s="84">
        <v>2</v>
      </c>
      <c r="C290" s="122">
        <v>0.016595521903292606</v>
      </c>
      <c r="D290" s="84" t="s">
        <v>2015</v>
      </c>
      <c r="E290" s="84" t="b">
        <v>0</v>
      </c>
      <c r="F290" s="84" t="b">
        <v>0</v>
      </c>
      <c r="G290" s="84" t="b">
        <v>0</v>
      </c>
    </row>
    <row r="291" spans="1:7" ht="15">
      <c r="A291" s="84" t="s">
        <v>2422</v>
      </c>
      <c r="B291" s="84">
        <v>2</v>
      </c>
      <c r="C291" s="122">
        <v>0.016595521903292606</v>
      </c>
      <c r="D291" s="84" t="s">
        <v>2015</v>
      </c>
      <c r="E291" s="84" t="b">
        <v>0</v>
      </c>
      <c r="F291" s="84" t="b">
        <v>0</v>
      </c>
      <c r="G291" s="84" t="b">
        <v>0</v>
      </c>
    </row>
    <row r="292" spans="1:7" ht="15">
      <c r="A292" s="84" t="s">
        <v>2423</v>
      </c>
      <c r="B292" s="84">
        <v>2</v>
      </c>
      <c r="C292" s="122">
        <v>0.016595521903292606</v>
      </c>
      <c r="D292" s="84" t="s">
        <v>2015</v>
      </c>
      <c r="E292" s="84" t="b">
        <v>0</v>
      </c>
      <c r="F292" s="84" t="b">
        <v>0</v>
      </c>
      <c r="G292" s="84" t="b">
        <v>0</v>
      </c>
    </row>
    <row r="293" spans="1:7" ht="15">
      <c r="A293" s="84" t="s">
        <v>2149</v>
      </c>
      <c r="B293" s="84">
        <v>2</v>
      </c>
      <c r="C293" s="122">
        <v>0.016595521903292606</v>
      </c>
      <c r="D293" s="84" t="s">
        <v>2015</v>
      </c>
      <c r="E293" s="84" t="b">
        <v>0</v>
      </c>
      <c r="F293" s="84" t="b">
        <v>0</v>
      </c>
      <c r="G293" s="84" t="b">
        <v>0</v>
      </c>
    </row>
    <row r="294" spans="1:7" ht="15">
      <c r="A294" s="84" t="s">
        <v>2424</v>
      </c>
      <c r="B294" s="84">
        <v>2</v>
      </c>
      <c r="C294" s="122">
        <v>0.016595521903292606</v>
      </c>
      <c r="D294" s="84" t="s">
        <v>2015</v>
      </c>
      <c r="E294" s="84" t="b">
        <v>0</v>
      </c>
      <c r="F294" s="84" t="b">
        <v>0</v>
      </c>
      <c r="G294" s="84" t="b">
        <v>0</v>
      </c>
    </row>
    <row r="295" spans="1:7" ht="15">
      <c r="A295" s="84" t="s">
        <v>2142</v>
      </c>
      <c r="B295" s="84">
        <v>2</v>
      </c>
      <c r="C295" s="122">
        <v>0.016595521903292606</v>
      </c>
      <c r="D295" s="84" t="s">
        <v>2015</v>
      </c>
      <c r="E295" s="84" t="b">
        <v>0</v>
      </c>
      <c r="F295" s="84" t="b">
        <v>0</v>
      </c>
      <c r="G295" s="84" t="b">
        <v>0</v>
      </c>
    </row>
    <row r="296" spans="1:7" ht="15">
      <c r="A296" s="84" t="s">
        <v>2079</v>
      </c>
      <c r="B296" s="84">
        <v>2</v>
      </c>
      <c r="C296" s="122">
        <v>0.016595521903292606</v>
      </c>
      <c r="D296" s="84" t="s">
        <v>2015</v>
      </c>
      <c r="E296" s="84" t="b">
        <v>0</v>
      </c>
      <c r="F296" s="84" t="b">
        <v>0</v>
      </c>
      <c r="G296" s="84" t="b">
        <v>0</v>
      </c>
    </row>
    <row r="297" spans="1:7" ht="15">
      <c r="A297" s="84" t="s">
        <v>2425</v>
      </c>
      <c r="B297" s="84">
        <v>2</v>
      </c>
      <c r="C297" s="122">
        <v>0.016595521903292606</v>
      </c>
      <c r="D297" s="84" t="s">
        <v>2015</v>
      </c>
      <c r="E297" s="84" t="b">
        <v>0</v>
      </c>
      <c r="F297" s="84" t="b">
        <v>0</v>
      </c>
      <c r="G297" s="84" t="b">
        <v>0</v>
      </c>
    </row>
    <row r="298" spans="1:7" ht="15">
      <c r="A298" s="84" t="s">
        <v>2426</v>
      </c>
      <c r="B298" s="84">
        <v>2</v>
      </c>
      <c r="C298" s="122">
        <v>0.016595521903292606</v>
      </c>
      <c r="D298" s="84" t="s">
        <v>2015</v>
      </c>
      <c r="E298" s="84" t="b">
        <v>0</v>
      </c>
      <c r="F298" s="84" t="b">
        <v>0</v>
      </c>
      <c r="G298" s="84" t="b">
        <v>0</v>
      </c>
    </row>
    <row r="299" spans="1:7" ht="15">
      <c r="A299" s="84" t="s">
        <v>2419</v>
      </c>
      <c r="B299" s="84">
        <v>2</v>
      </c>
      <c r="C299" s="122">
        <v>0.02183082617570967</v>
      </c>
      <c r="D299" s="84" t="s">
        <v>2015</v>
      </c>
      <c r="E299" s="84" t="b">
        <v>0</v>
      </c>
      <c r="F299" s="84" t="b">
        <v>0</v>
      </c>
      <c r="G299" s="84" t="b">
        <v>0</v>
      </c>
    </row>
    <row r="300" spans="1:7" ht="15">
      <c r="A300" s="84" t="s">
        <v>2420</v>
      </c>
      <c r="B300" s="84">
        <v>2</v>
      </c>
      <c r="C300" s="122">
        <v>0.02183082617570967</v>
      </c>
      <c r="D300" s="84" t="s">
        <v>2015</v>
      </c>
      <c r="E300" s="84" t="b">
        <v>0</v>
      </c>
      <c r="F300" s="84" t="b">
        <v>0</v>
      </c>
      <c r="G300" s="84" t="b">
        <v>0</v>
      </c>
    </row>
    <row r="301" spans="1:7" ht="15">
      <c r="A301" s="84" t="s">
        <v>2112</v>
      </c>
      <c r="B301" s="84">
        <v>8</v>
      </c>
      <c r="C301" s="122">
        <v>0.002846230526512232</v>
      </c>
      <c r="D301" s="84" t="s">
        <v>2016</v>
      </c>
      <c r="E301" s="84" t="b">
        <v>0</v>
      </c>
      <c r="F301" s="84" t="b">
        <v>0</v>
      </c>
      <c r="G301" s="84" t="b">
        <v>0</v>
      </c>
    </row>
    <row r="302" spans="1:7" ht="15">
      <c r="A302" s="84" t="s">
        <v>2125</v>
      </c>
      <c r="B302" s="84">
        <v>7</v>
      </c>
      <c r="C302" s="122">
        <v>0.0024904517106982033</v>
      </c>
      <c r="D302" s="84" t="s">
        <v>2016</v>
      </c>
      <c r="E302" s="84" t="b">
        <v>0</v>
      </c>
      <c r="F302" s="84" t="b">
        <v>0</v>
      </c>
      <c r="G302" s="84" t="b">
        <v>0</v>
      </c>
    </row>
    <row r="303" spans="1:7" ht="15">
      <c r="A303" s="84" t="s">
        <v>2113</v>
      </c>
      <c r="B303" s="84">
        <v>7</v>
      </c>
      <c r="C303" s="122">
        <v>0.0024904517106982033</v>
      </c>
      <c r="D303" s="84" t="s">
        <v>2016</v>
      </c>
      <c r="E303" s="84" t="b">
        <v>0</v>
      </c>
      <c r="F303" s="84" t="b">
        <v>0</v>
      </c>
      <c r="G303" s="84" t="b">
        <v>0</v>
      </c>
    </row>
    <row r="304" spans="1:7" ht="15">
      <c r="A304" s="84" t="s">
        <v>2114</v>
      </c>
      <c r="B304" s="84">
        <v>7</v>
      </c>
      <c r="C304" s="122">
        <v>0.0024904517106982033</v>
      </c>
      <c r="D304" s="84" t="s">
        <v>2016</v>
      </c>
      <c r="E304" s="84" t="b">
        <v>0</v>
      </c>
      <c r="F304" s="84" t="b">
        <v>0</v>
      </c>
      <c r="G304" s="84" t="b">
        <v>0</v>
      </c>
    </row>
    <row r="305" spans="1:7" ht="15">
      <c r="A305" s="84" t="s">
        <v>2115</v>
      </c>
      <c r="B305" s="84">
        <v>7</v>
      </c>
      <c r="C305" s="122">
        <v>0.0024904517106982033</v>
      </c>
      <c r="D305" s="84" t="s">
        <v>2016</v>
      </c>
      <c r="E305" s="84" t="b">
        <v>0</v>
      </c>
      <c r="F305" s="84" t="b">
        <v>0</v>
      </c>
      <c r="G305" s="84" t="b">
        <v>0</v>
      </c>
    </row>
    <row r="306" spans="1:7" ht="15">
      <c r="A306" s="84" t="s">
        <v>2111</v>
      </c>
      <c r="B306" s="84">
        <v>7</v>
      </c>
      <c r="C306" s="122">
        <v>0.0024904517106982033</v>
      </c>
      <c r="D306" s="84" t="s">
        <v>2016</v>
      </c>
      <c r="E306" s="84" t="b">
        <v>0</v>
      </c>
      <c r="F306" s="84" t="b">
        <v>0</v>
      </c>
      <c r="G306" s="84" t="b">
        <v>0</v>
      </c>
    </row>
    <row r="307" spans="1:7" ht="15">
      <c r="A307" s="84" t="s">
        <v>2078</v>
      </c>
      <c r="B307" s="84">
        <v>5</v>
      </c>
      <c r="C307" s="122">
        <v>0.006261349161224687</v>
      </c>
      <c r="D307" s="84" t="s">
        <v>2016</v>
      </c>
      <c r="E307" s="84" t="b">
        <v>0</v>
      </c>
      <c r="F307" s="84" t="b">
        <v>0</v>
      </c>
      <c r="G307" s="84" t="b">
        <v>0</v>
      </c>
    </row>
    <row r="308" spans="1:7" ht="15">
      <c r="A308" s="84" t="s">
        <v>2139</v>
      </c>
      <c r="B308" s="84">
        <v>5</v>
      </c>
      <c r="C308" s="122">
        <v>0.00923404894674789</v>
      </c>
      <c r="D308" s="84" t="s">
        <v>2016</v>
      </c>
      <c r="E308" s="84" t="b">
        <v>0</v>
      </c>
      <c r="F308" s="84" t="b">
        <v>0</v>
      </c>
      <c r="G308" s="84" t="b">
        <v>0</v>
      </c>
    </row>
    <row r="309" spans="1:7" ht="15">
      <c r="A309" s="84" t="s">
        <v>2126</v>
      </c>
      <c r="B309" s="84">
        <v>4</v>
      </c>
      <c r="C309" s="122">
        <v>0.007387239157398312</v>
      </c>
      <c r="D309" s="84" t="s">
        <v>2016</v>
      </c>
      <c r="E309" s="84" t="b">
        <v>0</v>
      </c>
      <c r="F309" s="84" t="b">
        <v>1</v>
      </c>
      <c r="G309" s="84" t="b">
        <v>0</v>
      </c>
    </row>
    <row r="310" spans="1:7" ht="15">
      <c r="A310" s="84" t="s">
        <v>2140</v>
      </c>
      <c r="B310" s="84">
        <v>4</v>
      </c>
      <c r="C310" s="122">
        <v>0.007387239157398312</v>
      </c>
      <c r="D310" s="84" t="s">
        <v>2016</v>
      </c>
      <c r="E310" s="84" t="b">
        <v>0</v>
      </c>
      <c r="F310" s="84" t="b">
        <v>0</v>
      </c>
      <c r="G310" s="84" t="b">
        <v>0</v>
      </c>
    </row>
    <row r="311" spans="1:7" ht="15">
      <c r="A311" s="84" t="s">
        <v>2128</v>
      </c>
      <c r="B311" s="84">
        <v>3</v>
      </c>
      <c r="C311" s="122">
        <v>0.007839915317894745</v>
      </c>
      <c r="D311" s="84" t="s">
        <v>2016</v>
      </c>
      <c r="E311" s="84" t="b">
        <v>0</v>
      </c>
      <c r="F311" s="84" t="b">
        <v>0</v>
      </c>
      <c r="G311" s="84" t="b">
        <v>0</v>
      </c>
    </row>
    <row r="312" spans="1:7" ht="15">
      <c r="A312" s="84" t="s">
        <v>2370</v>
      </c>
      <c r="B312" s="84">
        <v>3</v>
      </c>
      <c r="C312" s="122">
        <v>0.007839915317894745</v>
      </c>
      <c r="D312" s="84" t="s">
        <v>2016</v>
      </c>
      <c r="E312" s="84" t="b">
        <v>0</v>
      </c>
      <c r="F312" s="84" t="b">
        <v>0</v>
      </c>
      <c r="G312" s="84" t="b">
        <v>0</v>
      </c>
    </row>
    <row r="313" spans="1:7" ht="15">
      <c r="A313" s="84" t="s">
        <v>2127</v>
      </c>
      <c r="B313" s="84">
        <v>3</v>
      </c>
      <c r="C313" s="122">
        <v>0.007839915317894745</v>
      </c>
      <c r="D313" s="84" t="s">
        <v>2016</v>
      </c>
      <c r="E313" s="84" t="b">
        <v>0</v>
      </c>
      <c r="F313" s="84" t="b">
        <v>0</v>
      </c>
      <c r="G313" s="84" t="b">
        <v>0</v>
      </c>
    </row>
    <row r="314" spans="1:7" ht="15">
      <c r="A314" s="84" t="s">
        <v>2378</v>
      </c>
      <c r="B314" s="84">
        <v>3</v>
      </c>
      <c r="C314" s="122">
        <v>0.007839915317894745</v>
      </c>
      <c r="D314" s="84" t="s">
        <v>2016</v>
      </c>
      <c r="E314" s="84" t="b">
        <v>0</v>
      </c>
      <c r="F314" s="84" t="b">
        <v>0</v>
      </c>
      <c r="G314" s="84" t="b">
        <v>0</v>
      </c>
    </row>
    <row r="315" spans="1:7" ht="15">
      <c r="A315" s="84" t="s">
        <v>2390</v>
      </c>
      <c r="B315" s="84">
        <v>3</v>
      </c>
      <c r="C315" s="122">
        <v>0.007839915317894745</v>
      </c>
      <c r="D315" s="84" t="s">
        <v>2016</v>
      </c>
      <c r="E315" s="84" t="b">
        <v>0</v>
      </c>
      <c r="F315" s="84" t="b">
        <v>0</v>
      </c>
      <c r="G315" s="84" t="b">
        <v>0</v>
      </c>
    </row>
    <row r="316" spans="1:7" ht="15">
      <c r="A316" s="84" t="s">
        <v>2121</v>
      </c>
      <c r="B316" s="84">
        <v>3</v>
      </c>
      <c r="C316" s="122">
        <v>0.007839915317894745</v>
      </c>
      <c r="D316" s="84" t="s">
        <v>2016</v>
      </c>
      <c r="E316" s="84" t="b">
        <v>0</v>
      </c>
      <c r="F316" s="84" t="b">
        <v>0</v>
      </c>
      <c r="G316" s="84" t="b">
        <v>0</v>
      </c>
    </row>
    <row r="317" spans="1:7" ht="15">
      <c r="A317" s="84" t="s">
        <v>2405</v>
      </c>
      <c r="B317" s="84">
        <v>2</v>
      </c>
      <c r="C317" s="122">
        <v>0.007387239157398312</v>
      </c>
      <c r="D317" s="84" t="s">
        <v>2016</v>
      </c>
      <c r="E317" s="84" t="b">
        <v>0</v>
      </c>
      <c r="F317" s="84" t="b">
        <v>0</v>
      </c>
      <c r="G317" s="84" t="b">
        <v>0</v>
      </c>
    </row>
    <row r="318" spans="1:7" ht="15">
      <c r="A318" s="84" t="s">
        <v>2387</v>
      </c>
      <c r="B318" s="84">
        <v>2</v>
      </c>
      <c r="C318" s="122">
        <v>0.007387239157398312</v>
      </c>
      <c r="D318" s="84" t="s">
        <v>2016</v>
      </c>
      <c r="E318" s="84" t="b">
        <v>0</v>
      </c>
      <c r="F318" s="84" t="b">
        <v>0</v>
      </c>
      <c r="G318" s="84" t="b">
        <v>0</v>
      </c>
    </row>
    <row r="319" spans="1:7" ht="15">
      <c r="A319" s="84" t="s">
        <v>2406</v>
      </c>
      <c r="B319" s="84">
        <v>2</v>
      </c>
      <c r="C319" s="122">
        <v>0.007387239157398312</v>
      </c>
      <c r="D319" s="84" t="s">
        <v>2016</v>
      </c>
      <c r="E319" s="84" t="b">
        <v>0</v>
      </c>
      <c r="F319" s="84" t="b">
        <v>0</v>
      </c>
      <c r="G319" s="84" t="b">
        <v>0</v>
      </c>
    </row>
    <row r="320" spans="1:7" ht="15">
      <c r="A320" s="84" t="s">
        <v>2360</v>
      </c>
      <c r="B320" s="84">
        <v>2</v>
      </c>
      <c r="C320" s="122">
        <v>0.007387239157398312</v>
      </c>
      <c r="D320" s="84" t="s">
        <v>2016</v>
      </c>
      <c r="E320" s="84" t="b">
        <v>0</v>
      </c>
      <c r="F320" s="84" t="b">
        <v>0</v>
      </c>
      <c r="G320" s="84" t="b">
        <v>0</v>
      </c>
    </row>
    <row r="321" spans="1:7" ht="15">
      <c r="A321" s="84" t="s">
        <v>2371</v>
      </c>
      <c r="B321" s="84">
        <v>2</v>
      </c>
      <c r="C321" s="122">
        <v>0.007387239157398312</v>
      </c>
      <c r="D321" s="84" t="s">
        <v>2016</v>
      </c>
      <c r="E321" s="84" t="b">
        <v>1</v>
      </c>
      <c r="F321" s="84" t="b">
        <v>0</v>
      </c>
      <c r="G321" s="84" t="b">
        <v>0</v>
      </c>
    </row>
    <row r="322" spans="1:7" ht="15">
      <c r="A322" s="84" t="s">
        <v>2416</v>
      </c>
      <c r="B322" s="84">
        <v>2</v>
      </c>
      <c r="C322" s="122">
        <v>0.007387239157398312</v>
      </c>
      <c r="D322" s="84" t="s">
        <v>2016</v>
      </c>
      <c r="E322" s="84" t="b">
        <v>0</v>
      </c>
      <c r="F322" s="84" t="b">
        <v>0</v>
      </c>
      <c r="G322" s="84" t="b">
        <v>0</v>
      </c>
    </row>
    <row r="323" spans="1:7" ht="15">
      <c r="A323" s="84" t="s">
        <v>2412</v>
      </c>
      <c r="B323" s="84">
        <v>2</v>
      </c>
      <c r="C323" s="122">
        <v>0.007387239157398312</v>
      </c>
      <c r="D323" s="84" t="s">
        <v>2016</v>
      </c>
      <c r="E323" s="84" t="b">
        <v>0</v>
      </c>
      <c r="F323" s="84" t="b">
        <v>0</v>
      </c>
      <c r="G323" s="84" t="b">
        <v>0</v>
      </c>
    </row>
    <row r="324" spans="1:7" ht="15">
      <c r="A324" s="84" t="s">
        <v>2372</v>
      </c>
      <c r="B324" s="84">
        <v>2</v>
      </c>
      <c r="C324" s="122">
        <v>0.007387239157398312</v>
      </c>
      <c r="D324" s="84" t="s">
        <v>2016</v>
      </c>
      <c r="E324" s="84" t="b">
        <v>0</v>
      </c>
      <c r="F324" s="84" t="b">
        <v>0</v>
      </c>
      <c r="G324" s="84" t="b">
        <v>0</v>
      </c>
    </row>
    <row r="325" spans="1:7" ht="15">
      <c r="A325" s="84" t="s">
        <v>2413</v>
      </c>
      <c r="B325" s="84">
        <v>2</v>
      </c>
      <c r="C325" s="122">
        <v>0.011080858736097467</v>
      </c>
      <c r="D325" s="84" t="s">
        <v>2016</v>
      </c>
      <c r="E325" s="84" t="b">
        <v>0</v>
      </c>
      <c r="F325" s="84" t="b">
        <v>0</v>
      </c>
      <c r="G325" s="84" t="b">
        <v>0</v>
      </c>
    </row>
    <row r="326" spans="1:7" ht="15">
      <c r="A326" s="84" t="s">
        <v>2414</v>
      </c>
      <c r="B326" s="84">
        <v>2</v>
      </c>
      <c r="C326" s="122">
        <v>0.011080858736097467</v>
      </c>
      <c r="D326" s="84" t="s">
        <v>2016</v>
      </c>
      <c r="E326" s="84" t="b">
        <v>0</v>
      </c>
      <c r="F326" s="84" t="b">
        <v>0</v>
      </c>
      <c r="G326" s="84" t="b">
        <v>0</v>
      </c>
    </row>
    <row r="327" spans="1:7" ht="15">
      <c r="A327" s="84" t="s">
        <v>2410</v>
      </c>
      <c r="B327" s="84">
        <v>2</v>
      </c>
      <c r="C327" s="122">
        <v>0.007387239157398312</v>
      </c>
      <c r="D327" s="84" t="s">
        <v>2016</v>
      </c>
      <c r="E327" s="84" t="b">
        <v>0</v>
      </c>
      <c r="F327" s="84" t="b">
        <v>0</v>
      </c>
      <c r="G327" s="84" t="b">
        <v>0</v>
      </c>
    </row>
    <row r="328" spans="1:7" ht="15">
      <c r="A328" s="84" t="s">
        <v>2119</v>
      </c>
      <c r="B328" s="84">
        <v>2</v>
      </c>
      <c r="C328" s="122">
        <v>0.007387239157398312</v>
      </c>
      <c r="D328" s="84" t="s">
        <v>2016</v>
      </c>
      <c r="E328" s="84" t="b">
        <v>0</v>
      </c>
      <c r="F328" s="84" t="b">
        <v>0</v>
      </c>
      <c r="G328" s="84" t="b">
        <v>0</v>
      </c>
    </row>
    <row r="329" spans="1:7" ht="15">
      <c r="A329" s="84" t="s">
        <v>2120</v>
      </c>
      <c r="B329" s="84">
        <v>2</v>
      </c>
      <c r="C329" s="122">
        <v>0.007387239157398312</v>
      </c>
      <c r="D329" s="84" t="s">
        <v>2016</v>
      </c>
      <c r="E329" s="84" t="b">
        <v>0</v>
      </c>
      <c r="F329" s="84" t="b">
        <v>0</v>
      </c>
      <c r="G329" s="84" t="b">
        <v>0</v>
      </c>
    </row>
    <row r="330" spans="1:7" ht="15">
      <c r="A330" s="84" t="s">
        <v>2379</v>
      </c>
      <c r="B330" s="84">
        <v>2</v>
      </c>
      <c r="C330" s="122">
        <v>0.011080858736097467</v>
      </c>
      <c r="D330" s="84" t="s">
        <v>2016</v>
      </c>
      <c r="E330" s="84" t="b">
        <v>0</v>
      </c>
      <c r="F330" s="84" t="b">
        <v>0</v>
      </c>
      <c r="G330" s="84" t="b">
        <v>0</v>
      </c>
    </row>
    <row r="331" spans="1:7" ht="15">
      <c r="A331" s="84" t="s">
        <v>2118</v>
      </c>
      <c r="B331" s="84">
        <v>2</v>
      </c>
      <c r="C331" s="122">
        <v>0.011080858736097467</v>
      </c>
      <c r="D331" s="84" t="s">
        <v>2016</v>
      </c>
      <c r="E331" s="84" t="b">
        <v>0</v>
      </c>
      <c r="F331" s="84" t="b">
        <v>0</v>
      </c>
      <c r="G331" s="84" t="b">
        <v>0</v>
      </c>
    </row>
    <row r="332" spans="1:7" ht="15">
      <c r="A332" s="84" t="s">
        <v>2142</v>
      </c>
      <c r="B332" s="84">
        <v>4</v>
      </c>
      <c r="C332" s="122">
        <v>0</v>
      </c>
      <c r="D332" s="84" t="s">
        <v>2017</v>
      </c>
      <c r="E332" s="84" t="b">
        <v>0</v>
      </c>
      <c r="F332" s="84" t="b">
        <v>0</v>
      </c>
      <c r="G332" s="84" t="b">
        <v>0</v>
      </c>
    </row>
    <row r="333" spans="1:7" ht="15">
      <c r="A333" s="84" t="s">
        <v>2078</v>
      </c>
      <c r="B333" s="84">
        <v>4</v>
      </c>
      <c r="C333" s="122">
        <v>0</v>
      </c>
      <c r="D333" s="84" t="s">
        <v>2017</v>
      </c>
      <c r="E333" s="84" t="b">
        <v>0</v>
      </c>
      <c r="F333" s="84" t="b">
        <v>0</v>
      </c>
      <c r="G333" s="84" t="b">
        <v>0</v>
      </c>
    </row>
    <row r="334" spans="1:7" ht="15">
      <c r="A334" s="84" t="s">
        <v>2143</v>
      </c>
      <c r="B334" s="84">
        <v>4</v>
      </c>
      <c r="C334" s="122">
        <v>0</v>
      </c>
      <c r="D334" s="84" t="s">
        <v>2017</v>
      </c>
      <c r="E334" s="84" t="b">
        <v>0</v>
      </c>
      <c r="F334" s="84" t="b">
        <v>0</v>
      </c>
      <c r="G334" s="84" t="b">
        <v>0</v>
      </c>
    </row>
    <row r="335" spans="1:7" ht="15">
      <c r="A335" s="84" t="s">
        <v>2111</v>
      </c>
      <c r="B335" s="84">
        <v>4</v>
      </c>
      <c r="C335" s="122">
        <v>0</v>
      </c>
      <c r="D335" s="84" t="s">
        <v>2017</v>
      </c>
      <c r="E335" s="84" t="b">
        <v>0</v>
      </c>
      <c r="F335" s="84" t="b">
        <v>0</v>
      </c>
      <c r="G335" s="84" t="b">
        <v>0</v>
      </c>
    </row>
    <row r="336" spans="1:7" ht="15">
      <c r="A336" s="84" t="s">
        <v>2144</v>
      </c>
      <c r="B336" s="84">
        <v>4</v>
      </c>
      <c r="C336" s="122">
        <v>0</v>
      </c>
      <c r="D336" s="84" t="s">
        <v>2017</v>
      </c>
      <c r="E336" s="84" t="b">
        <v>0</v>
      </c>
      <c r="F336" s="84" t="b">
        <v>0</v>
      </c>
      <c r="G336" s="84" t="b">
        <v>0</v>
      </c>
    </row>
    <row r="337" spans="1:7" ht="15">
      <c r="A337" s="84" t="s">
        <v>2145</v>
      </c>
      <c r="B337" s="84">
        <v>4</v>
      </c>
      <c r="C337" s="122">
        <v>0</v>
      </c>
      <c r="D337" s="84" t="s">
        <v>2017</v>
      </c>
      <c r="E337" s="84" t="b">
        <v>0</v>
      </c>
      <c r="F337" s="84" t="b">
        <v>0</v>
      </c>
      <c r="G337" s="84" t="b">
        <v>0</v>
      </c>
    </row>
    <row r="338" spans="1:7" ht="15">
      <c r="A338" s="84" t="s">
        <v>2146</v>
      </c>
      <c r="B338" s="84">
        <v>4</v>
      </c>
      <c r="C338" s="122">
        <v>0</v>
      </c>
      <c r="D338" s="84" t="s">
        <v>2017</v>
      </c>
      <c r="E338" s="84" t="b">
        <v>0</v>
      </c>
      <c r="F338" s="84" t="b">
        <v>0</v>
      </c>
      <c r="G338" s="84" t="b">
        <v>0</v>
      </c>
    </row>
    <row r="339" spans="1:7" ht="15">
      <c r="A339" s="84" t="s">
        <v>2147</v>
      </c>
      <c r="B339" s="84">
        <v>4</v>
      </c>
      <c r="C339" s="122">
        <v>0</v>
      </c>
      <c r="D339" s="84" t="s">
        <v>2017</v>
      </c>
      <c r="E339" s="84" t="b">
        <v>0</v>
      </c>
      <c r="F339" s="84" t="b">
        <v>0</v>
      </c>
      <c r="G339" s="84" t="b">
        <v>0</v>
      </c>
    </row>
    <row r="340" spans="1:7" ht="15">
      <c r="A340" s="84" t="s">
        <v>514</v>
      </c>
      <c r="B340" s="84">
        <v>4</v>
      </c>
      <c r="C340" s="122">
        <v>0</v>
      </c>
      <c r="D340" s="84" t="s">
        <v>2017</v>
      </c>
      <c r="E340" s="84" t="b">
        <v>0</v>
      </c>
      <c r="F340" s="84" t="b">
        <v>0</v>
      </c>
      <c r="G340" s="84" t="b">
        <v>0</v>
      </c>
    </row>
    <row r="341" spans="1:7" ht="15">
      <c r="A341" s="84" t="s">
        <v>217</v>
      </c>
      <c r="B341" s="84">
        <v>3</v>
      </c>
      <c r="C341" s="122">
        <v>0.008924195472021423</v>
      </c>
      <c r="D341" s="84" t="s">
        <v>2017</v>
      </c>
      <c r="E341" s="84" t="b">
        <v>0</v>
      </c>
      <c r="F341" s="84" t="b">
        <v>0</v>
      </c>
      <c r="G341" s="84" t="b">
        <v>0</v>
      </c>
    </row>
    <row r="342" spans="1:7" ht="15">
      <c r="A342" s="84" t="s">
        <v>2395</v>
      </c>
      <c r="B342" s="84">
        <v>3</v>
      </c>
      <c r="C342" s="122">
        <v>0.008924195472021423</v>
      </c>
      <c r="D342" s="84" t="s">
        <v>2017</v>
      </c>
      <c r="E342" s="84" t="b">
        <v>0</v>
      </c>
      <c r="F342" s="84" t="b">
        <v>0</v>
      </c>
      <c r="G342" s="84" t="b">
        <v>0</v>
      </c>
    </row>
    <row r="343" spans="1:7" ht="15">
      <c r="A343" s="84" t="s">
        <v>2149</v>
      </c>
      <c r="B343" s="84">
        <v>3</v>
      </c>
      <c r="C343" s="122">
        <v>0</v>
      </c>
      <c r="D343" s="84" t="s">
        <v>2018</v>
      </c>
      <c r="E343" s="84" t="b">
        <v>0</v>
      </c>
      <c r="F343" s="84" t="b">
        <v>0</v>
      </c>
      <c r="G343" s="84" t="b">
        <v>0</v>
      </c>
    </row>
    <row r="344" spans="1:7" ht="15">
      <c r="A344" s="84" t="s">
        <v>2150</v>
      </c>
      <c r="B344" s="84">
        <v>2</v>
      </c>
      <c r="C344" s="122">
        <v>0</v>
      </c>
      <c r="D344" s="84" t="s">
        <v>2018</v>
      </c>
      <c r="E344" s="84" t="b">
        <v>0</v>
      </c>
      <c r="F344" s="84" t="b">
        <v>0</v>
      </c>
      <c r="G344" s="84" t="b">
        <v>0</v>
      </c>
    </row>
    <row r="345" spans="1:7" ht="15">
      <c r="A345" s="84" t="s">
        <v>2079</v>
      </c>
      <c r="B345" s="84">
        <v>2</v>
      </c>
      <c r="C345" s="122">
        <v>0</v>
      </c>
      <c r="D345" s="84" t="s">
        <v>2018</v>
      </c>
      <c r="E345" s="84" t="b">
        <v>0</v>
      </c>
      <c r="F345" s="84" t="b">
        <v>0</v>
      </c>
      <c r="G345" s="84" t="b">
        <v>0</v>
      </c>
    </row>
    <row r="346" spans="1:7" ht="15">
      <c r="A346" s="84" t="s">
        <v>2151</v>
      </c>
      <c r="B346" s="84">
        <v>2</v>
      </c>
      <c r="C346" s="122">
        <v>0</v>
      </c>
      <c r="D346" s="84" t="s">
        <v>2018</v>
      </c>
      <c r="E346" s="84" t="b">
        <v>0</v>
      </c>
      <c r="F346" s="84" t="b">
        <v>0</v>
      </c>
      <c r="G346" s="84" t="b">
        <v>0</v>
      </c>
    </row>
    <row r="347" spans="1:7" ht="15">
      <c r="A347" s="84" t="s">
        <v>2152</v>
      </c>
      <c r="B347" s="84">
        <v>2</v>
      </c>
      <c r="C347" s="122">
        <v>0</v>
      </c>
      <c r="D347" s="84" t="s">
        <v>2018</v>
      </c>
      <c r="E347" s="84" t="b">
        <v>0</v>
      </c>
      <c r="F347" s="84" t="b">
        <v>0</v>
      </c>
      <c r="G347" s="84" t="b">
        <v>0</v>
      </c>
    </row>
    <row r="348" spans="1:7" ht="15">
      <c r="A348" s="84" t="s">
        <v>2153</v>
      </c>
      <c r="B348" s="84">
        <v>2</v>
      </c>
      <c r="C348" s="122">
        <v>0</v>
      </c>
      <c r="D348" s="84" t="s">
        <v>2018</v>
      </c>
      <c r="E348" s="84" t="b">
        <v>0</v>
      </c>
      <c r="F348" s="84" t="b">
        <v>0</v>
      </c>
      <c r="G348" s="84" t="b">
        <v>0</v>
      </c>
    </row>
    <row r="349" spans="1:7" ht="15">
      <c r="A349" s="84" t="s">
        <v>2080</v>
      </c>
      <c r="B349" s="84">
        <v>2</v>
      </c>
      <c r="C349" s="122">
        <v>0</v>
      </c>
      <c r="D349" s="84" t="s">
        <v>2018</v>
      </c>
      <c r="E349" s="84" t="b">
        <v>0</v>
      </c>
      <c r="F349" s="84" t="b">
        <v>0</v>
      </c>
      <c r="G349" s="84" t="b">
        <v>0</v>
      </c>
    </row>
    <row r="350" spans="1:7" ht="15">
      <c r="A350" s="84" t="s">
        <v>2154</v>
      </c>
      <c r="B350" s="84">
        <v>2</v>
      </c>
      <c r="C350" s="122">
        <v>0</v>
      </c>
      <c r="D350" s="84" t="s">
        <v>2018</v>
      </c>
      <c r="E350" s="84" t="b">
        <v>0</v>
      </c>
      <c r="F350" s="84" t="b">
        <v>0</v>
      </c>
      <c r="G350" s="84" t="b">
        <v>0</v>
      </c>
    </row>
    <row r="351" spans="1:7" ht="15">
      <c r="A351" s="84" t="s">
        <v>2081</v>
      </c>
      <c r="B351" s="84">
        <v>2</v>
      </c>
      <c r="C351" s="122">
        <v>0</v>
      </c>
      <c r="D351" s="84" t="s">
        <v>2018</v>
      </c>
      <c r="E351" s="84" t="b">
        <v>0</v>
      </c>
      <c r="F351" s="84" t="b">
        <v>0</v>
      </c>
      <c r="G351" s="84" t="b">
        <v>0</v>
      </c>
    </row>
    <row r="352" spans="1:7" ht="15">
      <c r="A352" s="84" t="s">
        <v>2155</v>
      </c>
      <c r="B352" s="84">
        <v>2</v>
      </c>
      <c r="C352" s="122">
        <v>0</v>
      </c>
      <c r="D352" s="84" t="s">
        <v>2018</v>
      </c>
      <c r="E352" s="84" t="b">
        <v>0</v>
      </c>
      <c r="F352" s="84" t="b">
        <v>0</v>
      </c>
      <c r="G352" s="84" t="b">
        <v>0</v>
      </c>
    </row>
    <row r="353" spans="1:7" ht="15">
      <c r="A353" s="84" t="s">
        <v>2082</v>
      </c>
      <c r="B353" s="84">
        <v>2</v>
      </c>
      <c r="C353" s="122">
        <v>0</v>
      </c>
      <c r="D353" s="84" t="s">
        <v>2018</v>
      </c>
      <c r="E353" s="84" t="b">
        <v>0</v>
      </c>
      <c r="F353" s="84" t="b">
        <v>0</v>
      </c>
      <c r="G353" s="84" t="b">
        <v>0</v>
      </c>
    </row>
    <row r="354" spans="1:7" ht="15">
      <c r="A354" s="84" t="s">
        <v>2391</v>
      </c>
      <c r="B354" s="84">
        <v>2</v>
      </c>
      <c r="C354" s="122">
        <v>0</v>
      </c>
      <c r="D354" s="84" t="s">
        <v>2018</v>
      </c>
      <c r="E354" s="84" t="b">
        <v>0</v>
      </c>
      <c r="F354" s="84" t="b">
        <v>0</v>
      </c>
      <c r="G354" s="84" t="b">
        <v>0</v>
      </c>
    </row>
    <row r="355" spans="1:7" ht="15">
      <c r="A355" s="84" t="s">
        <v>2083</v>
      </c>
      <c r="B355" s="84">
        <v>2</v>
      </c>
      <c r="C355" s="122">
        <v>0</v>
      </c>
      <c r="D355" s="84" t="s">
        <v>2018</v>
      </c>
      <c r="E355" s="84" t="b">
        <v>0</v>
      </c>
      <c r="F355" s="84" t="b">
        <v>0</v>
      </c>
      <c r="G355" s="84" t="b">
        <v>0</v>
      </c>
    </row>
    <row r="356" spans="1:7" ht="15">
      <c r="A356" s="84" t="s">
        <v>2417</v>
      </c>
      <c r="B356" s="84">
        <v>2</v>
      </c>
      <c r="C356" s="122">
        <v>0</v>
      </c>
      <c r="D356" s="84" t="s">
        <v>2018</v>
      </c>
      <c r="E356" s="84" t="b">
        <v>0</v>
      </c>
      <c r="F356" s="84" t="b">
        <v>0</v>
      </c>
      <c r="G356" s="84" t="b">
        <v>0</v>
      </c>
    </row>
    <row r="357" spans="1:7" ht="15">
      <c r="A357" s="84" t="s">
        <v>2096</v>
      </c>
      <c r="B357" s="84">
        <v>2</v>
      </c>
      <c r="C357" s="122">
        <v>0</v>
      </c>
      <c r="D357" s="84" t="s">
        <v>2018</v>
      </c>
      <c r="E357" s="84" t="b">
        <v>0</v>
      </c>
      <c r="F357" s="84" t="b">
        <v>0</v>
      </c>
      <c r="G357" s="84" t="b">
        <v>0</v>
      </c>
    </row>
    <row r="358" spans="1:7" ht="15">
      <c r="A358" s="84" t="s">
        <v>2418</v>
      </c>
      <c r="B358" s="84">
        <v>2</v>
      </c>
      <c r="C358" s="122">
        <v>0</v>
      </c>
      <c r="D358" s="84" t="s">
        <v>2018</v>
      </c>
      <c r="E358" s="84" t="b">
        <v>0</v>
      </c>
      <c r="F358" s="84" t="b">
        <v>0</v>
      </c>
      <c r="G358" s="84" t="b">
        <v>0</v>
      </c>
    </row>
    <row r="359" spans="1:7" ht="15">
      <c r="A359" s="84" t="s">
        <v>2157</v>
      </c>
      <c r="B359" s="84">
        <v>2</v>
      </c>
      <c r="C359" s="122">
        <v>0</v>
      </c>
      <c r="D359" s="84" t="s">
        <v>2019</v>
      </c>
      <c r="E359" s="84" t="b">
        <v>0</v>
      </c>
      <c r="F359" s="84" t="b">
        <v>0</v>
      </c>
      <c r="G35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2460</v>
      </c>
      <c r="B1" s="13" t="s">
        <v>2461</v>
      </c>
      <c r="C1" s="13" t="s">
        <v>2454</v>
      </c>
      <c r="D1" s="13" t="s">
        <v>2455</v>
      </c>
      <c r="E1" s="13" t="s">
        <v>2462</v>
      </c>
      <c r="F1" s="13" t="s">
        <v>144</v>
      </c>
      <c r="G1" s="13" t="s">
        <v>2463</v>
      </c>
      <c r="H1" s="13" t="s">
        <v>2464</v>
      </c>
      <c r="I1" s="13" t="s">
        <v>2465</v>
      </c>
      <c r="J1" s="13" t="s">
        <v>2466</v>
      </c>
      <c r="K1" s="13" t="s">
        <v>2467</v>
      </c>
      <c r="L1" s="13" t="s">
        <v>2468</v>
      </c>
    </row>
    <row r="2" spans="1:12" ht="15">
      <c r="A2" s="84" t="s">
        <v>2112</v>
      </c>
      <c r="B2" s="84" t="s">
        <v>2113</v>
      </c>
      <c r="C2" s="84">
        <v>55</v>
      </c>
      <c r="D2" s="122">
        <v>0.014108289184619602</v>
      </c>
      <c r="E2" s="122">
        <v>1.3552369478355815</v>
      </c>
      <c r="F2" s="84" t="s">
        <v>2456</v>
      </c>
      <c r="G2" s="84" t="b">
        <v>0</v>
      </c>
      <c r="H2" s="84" t="b">
        <v>0</v>
      </c>
      <c r="I2" s="84" t="b">
        <v>0</v>
      </c>
      <c r="J2" s="84" t="b">
        <v>0</v>
      </c>
      <c r="K2" s="84" t="b">
        <v>0</v>
      </c>
      <c r="L2" s="84" t="b">
        <v>0</v>
      </c>
    </row>
    <row r="3" spans="1:12" ht="15">
      <c r="A3" s="84" t="s">
        <v>2113</v>
      </c>
      <c r="B3" s="84" t="s">
        <v>2114</v>
      </c>
      <c r="C3" s="84">
        <v>55</v>
      </c>
      <c r="D3" s="122">
        <v>0.014108289184619602</v>
      </c>
      <c r="E3" s="122">
        <v>1.378302251904275</v>
      </c>
      <c r="F3" s="84" t="s">
        <v>2456</v>
      </c>
      <c r="G3" s="84" t="b">
        <v>0</v>
      </c>
      <c r="H3" s="84" t="b">
        <v>0</v>
      </c>
      <c r="I3" s="84" t="b">
        <v>0</v>
      </c>
      <c r="J3" s="84" t="b">
        <v>0</v>
      </c>
      <c r="K3" s="84" t="b">
        <v>0</v>
      </c>
      <c r="L3" s="84" t="b">
        <v>0</v>
      </c>
    </row>
    <row r="4" spans="1:12" ht="15">
      <c r="A4" s="84" t="s">
        <v>2115</v>
      </c>
      <c r="B4" s="84" t="s">
        <v>2111</v>
      </c>
      <c r="C4" s="84">
        <v>55</v>
      </c>
      <c r="D4" s="122">
        <v>0.014108289184619602</v>
      </c>
      <c r="E4" s="122">
        <v>1.3633250959346221</v>
      </c>
      <c r="F4" s="84" t="s">
        <v>2456</v>
      </c>
      <c r="G4" s="84" t="b">
        <v>0</v>
      </c>
      <c r="H4" s="84" t="b">
        <v>0</v>
      </c>
      <c r="I4" s="84" t="b">
        <v>0</v>
      </c>
      <c r="J4" s="84" t="b">
        <v>0</v>
      </c>
      <c r="K4" s="84" t="b">
        <v>0</v>
      </c>
      <c r="L4" s="84" t="b">
        <v>0</v>
      </c>
    </row>
    <row r="5" spans="1:12" ht="15">
      <c r="A5" s="84" t="s">
        <v>2117</v>
      </c>
      <c r="B5" s="84" t="s">
        <v>2112</v>
      </c>
      <c r="C5" s="84">
        <v>39</v>
      </c>
      <c r="D5" s="122">
        <v>0.013898792189754431</v>
      </c>
      <c r="E5" s="122">
        <v>1.359753729712366</v>
      </c>
      <c r="F5" s="84" t="s">
        <v>2456</v>
      </c>
      <c r="G5" s="84" t="b">
        <v>1</v>
      </c>
      <c r="H5" s="84" t="b">
        <v>0</v>
      </c>
      <c r="I5" s="84" t="b">
        <v>0</v>
      </c>
      <c r="J5" s="84" t="b">
        <v>0</v>
      </c>
      <c r="K5" s="84" t="b">
        <v>0</v>
      </c>
      <c r="L5" s="84" t="b">
        <v>0</v>
      </c>
    </row>
    <row r="6" spans="1:12" ht="15">
      <c r="A6" s="84" t="s">
        <v>2114</v>
      </c>
      <c r="B6" s="84" t="s">
        <v>2119</v>
      </c>
      <c r="C6" s="84">
        <v>30</v>
      </c>
      <c r="D6" s="122">
        <v>0.012977867282556992</v>
      </c>
      <c r="E6" s="122">
        <v>1.3938144180825225</v>
      </c>
      <c r="F6" s="84" t="s">
        <v>2456</v>
      </c>
      <c r="G6" s="84" t="b">
        <v>0</v>
      </c>
      <c r="H6" s="84" t="b">
        <v>0</v>
      </c>
      <c r="I6" s="84" t="b">
        <v>0</v>
      </c>
      <c r="J6" s="84" t="b">
        <v>0</v>
      </c>
      <c r="K6" s="84" t="b">
        <v>0</v>
      </c>
      <c r="L6" s="84" t="b">
        <v>0</v>
      </c>
    </row>
    <row r="7" spans="1:12" ht="15">
      <c r="A7" s="84" t="s">
        <v>2119</v>
      </c>
      <c r="B7" s="84" t="s">
        <v>2120</v>
      </c>
      <c r="C7" s="84">
        <v>30</v>
      </c>
      <c r="D7" s="122">
        <v>0.012977867282556992</v>
      </c>
      <c r="E7" s="122">
        <v>1.657055852857104</v>
      </c>
      <c r="F7" s="84" t="s">
        <v>2456</v>
      </c>
      <c r="G7" s="84" t="b">
        <v>0</v>
      </c>
      <c r="H7" s="84" t="b">
        <v>0</v>
      </c>
      <c r="I7" s="84" t="b">
        <v>0</v>
      </c>
      <c r="J7" s="84" t="b">
        <v>0</v>
      </c>
      <c r="K7" s="84" t="b">
        <v>0</v>
      </c>
      <c r="L7" s="84" t="b">
        <v>0</v>
      </c>
    </row>
    <row r="8" spans="1:12" ht="15">
      <c r="A8" s="84" t="s">
        <v>2114</v>
      </c>
      <c r="B8" s="84" t="s">
        <v>2115</v>
      </c>
      <c r="C8" s="84">
        <v>25</v>
      </c>
      <c r="D8" s="122">
        <v>0.012138990506606157</v>
      </c>
      <c r="E8" s="122">
        <v>1.0513917372603163</v>
      </c>
      <c r="F8" s="84" t="s">
        <v>2456</v>
      </c>
      <c r="G8" s="84" t="b">
        <v>0</v>
      </c>
      <c r="H8" s="84" t="b">
        <v>0</v>
      </c>
      <c r="I8" s="84" t="b">
        <v>0</v>
      </c>
      <c r="J8" s="84" t="b">
        <v>0</v>
      </c>
      <c r="K8" s="84" t="b">
        <v>0</v>
      </c>
      <c r="L8" s="84" t="b">
        <v>0</v>
      </c>
    </row>
    <row r="9" spans="1:12" ht="15">
      <c r="A9" s="84" t="s">
        <v>2124</v>
      </c>
      <c r="B9" s="84" t="s">
        <v>2123</v>
      </c>
      <c r="C9" s="84">
        <v>22</v>
      </c>
      <c r="D9" s="122">
        <v>0.011499289045610268</v>
      </c>
      <c r="E9" s="122">
        <v>1.2340583601005883</v>
      </c>
      <c r="F9" s="84" t="s">
        <v>2456</v>
      </c>
      <c r="G9" s="84" t="b">
        <v>0</v>
      </c>
      <c r="H9" s="84" t="b">
        <v>0</v>
      </c>
      <c r="I9" s="84" t="b">
        <v>0</v>
      </c>
      <c r="J9" s="84" t="b">
        <v>0</v>
      </c>
      <c r="K9" s="84" t="b">
        <v>0</v>
      </c>
      <c r="L9" s="84" t="b">
        <v>0</v>
      </c>
    </row>
    <row r="10" spans="1:12" ht="15">
      <c r="A10" s="84" t="s">
        <v>2111</v>
      </c>
      <c r="B10" s="84" t="s">
        <v>2121</v>
      </c>
      <c r="C10" s="84">
        <v>18</v>
      </c>
      <c r="D10" s="122">
        <v>0.010457808993677615</v>
      </c>
      <c r="E10" s="122">
        <v>1.3633250959346221</v>
      </c>
      <c r="F10" s="84" t="s">
        <v>2456</v>
      </c>
      <c r="G10" s="84" t="b">
        <v>0</v>
      </c>
      <c r="H10" s="84" t="b">
        <v>0</v>
      </c>
      <c r="I10" s="84" t="b">
        <v>0</v>
      </c>
      <c r="J10" s="84" t="b">
        <v>0</v>
      </c>
      <c r="K10" s="84" t="b">
        <v>0</v>
      </c>
      <c r="L10" s="84" t="b">
        <v>0</v>
      </c>
    </row>
    <row r="11" spans="1:12" ht="15">
      <c r="A11" s="84" t="s">
        <v>2120</v>
      </c>
      <c r="B11" s="84" t="s">
        <v>2118</v>
      </c>
      <c r="C11" s="84">
        <v>17</v>
      </c>
      <c r="D11" s="122">
        <v>0.010159094470240672</v>
      </c>
      <c r="E11" s="122">
        <v>1.3560258571931227</v>
      </c>
      <c r="F11" s="84" t="s">
        <v>2456</v>
      </c>
      <c r="G11" s="84" t="b">
        <v>0</v>
      </c>
      <c r="H11" s="84" t="b">
        <v>0</v>
      </c>
      <c r="I11" s="84" t="b">
        <v>0</v>
      </c>
      <c r="J11" s="84" t="b">
        <v>0</v>
      </c>
      <c r="K11" s="84" t="b">
        <v>0</v>
      </c>
      <c r="L11" s="84" t="b">
        <v>0</v>
      </c>
    </row>
    <row r="12" spans="1:12" ht="15">
      <c r="A12" s="84" t="s">
        <v>2118</v>
      </c>
      <c r="B12" s="84" t="s">
        <v>2115</v>
      </c>
      <c r="C12" s="84">
        <v>17</v>
      </c>
      <c r="D12" s="122">
        <v>0.010159094470240672</v>
      </c>
      <c r="E12" s="122">
        <v>1.3938144180825225</v>
      </c>
      <c r="F12" s="84" t="s">
        <v>2456</v>
      </c>
      <c r="G12" s="84" t="b">
        <v>0</v>
      </c>
      <c r="H12" s="84" t="b">
        <v>0</v>
      </c>
      <c r="I12" s="84" t="b">
        <v>0</v>
      </c>
      <c r="J12" s="84" t="b">
        <v>0</v>
      </c>
      <c r="K12" s="84" t="b">
        <v>0</v>
      </c>
      <c r="L12" s="84" t="b">
        <v>0</v>
      </c>
    </row>
    <row r="13" spans="1:12" ht="15">
      <c r="A13" s="84" t="s">
        <v>2111</v>
      </c>
      <c r="B13" s="84" t="s">
        <v>2118</v>
      </c>
      <c r="C13" s="84">
        <v>16</v>
      </c>
      <c r="D13" s="122">
        <v>0.00984328196185858</v>
      </c>
      <c r="E13" s="122">
        <v>1.0359661615482918</v>
      </c>
      <c r="F13" s="84" t="s">
        <v>2456</v>
      </c>
      <c r="G13" s="84" t="b">
        <v>0</v>
      </c>
      <c r="H13" s="84" t="b">
        <v>0</v>
      </c>
      <c r="I13" s="84" t="b">
        <v>0</v>
      </c>
      <c r="J13" s="84" t="b">
        <v>0</v>
      </c>
      <c r="K13" s="84" t="b">
        <v>0</v>
      </c>
      <c r="L13" s="84" t="b">
        <v>0</v>
      </c>
    </row>
    <row r="14" spans="1:12" ht="15">
      <c r="A14" s="84" t="s">
        <v>2126</v>
      </c>
      <c r="B14" s="84" t="s">
        <v>2130</v>
      </c>
      <c r="C14" s="84">
        <v>11</v>
      </c>
      <c r="D14" s="122">
        <v>0.007964580945750815</v>
      </c>
      <c r="E14" s="122">
        <v>1.811957812842847</v>
      </c>
      <c r="F14" s="84" t="s">
        <v>2456</v>
      </c>
      <c r="G14" s="84" t="b">
        <v>0</v>
      </c>
      <c r="H14" s="84" t="b">
        <v>1</v>
      </c>
      <c r="I14" s="84" t="b">
        <v>0</v>
      </c>
      <c r="J14" s="84" t="b">
        <v>0</v>
      </c>
      <c r="K14" s="84" t="b">
        <v>0</v>
      </c>
      <c r="L14" s="84" t="b">
        <v>0</v>
      </c>
    </row>
    <row r="15" spans="1:12" ht="15">
      <c r="A15" s="84" t="s">
        <v>2353</v>
      </c>
      <c r="B15" s="84" t="s">
        <v>2123</v>
      </c>
      <c r="C15" s="84">
        <v>10</v>
      </c>
      <c r="D15" s="122">
        <v>0.0075174022807162925</v>
      </c>
      <c r="E15" s="122">
        <v>1.4714192758951923</v>
      </c>
      <c r="F15" s="84" t="s">
        <v>2456</v>
      </c>
      <c r="G15" s="84" t="b">
        <v>0</v>
      </c>
      <c r="H15" s="84" t="b">
        <v>0</v>
      </c>
      <c r="I15" s="84" t="b">
        <v>0</v>
      </c>
      <c r="J15" s="84" t="b">
        <v>0</v>
      </c>
      <c r="K15" s="84" t="b">
        <v>0</v>
      </c>
      <c r="L15" s="84" t="b">
        <v>0</v>
      </c>
    </row>
    <row r="16" spans="1:12" ht="15">
      <c r="A16" s="84" t="s">
        <v>2355</v>
      </c>
      <c r="B16" s="84" t="s">
        <v>2124</v>
      </c>
      <c r="C16" s="84">
        <v>9</v>
      </c>
      <c r="D16" s="122">
        <v>0.007041125206521638</v>
      </c>
      <c r="E16" s="122">
        <v>1.554393510959956</v>
      </c>
      <c r="F16" s="84" t="s">
        <v>2456</v>
      </c>
      <c r="G16" s="84" t="b">
        <v>0</v>
      </c>
      <c r="H16" s="84" t="b">
        <v>0</v>
      </c>
      <c r="I16" s="84" t="b">
        <v>0</v>
      </c>
      <c r="J16" s="84" t="b">
        <v>0</v>
      </c>
      <c r="K16" s="84" t="b">
        <v>0</v>
      </c>
      <c r="L16" s="84" t="b">
        <v>0</v>
      </c>
    </row>
    <row r="17" spans="1:12" ht="15">
      <c r="A17" s="84" t="s">
        <v>2357</v>
      </c>
      <c r="B17" s="84" t="s">
        <v>2124</v>
      </c>
      <c r="C17" s="84">
        <v>8</v>
      </c>
      <c r="D17" s="122">
        <v>0.006532503833980694</v>
      </c>
      <c r="E17" s="122">
        <v>1.554393510959956</v>
      </c>
      <c r="F17" s="84" t="s">
        <v>2456</v>
      </c>
      <c r="G17" s="84" t="b">
        <v>1</v>
      </c>
      <c r="H17" s="84" t="b">
        <v>0</v>
      </c>
      <c r="I17" s="84" t="b">
        <v>0</v>
      </c>
      <c r="J17" s="84" t="b">
        <v>0</v>
      </c>
      <c r="K17" s="84" t="b">
        <v>0</v>
      </c>
      <c r="L17" s="84" t="b">
        <v>0</v>
      </c>
    </row>
    <row r="18" spans="1:12" ht="15">
      <c r="A18" s="84" t="s">
        <v>2128</v>
      </c>
      <c r="B18" s="84" t="s">
        <v>2359</v>
      </c>
      <c r="C18" s="84">
        <v>8</v>
      </c>
      <c r="D18" s="122">
        <v>0.006532503833980694</v>
      </c>
      <c r="E18" s="122">
        <v>1.9037281861984925</v>
      </c>
      <c r="F18" s="84" t="s">
        <v>2456</v>
      </c>
      <c r="G18" s="84" t="b">
        <v>0</v>
      </c>
      <c r="H18" s="84" t="b">
        <v>0</v>
      </c>
      <c r="I18" s="84" t="b">
        <v>0</v>
      </c>
      <c r="J18" s="84" t="b">
        <v>0</v>
      </c>
      <c r="K18" s="84" t="b">
        <v>0</v>
      </c>
      <c r="L18" s="84" t="b">
        <v>0</v>
      </c>
    </row>
    <row r="19" spans="1:12" ht="15">
      <c r="A19" s="84" t="s">
        <v>2362</v>
      </c>
      <c r="B19" s="84" t="s">
        <v>2124</v>
      </c>
      <c r="C19" s="84">
        <v>7</v>
      </c>
      <c r="D19" s="122">
        <v>0.00598747505462863</v>
      </c>
      <c r="E19" s="122">
        <v>1.554393510959956</v>
      </c>
      <c r="F19" s="84" t="s">
        <v>2456</v>
      </c>
      <c r="G19" s="84" t="b">
        <v>0</v>
      </c>
      <c r="H19" s="84" t="b">
        <v>0</v>
      </c>
      <c r="I19" s="84" t="b">
        <v>0</v>
      </c>
      <c r="J19" s="84" t="b">
        <v>0</v>
      </c>
      <c r="K19" s="84" t="b">
        <v>0</v>
      </c>
      <c r="L19" s="84" t="b">
        <v>0</v>
      </c>
    </row>
    <row r="20" spans="1:12" ht="15">
      <c r="A20" s="84" t="s">
        <v>2111</v>
      </c>
      <c r="B20" s="84" t="s">
        <v>2360</v>
      </c>
      <c r="C20" s="84">
        <v>6</v>
      </c>
      <c r="D20" s="122">
        <v>0.005400804243144249</v>
      </c>
      <c r="E20" s="122">
        <v>1.296378306304009</v>
      </c>
      <c r="F20" s="84" t="s">
        <v>2456</v>
      </c>
      <c r="G20" s="84" t="b">
        <v>0</v>
      </c>
      <c r="H20" s="84" t="b">
        <v>0</v>
      </c>
      <c r="I20" s="84" t="b">
        <v>0</v>
      </c>
      <c r="J20" s="84" t="b">
        <v>0</v>
      </c>
      <c r="K20" s="84" t="b">
        <v>0</v>
      </c>
      <c r="L20" s="84" t="b">
        <v>0</v>
      </c>
    </row>
    <row r="21" spans="1:12" ht="15">
      <c r="A21" s="84" t="s">
        <v>2142</v>
      </c>
      <c r="B21" s="84" t="s">
        <v>2078</v>
      </c>
      <c r="C21" s="84">
        <v>6</v>
      </c>
      <c r="D21" s="122">
        <v>0.005400804243144249</v>
      </c>
      <c r="E21" s="122">
        <v>1.401783347753798</v>
      </c>
      <c r="F21" s="84" t="s">
        <v>2456</v>
      </c>
      <c r="G21" s="84" t="b">
        <v>0</v>
      </c>
      <c r="H21" s="84" t="b">
        <v>0</v>
      </c>
      <c r="I21" s="84" t="b">
        <v>0</v>
      </c>
      <c r="J21" s="84" t="b">
        <v>0</v>
      </c>
      <c r="K21" s="84" t="b">
        <v>0</v>
      </c>
      <c r="L21" s="84" t="b">
        <v>0</v>
      </c>
    </row>
    <row r="22" spans="1:12" ht="15">
      <c r="A22" s="84" t="s">
        <v>2365</v>
      </c>
      <c r="B22" s="84" t="s">
        <v>2361</v>
      </c>
      <c r="C22" s="84">
        <v>6</v>
      </c>
      <c r="D22" s="122">
        <v>0.005400804243144249</v>
      </c>
      <c r="E22" s="122">
        <v>2.2890790675625095</v>
      </c>
      <c r="F22" s="84" t="s">
        <v>2456</v>
      </c>
      <c r="G22" s="84" t="b">
        <v>0</v>
      </c>
      <c r="H22" s="84" t="b">
        <v>0</v>
      </c>
      <c r="I22" s="84" t="b">
        <v>0</v>
      </c>
      <c r="J22" s="84" t="b">
        <v>0</v>
      </c>
      <c r="K22" s="84" t="b">
        <v>0</v>
      </c>
      <c r="L22" s="84" t="b">
        <v>0</v>
      </c>
    </row>
    <row r="23" spans="1:12" ht="15">
      <c r="A23" s="84" t="s">
        <v>2361</v>
      </c>
      <c r="B23" s="84" t="s">
        <v>2128</v>
      </c>
      <c r="C23" s="84">
        <v>6</v>
      </c>
      <c r="D23" s="122">
        <v>0.005400804243144249</v>
      </c>
      <c r="E23" s="122">
        <v>1.8367813965678792</v>
      </c>
      <c r="F23" s="84" t="s">
        <v>2456</v>
      </c>
      <c r="G23" s="84" t="b">
        <v>0</v>
      </c>
      <c r="H23" s="84" t="b">
        <v>0</v>
      </c>
      <c r="I23" s="84" t="b">
        <v>0</v>
      </c>
      <c r="J23" s="84" t="b">
        <v>0</v>
      </c>
      <c r="K23" s="84" t="b">
        <v>0</v>
      </c>
      <c r="L23" s="84" t="b">
        <v>0</v>
      </c>
    </row>
    <row r="24" spans="1:12" ht="15">
      <c r="A24" s="84" t="s">
        <v>2128</v>
      </c>
      <c r="B24" s="84" t="s">
        <v>2366</v>
      </c>
      <c r="C24" s="84">
        <v>6</v>
      </c>
      <c r="D24" s="122">
        <v>0.005400804243144249</v>
      </c>
      <c r="E24" s="122">
        <v>1.9037281861984925</v>
      </c>
      <c r="F24" s="84" t="s">
        <v>2456</v>
      </c>
      <c r="G24" s="84" t="b">
        <v>0</v>
      </c>
      <c r="H24" s="84" t="b">
        <v>0</v>
      </c>
      <c r="I24" s="84" t="b">
        <v>0</v>
      </c>
      <c r="J24" s="84" t="b">
        <v>0</v>
      </c>
      <c r="K24" s="84" t="b">
        <v>0</v>
      </c>
      <c r="L24" s="84" t="b">
        <v>0</v>
      </c>
    </row>
    <row r="25" spans="1:12" ht="15">
      <c r="A25" s="84" t="s">
        <v>2120</v>
      </c>
      <c r="B25" s="84" t="s">
        <v>2363</v>
      </c>
      <c r="C25" s="84">
        <v>5</v>
      </c>
      <c r="D25" s="122">
        <v>0.004765490423515274</v>
      </c>
      <c r="E25" s="122">
        <v>1.5778746068094789</v>
      </c>
      <c r="F25" s="84" t="s">
        <v>2456</v>
      </c>
      <c r="G25" s="84" t="b">
        <v>0</v>
      </c>
      <c r="H25" s="84" t="b">
        <v>0</v>
      </c>
      <c r="I25" s="84" t="b">
        <v>0</v>
      </c>
      <c r="J25" s="84" t="b">
        <v>0</v>
      </c>
      <c r="K25" s="84" t="b">
        <v>0</v>
      </c>
      <c r="L25" s="84" t="b">
        <v>0</v>
      </c>
    </row>
    <row r="26" spans="1:12" ht="15">
      <c r="A26" s="84" t="s">
        <v>2363</v>
      </c>
      <c r="B26" s="84" t="s">
        <v>2115</v>
      </c>
      <c r="C26" s="84">
        <v>5</v>
      </c>
      <c r="D26" s="122">
        <v>0.004765490423515274</v>
      </c>
      <c r="E26" s="122">
        <v>1.3938144180825225</v>
      </c>
      <c r="F26" s="84" t="s">
        <v>2456</v>
      </c>
      <c r="G26" s="84" t="b">
        <v>0</v>
      </c>
      <c r="H26" s="84" t="b">
        <v>0</v>
      </c>
      <c r="I26" s="84" t="b">
        <v>0</v>
      </c>
      <c r="J26" s="84" t="b">
        <v>0</v>
      </c>
      <c r="K26" s="84" t="b">
        <v>0</v>
      </c>
      <c r="L26" s="84" t="b">
        <v>0</v>
      </c>
    </row>
    <row r="27" spans="1:12" ht="15">
      <c r="A27" s="84" t="s">
        <v>2111</v>
      </c>
      <c r="B27" s="84" t="s">
        <v>2364</v>
      </c>
      <c r="C27" s="84">
        <v>5</v>
      </c>
      <c r="D27" s="122">
        <v>0.004765490423515274</v>
      </c>
      <c r="E27" s="122">
        <v>1.2841438498869973</v>
      </c>
      <c r="F27" s="84" t="s">
        <v>2456</v>
      </c>
      <c r="G27" s="84" t="b">
        <v>0</v>
      </c>
      <c r="H27" s="84" t="b">
        <v>0</v>
      </c>
      <c r="I27" s="84" t="b">
        <v>0</v>
      </c>
      <c r="J27" s="84" t="b">
        <v>0</v>
      </c>
      <c r="K27" s="84" t="b">
        <v>0</v>
      </c>
      <c r="L27" s="84" t="b">
        <v>0</v>
      </c>
    </row>
    <row r="28" spans="1:12" ht="15">
      <c r="A28" s="84" t="s">
        <v>2133</v>
      </c>
      <c r="B28" s="84" t="s">
        <v>2075</v>
      </c>
      <c r="C28" s="84">
        <v>5</v>
      </c>
      <c r="D28" s="122">
        <v>0.004765490423515274</v>
      </c>
      <c r="E28" s="122">
        <v>1.8789046024734604</v>
      </c>
      <c r="F28" s="84" t="s">
        <v>2456</v>
      </c>
      <c r="G28" s="84" t="b">
        <v>0</v>
      </c>
      <c r="H28" s="84" t="b">
        <v>0</v>
      </c>
      <c r="I28" s="84" t="b">
        <v>0</v>
      </c>
      <c r="J28" s="84" t="b">
        <v>0</v>
      </c>
      <c r="K28" s="84" t="b">
        <v>0</v>
      </c>
      <c r="L28" s="84" t="b">
        <v>0</v>
      </c>
    </row>
    <row r="29" spans="1:12" ht="15">
      <c r="A29" s="84" t="s">
        <v>2075</v>
      </c>
      <c r="B29" s="84" t="s">
        <v>2078</v>
      </c>
      <c r="C29" s="84">
        <v>5</v>
      </c>
      <c r="D29" s="122">
        <v>0.004765490423515274</v>
      </c>
      <c r="E29" s="122">
        <v>0.9546253164115787</v>
      </c>
      <c r="F29" s="84" t="s">
        <v>2456</v>
      </c>
      <c r="G29" s="84" t="b">
        <v>0</v>
      </c>
      <c r="H29" s="84" t="b">
        <v>0</v>
      </c>
      <c r="I29" s="84" t="b">
        <v>0</v>
      </c>
      <c r="J29" s="84" t="b">
        <v>0</v>
      </c>
      <c r="K29" s="84" t="b">
        <v>0</v>
      </c>
      <c r="L29" s="84" t="b">
        <v>0</v>
      </c>
    </row>
    <row r="30" spans="1:12" ht="15">
      <c r="A30" s="84" t="s">
        <v>2123</v>
      </c>
      <c r="B30" s="84" t="s">
        <v>2365</v>
      </c>
      <c r="C30" s="84">
        <v>5</v>
      </c>
      <c r="D30" s="122">
        <v>0.004765490423515274</v>
      </c>
      <c r="E30" s="122">
        <v>1.411543185042954</v>
      </c>
      <c r="F30" s="84" t="s">
        <v>2456</v>
      </c>
      <c r="G30" s="84" t="b">
        <v>0</v>
      </c>
      <c r="H30" s="84" t="b">
        <v>0</v>
      </c>
      <c r="I30" s="84" t="b">
        <v>0</v>
      </c>
      <c r="J30" s="84" t="b">
        <v>0</v>
      </c>
      <c r="K30" s="84" t="b">
        <v>0</v>
      </c>
      <c r="L30" s="84" t="b">
        <v>0</v>
      </c>
    </row>
    <row r="31" spans="1:12" ht="15">
      <c r="A31" s="84" t="s">
        <v>2123</v>
      </c>
      <c r="B31" s="84" t="s">
        <v>2356</v>
      </c>
      <c r="C31" s="84">
        <v>5</v>
      </c>
      <c r="D31" s="122">
        <v>0.004765490423515274</v>
      </c>
      <c r="E31" s="122">
        <v>1.2866044484346542</v>
      </c>
      <c r="F31" s="84" t="s">
        <v>2456</v>
      </c>
      <c r="G31" s="84" t="b">
        <v>0</v>
      </c>
      <c r="H31" s="84" t="b">
        <v>0</v>
      </c>
      <c r="I31" s="84" t="b">
        <v>0</v>
      </c>
      <c r="J31" s="84" t="b">
        <v>0</v>
      </c>
      <c r="K31" s="84" t="b">
        <v>0</v>
      </c>
      <c r="L31" s="84" t="b">
        <v>0</v>
      </c>
    </row>
    <row r="32" spans="1:12" ht="15">
      <c r="A32" s="84" t="s">
        <v>2129</v>
      </c>
      <c r="B32" s="84" t="s">
        <v>2362</v>
      </c>
      <c r="C32" s="84">
        <v>5</v>
      </c>
      <c r="D32" s="122">
        <v>0.004765490423515274</v>
      </c>
      <c r="E32" s="122">
        <v>1.8741057195916915</v>
      </c>
      <c r="F32" s="84" t="s">
        <v>2456</v>
      </c>
      <c r="G32" s="84" t="b">
        <v>0</v>
      </c>
      <c r="H32" s="84" t="b">
        <v>0</v>
      </c>
      <c r="I32" s="84" t="b">
        <v>0</v>
      </c>
      <c r="J32" s="84" t="b">
        <v>0</v>
      </c>
      <c r="K32" s="84" t="b">
        <v>0</v>
      </c>
      <c r="L32" s="84" t="b">
        <v>0</v>
      </c>
    </row>
    <row r="33" spans="1:12" ht="15">
      <c r="A33" s="84" t="s">
        <v>2124</v>
      </c>
      <c r="B33" s="84" t="s">
        <v>2367</v>
      </c>
      <c r="C33" s="84">
        <v>5</v>
      </c>
      <c r="D33" s="122">
        <v>0.004765490423515274</v>
      </c>
      <c r="E33" s="122">
        <v>1.4752122649123314</v>
      </c>
      <c r="F33" s="84" t="s">
        <v>2456</v>
      </c>
      <c r="G33" s="84" t="b">
        <v>0</v>
      </c>
      <c r="H33" s="84" t="b">
        <v>0</v>
      </c>
      <c r="I33" s="84" t="b">
        <v>0</v>
      </c>
      <c r="J33" s="84" t="b">
        <v>0</v>
      </c>
      <c r="K33" s="84" t="b">
        <v>0</v>
      </c>
      <c r="L33" s="84" t="b">
        <v>0</v>
      </c>
    </row>
    <row r="34" spans="1:12" ht="15">
      <c r="A34" s="84" t="s">
        <v>2354</v>
      </c>
      <c r="B34" s="84" t="s">
        <v>2127</v>
      </c>
      <c r="C34" s="84">
        <v>5</v>
      </c>
      <c r="D34" s="122">
        <v>0.004765490423515274</v>
      </c>
      <c r="E34" s="122">
        <v>1.577874606809479</v>
      </c>
      <c r="F34" s="84" t="s">
        <v>2456</v>
      </c>
      <c r="G34" s="84" t="b">
        <v>0</v>
      </c>
      <c r="H34" s="84" t="b">
        <v>0</v>
      </c>
      <c r="I34" s="84" t="b">
        <v>0</v>
      </c>
      <c r="J34" s="84" t="b">
        <v>0</v>
      </c>
      <c r="K34" s="84" t="b">
        <v>0</v>
      </c>
      <c r="L34" s="84" t="b">
        <v>0</v>
      </c>
    </row>
    <row r="35" spans="1:12" ht="15">
      <c r="A35" s="84" t="s">
        <v>2123</v>
      </c>
      <c r="B35" s="84" t="s">
        <v>2358</v>
      </c>
      <c r="C35" s="84">
        <v>5</v>
      </c>
      <c r="D35" s="122">
        <v>0.004765490423515274</v>
      </c>
      <c r="E35" s="122">
        <v>1.2866044484346542</v>
      </c>
      <c r="F35" s="84" t="s">
        <v>2456</v>
      </c>
      <c r="G35" s="84" t="b">
        <v>0</v>
      </c>
      <c r="H35" s="84" t="b">
        <v>0</v>
      </c>
      <c r="I35" s="84" t="b">
        <v>0</v>
      </c>
      <c r="J35" s="84" t="b">
        <v>0</v>
      </c>
      <c r="K35" s="84" t="b">
        <v>0</v>
      </c>
      <c r="L35" s="84" t="b">
        <v>0</v>
      </c>
    </row>
    <row r="36" spans="1:12" ht="15">
      <c r="A36" s="84" t="s">
        <v>2123</v>
      </c>
      <c r="B36" s="84" t="s">
        <v>2354</v>
      </c>
      <c r="C36" s="84">
        <v>5</v>
      </c>
      <c r="D36" s="122">
        <v>0.004765490423515274</v>
      </c>
      <c r="E36" s="122">
        <v>1.1896944354265977</v>
      </c>
      <c r="F36" s="84" t="s">
        <v>2456</v>
      </c>
      <c r="G36" s="84" t="b">
        <v>0</v>
      </c>
      <c r="H36" s="84" t="b">
        <v>0</v>
      </c>
      <c r="I36" s="84" t="b">
        <v>0</v>
      </c>
      <c r="J36" s="84" t="b">
        <v>0</v>
      </c>
      <c r="K36" s="84" t="b">
        <v>0</v>
      </c>
      <c r="L36" s="84" t="b">
        <v>0</v>
      </c>
    </row>
    <row r="37" spans="1:12" ht="15">
      <c r="A37" s="84" t="s">
        <v>2354</v>
      </c>
      <c r="B37" s="84" t="s">
        <v>2368</v>
      </c>
      <c r="C37" s="84">
        <v>5</v>
      </c>
      <c r="D37" s="122">
        <v>0.004765490423515274</v>
      </c>
      <c r="E37" s="122">
        <v>2.0549958615291417</v>
      </c>
      <c r="F37" s="84" t="s">
        <v>2456</v>
      </c>
      <c r="G37" s="84" t="b">
        <v>0</v>
      </c>
      <c r="H37" s="84" t="b">
        <v>0</v>
      </c>
      <c r="I37" s="84" t="b">
        <v>0</v>
      </c>
      <c r="J37" s="84" t="b">
        <v>0</v>
      </c>
      <c r="K37" s="84" t="b">
        <v>0</v>
      </c>
      <c r="L37" s="84" t="b">
        <v>0</v>
      </c>
    </row>
    <row r="38" spans="1:12" ht="15">
      <c r="A38" s="84" t="s">
        <v>2131</v>
      </c>
      <c r="B38" s="84" t="s">
        <v>2124</v>
      </c>
      <c r="C38" s="84">
        <v>5</v>
      </c>
      <c r="D38" s="122">
        <v>0.004765490423515274</v>
      </c>
      <c r="E38" s="122">
        <v>1.2119708301377499</v>
      </c>
      <c r="F38" s="84" t="s">
        <v>2456</v>
      </c>
      <c r="G38" s="84" t="b">
        <v>0</v>
      </c>
      <c r="H38" s="84" t="b">
        <v>0</v>
      </c>
      <c r="I38" s="84" t="b">
        <v>0</v>
      </c>
      <c r="J38" s="84" t="b">
        <v>0</v>
      </c>
      <c r="K38" s="84" t="b">
        <v>0</v>
      </c>
      <c r="L38" s="84" t="b">
        <v>0</v>
      </c>
    </row>
    <row r="39" spans="1:12" ht="15">
      <c r="A39" s="84" t="s">
        <v>2120</v>
      </c>
      <c r="B39" s="84" t="s">
        <v>2376</v>
      </c>
      <c r="C39" s="84">
        <v>4</v>
      </c>
      <c r="D39" s="122">
        <v>0.004071683343516049</v>
      </c>
      <c r="E39" s="122">
        <v>1.657055852857104</v>
      </c>
      <c r="F39" s="84" t="s">
        <v>2456</v>
      </c>
      <c r="G39" s="84" t="b">
        <v>0</v>
      </c>
      <c r="H39" s="84" t="b">
        <v>0</v>
      </c>
      <c r="I39" s="84" t="b">
        <v>0</v>
      </c>
      <c r="J39" s="84" t="b">
        <v>0</v>
      </c>
      <c r="K39" s="84" t="b">
        <v>0</v>
      </c>
      <c r="L39" s="84" t="b">
        <v>0</v>
      </c>
    </row>
    <row r="40" spans="1:12" ht="15">
      <c r="A40" s="84" t="s">
        <v>2376</v>
      </c>
      <c r="B40" s="84" t="s">
        <v>2115</v>
      </c>
      <c r="C40" s="84">
        <v>4</v>
      </c>
      <c r="D40" s="122">
        <v>0.004071683343516049</v>
      </c>
      <c r="E40" s="122">
        <v>1.3938144180825225</v>
      </c>
      <c r="F40" s="84" t="s">
        <v>2456</v>
      </c>
      <c r="G40" s="84" t="b">
        <v>0</v>
      </c>
      <c r="H40" s="84" t="b">
        <v>0</v>
      </c>
      <c r="I40" s="84" t="b">
        <v>0</v>
      </c>
      <c r="J40" s="84" t="b">
        <v>0</v>
      </c>
      <c r="K40" s="84" t="b">
        <v>0</v>
      </c>
      <c r="L40" s="84" t="b">
        <v>0</v>
      </c>
    </row>
    <row r="41" spans="1:12" ht="15">
      <c r="A41" s="84" t="s">
        <v>2111</v>
      </c>
      <c r="B41" s="84" t="s">
        <v>2377</v>
      </c>
      <c r="C41" s="84">
        <v>4</v>
      </c>
      <c r="D41" s="122">
        <v>0.004071683343516049</v>
      </c>
      <c r="E41" s="122">
        <v>1.3633250959346221</v>
      </c>
      <c r="F41" s="84" t="s">
        <v>2456</v>
      </c>
      <c r="G41" s="84" t="b">
        <v>0</v>
      </c>
      <c r="H41" s="84" t="b">
        <v>0</v>
      </c>
      <c r="I41" s="84" t="b">
        <v>0</v>
      </c>
      <c r="J41" s="84" t="b">
        <v>0</v>
      </c>
      <c r="K41" s="84" t="b">
        <v>0</v>
      </c>
      <c r="L41" s="84" t="b">
        <v>0</v>
      </c>
    </row>
    <row r="42" spans="1:12" ht="15">
      <c r="A42" s="84" t="s">
        <v>2378</v>
      </c>
      <c r="B42" s="84" t="s">
        <v>2078</v>
      </c>
      <c r="C42" s="84">
        <v>4</v>
      </c>
      <c r="D42" s="122">
        <v>0.004071683343516049</v>
      </c>
      <c r="E42" s="122">
        <v>1.577874606809479</v>
      </c>
      <c r="F42" s="84" t="s">
        <v>2456</v>
      </c>
      <c r="G42" s="84" t="b">
        <v>0</v>
      </c>
      <c r="H42" s="84" t="b">
        <v>0</v>
      </c>
      <c r="I42" s="84" t="b">
        <v>0</v>
      </c>
      <c r="J42" s="84" t="b">
        <v>0</v>
      </c>
      <c r="K42" s="84" t="b">
        <v>0</v>
      </c>
      <c r="L42" s="84" t="b">
        <v>0</v>
      </c>
    </row>
    <row r="43" spans="1:12" ht="15">
      <c r="A43" s="84" t="s">
        <v>2126</v>
      </c>
      <c r="B43" s="84" t="s">
        <v>2140</v>
      </c>
      <c r="C43" s="84">
        <v>4</v>
      </c>
      <c r="D43" s="122">
        <v>0.004071683343516049</v>
      </c>
      <c r="E43" s="122">
        <v>1.811957812842847</v>
      </c>
      <c r="F43" s="84" t="s">
        <v>2456</v>
      </c>
      <c r="G43" s="84" t="b">
        <v>0</v>
      </c>
      <c r="H43" s="84" t="b">
        <v>1</v>
      </c>
      <c r="I43" s="84" t="b">
        <v>0</v>
      </c>
      <c r="J43" s="84" t="b">
        <v>0</v>
      </c>
      <c r="K43" s="84" t="b">
        <v>0</v>
      </c>
      <c r="L43" s="84" t="b">
        <v>0</v>
      </c>
    </row>
    <row r="44" spans="1:12" ht="15">
      <c r="A44" s="84" t="s">
        <v>2078</v>
      </c>
      <c r="B44" s="84" t="s">
        <v>2139</v>
      </c>
      <c r="C44" s="84">
        <v>4</v>
      </c>
      <c r="D44" s="122">
        <v>0.004071683343516049</v>
      </c>
      <c r="E44" s="122">
        <v>1.1896944354265977</v>
      </c>
      <c r="F44" s="84" t="s">
        <v>2456</v>
      </c>
      <c r="G44" s="84" t="b">
        <v>0</v>
      </c>
      <c r="H44" s="84" t="b">
        <v>0</v>
      </c>
      <c r="I44" s="84" t="b">
        <v>0</v>
      </c>
      <c r="J44" s="84" t="b">
        <v>0</v>
      </c>
      <c r="K44" s="84" t="b">
        <v>0</v>
      </c>
      <c r="L44" s="84" t="b">
        <v>0</v>
      </c>
    </row>
    <row r="45" spans="1:12" ht="15">
      <c r="A45" s="84" t="s">
        <v>2078</v>
      </c>
      <c r="B45" s="84" t="s">
        <v>2075</v>
      </c>
      <c r="C45" s="84">
        <v>4</v>
      </c>
      <c r="D45" s="122">
        <v>0.004071683343516049</v>
      </c>
      <c r="E45" s="122">
        <v>0.9758146154815166</v>
      </c>
      <c r="F45" s="84" t="s">
        <v>2456</v>
      </c>
      <c r="G45" s="84" t="b">
        <v>0</v>
      </c>
      <c r="H45" s="84" t="b">
        <v>0</v>
      </c>
      <c r="I45" s="84" t="b">
        <v>0</v>
      </c>
      <c r="J45" s="84" t="b">
        <v>0</v>
      </c>
      <c r="K45" s="84" t="b">
        <v>0</v>
      </c>
      <c r="L45" s="84" t="b">
        <v>0</v>
      </c>
    </row>
    <row r="46" spans="1:12" ht="15">
      <c r="A46" s="84" t="s">
        <v>2075</v>
      </c>
      <c r="B46" s="84" t="s">
        <v>2076</v>
      </c>
      <c r="C46" s="84">
        <v>4</v>
      </c>
      <c r="D46" s="122">
        <v>0.004071683343516049</v>
      </c>
      <c r="E46" s="122">
        <v>1.6358665537871657</v>
      </c>
      <c r="F46" s="84" t="s">
        <v>2456</v>
      </c>
      <c r="G46" s="84" t="b">
        <v>0</v>
      </c>
      <c r="H46" s="84" t="b">
        <v>0</v>
      </c>
      <c r="I46" s="84" t="b">
        <v>0</v>
      </c>
      <c r="J46" s="84" t="b">
        <v>0</v>
      </c>
      <c r="K46" s="84" t="b">
        <v>0</v>
      </c>
      <c r="L46" s="84" t="b">
        <v>0</v>
      </c>
    </row>
    <row r="47" spans="1:12" ht="15">
      <c r="A47" s="84" t="s">
        <v>2076</v>
      </c>
      <c r="B47" s="84" t="s">
        <v>2077</v>
      </c>
      <c r="C47" s="84">
        <v>4</v>
      </c>
      <c r="D47" s="122">
        <v>0.004071683343516049</v>
      </c>
      <c r="E47" s="122">
        <v>2.112987808506828</v>
      </c>
      <c r="F47" s="84" t="s">
        <v>2456</v>
      </c>
      <c r="G47" s="84" t="b">
        <v>0</v>
      </c>
      <c r="H47" s="84" t="b">
        <v>0</v>
      </c>
      <c r="I47" s="84" t="b">
        <v>0</v>
      </c>
      <c r="J47" s="84" t="b">
        <v>0</v>
      </c>
      <c r="K47" s="84" t="b">
        <v>0</v>
      </c>
      <c r="L47" s="84" t="b">
        <v>0</v>
      </c>
    </row>
    <row r="48" spans="1:12" ht="15">
      <c r="A48" s="84" t="s">
        <v>2381</v>
      </c>
      <c r="B48" s="84" t="s">
        <v>2126</v>
      </c>
      <c r="C48" s="84">
        <v>4</v>
      </c>
      <c r="D48" s="122">
        <v>0.004071683343516049</v>
      </c>
      <c r="E48" s="122">
        <v>1.811957812842847</v>
      </c>
      <c r="F48" s="84" t="s">
        <v>2456</v>
      </c>
      <c r="G48" s="84" t="b">
        <v>0</v>
      </c>
      <c r="H48" s="84" t="b">
        <v>0</v>
      </c>
      <c r="I48" s="84" t="b">
        <v>0</v>
      </c>
      <c r="J48" s="84" t="b">
        <v>0</v>
      </c>
      <c r="K48" s="84" t="b">
        <v>1</v>
      </c>
      <c r="L48" s="84" t="b">
        <v>0</v>
      </c>
    </row>
    <row r="49" spans="1:12" ht="15">
      <c r="A49" s="84" t="s">
        <v>2123</v>
      </c>
      <c r="B49" s="84" t="s">
        <v>2127</v>
      </c>
      <c r="C49" s="84">
        <v>4</v>
      </c>
      <c r="D49" s="122">
        <v>0.004071683343516049</v>
      </c>
      <c r="E49" s="122">
        <v>0.8375119173152352</v>
      </c>
      <c r="F49" s="84" t="s">
        <v>2456</v>
      </c>
      <c r="G49" s="84" t="b">
        <v>0</v>
      </c>
      <c r="H49" s="84" t="b">
        <v>0</v>
      </c>
      <c r="I49" s="84" t="b">
        <v>0</v>
      </c>
      <c r="J49" s="84" t="b">
        <v>0</v>
      </c>
      <c r="K49" s="84" t="b">
        <v>0</v>
      </c>
      <c r="L49" s="84" t="b">
        <v>0</v>
      </c>
    </row>
    <row r="50" spans="1:12" ht="15">
      <c r="A50" s="84" t="s">
        <v>2078</v>
      </c>
      <c r="B50" s="84" t="s">
        <v>2143</v>
      </c>
      <c r="C50" s="84">
        <v>4</v>
      </c>
      <c r="D50" s="122">
        <v>0.004071683343516049</v>
      </c>
      <c r="E50" s="122">
        <v>1.6290271292568603</v>
      </c>
      <c r="F50" s="84" t="s">
        <v>2456</v>
      </c>
      <c r="G50" s="84" t="b">
        <v>0</v>
      </c>
      <c r="H50" s="84" t="b">
        <v>0</v>
      </c>
      <c r="I50" s="84" t="b">
        <v>0</v>
      </c>
      <c r="J50" s="84" t="b">
        <v>0</v>
      </c>
      <c r="K50" s="84" t="b">
        <v>0</v>
      </c>
      <c r="L50" s="84" t="b">
        <v>0</v>
      </c>
    </row>
    <row r="51" spans="1:12" ht="15">
      <c r="A51" s="84" t="s">
        <v>2143</v>
      </c>
      <c r="B51" s="84" t="s">
        <v>2111</v>
      </c>
      <c r="C51" s="84">
        <v>4</v>
      </c>
      <c r="D51" s="122">
        <v>0.004071683343516049</v>
      </c>
      <c r="E51" s="122">
        <v>1.3633250959346221</v>
      </c>
      <c r="F51" s="84" t="s">
        <v>2456</v>
      </c>
      <c r="G51" s="84" t="b">
        <v>0</v>
      </c>
      <c r="H51" s="84" t="b">
        <v>0</v>
      </c>
      <c r="I51" s="84" t="b">
        <v>0</v>
      </c>
      <c r="J51" s="84" t="b">
        <v>0</v>
      </c>
      <c r="K51" s="84" t="b">
        <v>0</v>
      </c>
      <c r="L51" s="84" t="b">
        <v>0</v>
      </c>
    </row>
    <row r="52" spans="1:12" ht="15">
      <c r="A52" s="84" t="s">
        <v>2111</v>
      </c>
      <c r="B52" s="84" t="s">
        <v>2144</v>
      </c>
      <c r="C52" s="84">
        <v>4</v>
      </c>
      <c r="D52" s="122">
        <v>0.004071683343516049</v>
      </c>
      <c r="E52" s="122">
        <v>1.3633250959346221</v>
      </c>
      <c r="F52" s="84" t="s">
        <v>2456</v>
      </c>
      <c r="G52" s="84" t="b">
        <v>0</v>
      </c>
      <c r="H52" s="84" t="b">
        <v>0</v>
      </c>
      <c r="I52" s="84" t="b">
        <v>0</v>
      </c>
      <c r="J52" s="84" t="b">
        <v>0</v>
      </c>
      <c r="K52" s="84" t="b">
        <v>0</v>
      </c>
      <c r="L52" s="84" t="b">
        <v>0</v>
      </c>
    </row>
    <row r="53" spans="1:12" ht="15">
      <c r="A53" s="84" t="s">
        <v>2144</v>
      </c>
      <c r="B53" s="84" t="s">
        <v>2145</v>
      </c>
      <c r="C53" s="84">
        <v>4</v>
      </c>
      <c r="D53" s="122">
        <v>0.004071683343516049</v>
      </c>
      <c r="E53" s="122">
        <v>2.532117116248804</v>
      </c>
      <c r="F53" s="84" t="s">
        <v>2456</v>
      </c>
      <c r="G53" s="84" t="b">
        <v>0</v>
      </c>
      <c r="H53" s="84" t="b">
        <v>0</v>
      </c>
      <c r="I53" s="84" t="b">
        <v>0</v>
      </c>
      <c r="J53" s="84" t="b">
        <v>0</v>
      </c>
      <c r="K53" s="84" t="b">
        <v>0</v>
      </c>
      <c r="L53" s="84" t="b">
        <v>0</v>
      </c>
    </row>
    <row r="54" spans="1:12" ht="15">
      <c r="A54" s="84" t="s">
        <v>2145</v>
      </c>
      <c r="B54" s="84" t="s">
        <v>2146</v>
      </c>
      <c r="C54" s="84">
        <v>4</v>
      </c>
      <c r="D54" s="122">
        <v>0.004071683343516049</v>
      </c>
      <c r="E54" s="122">
        <v>2.4352071032407476</v>
      </c>
      <c r="F54" s="84" t="s">
        <v>2456</v>
      </c>
      <c r="G54" s="84" t="b">
        <v>0</v>
      </c>
      <c r="H54" s="84" t="b">
        <v>0</v>
      </c>
      <c r="I54" s="84" t="b">
        <v>0</v>
      </c>
      <c r="J54" s="84" t="b">
        <v>0</v>
      </c>
      <c r="K54" s="84" t="b">
        <v>0</v>
      </c>
      <c r="L54" s="84" t="b">
        <v>0</v>
      </c>
    </row>
    <row r="55" spans="1:12" ht="15">
      <c r="A55" s="84" t="s">
        <v>2146</v>
      </c>
      <c r="B55" s="84" t="s">
        <v>2147</v>
      </c>
      <c r="C55" s="84">
        <v>4</v>
      </c>
      <c r="D55" s="122">
        <v>0.004071683343516049</v>
      </c>
      <c r="E55" s="122">
        <v>2.4352071032407476</v>
      </c>
      <c r="F55" s="84" t="s">
        <v>2456</v>
      </c>
      <c r="G55" s="84" t="b">
        <v>0</v>
      </c>
      <c r="H55" s="84" t="b">
        <v>0</v>
      </c>
      <c r="I55" s="84" t="b">
        <v>0</v>
      </c>
      <c r="J55" s="84" t="b">
        <v>0</v>
      </c>
      <c r="K55" s="84" t="b">
        <v>0</v>
      </c>
      <c r="L55" s="84" t="b">
        <v>0</v>
      </c>
    </row>
    <row r="56" spans="1:12" ht="15">
      <c r="A56" s="84" t="s">
        <v>2147</v>
      </c>
      <c r="B56" s="84" t="s">
        <v>514</v>
      </c>
      <c r="C56" s="84">
        <v>4</v>
      </c>
      <c r="D56" s="122">
        <v>0.004071683343516049</v>
      </c>
      <c r="E56" s="122">
        <v>2.532117116248804</v>
      </c>
      <c r="F56" s="84" t="s">
        <v>2456</v>
      </c>
      <c r="G56" s="84" t="b">
        <v>0</v>
      </c>
      <c r="H56" s="84" t="b">
        <v>0</v>
      </c>
      <c r="I56" s="84" t="b">
        <v>0</v>
      </c>
      <c r="J56" s="84" t="b">
        <v>0</v>
      </c>
      <c r="K56" s="84" t="b">
        <v>0</v>
      </c>
      <c r="L56" s="84" t="b">
        <v>0</v>
      </c>
    </row>
    <row r="57" spans="1:12" ht="15">
      <c r="A57" s="84" t="s">
        <v>238</v>
      </c>
      <c r="B57" s="84" t="s">
        <v>308</v>
      </c>
      <c r="C57" s="84">
        <v>3</v>
      </c>
      <c r="D57" s="122">
        <v>0.003304475691466401</v>
      </c>
      <c r="E57" s="122">
        <v>2.6570558528571038</v>
      </c>
      <c r="F57" s="84" t="s">
        <v>2456</v>
      </c>
      <c r="G57" s="84" t="b">
        <v>0</v>
      </c>
      <c r="H57" s="84" t="b">
        <v>0</v>
      </c>
      <c r="I57" s="84" t="b">
        <v>0</v>
      </c>
      <c r="J57" s="84" t="b">
        <v>0</v>
      </c>
      <c r="K57" s="84" t="b">
        <v>0</v>
      </c>
      <c r="L57" s="84" t="b">
        <v>0</v>
      </c>
    </row>
    <row r="58" spans="1:12" ht="15">
      <c r="A58" s="84" t="s">
        <v>308</v>
      </c>
      <c r="B58" s="84" t="s">
        <v>307</v>
      </c>
      <c r="C58" s="84">
        <v>3</v>
      </c>
      <c r="D58" s="122">
        <v>0.003304475691466401</v>
      </c>
      <c r="E58" s="122">
        <v>2.6570558528571038</v>
      </c>
      <c r="F58" s="84" t="s">
        <v>2456</v>
      </c>
      <c r="G58" s="84" t="b">
        <v>0</v>
      </c>
      <c r="H58" s="84" t="b">
        <v>0</v>
      </c>
      <c r="I58" s="84" t="b">
        <v>0</v>
      </c>
      <c r="J58" s="84" t="b">
        <v>0</v>
      </c>
      <c r="K58" s="84" t="b">
        <v>0</v>
      </c>
      <c r="L58" s="84" t="b">
        <v>0</v>
      </c>
    </row>
    <row r="59" spans="1:12" ht="15">
      <c r="A59" s="84" t="s">
        <v>307</v>
      </c>
      <c r="B59" s="84" t="s">
        <v>306</v>
      </c>
      <c r="C59" s="84">
        <v>3</v>
      </c>
      <c r="D59" s="122">
        <v>0.003304475691466401</v>
      </c>
      <c r="E59" s="122">
        <v>2.6570558528571038</v>
      </c>
      <c r="F59" s="84" t="s">
        <v>2456</v>
      </c>
      <c r="G59" s="84" t="b">
        <v>0</v>
      </c>
      <c r="H59" s="84" t="b">
        <v>0</v>
      </c>
      <c r="I59" s="84" t="b">
        <v>0</v>
      </c>
      <c r="J59" s="84" t="b">
        <v>0</v>
      </c>
      <c r="K59" s="84" t="b">
        <v>0</v>
      </c>
      <c r="L59" s="84" t="b">
        <v>0</v>
      </c>
    </row>
    <row r="60" spans="1:12" ht="15">
      <c r="A60" s="84" t="s">
        <v>306</v>
      </c>
      <c r="B60" s="84" t="s">
        <v>305</v>
      </c>
      <c r="C60" s="84">
        <v>3</v>
      </c>
      <c r="D60" s="122">
        <v>0.003304475691466401</v>
      </c>
      <c r="E60" s="122">
        <v>2.6570558528571038</v>
      </c>
      <c r="F60" s="84" t="s">
        <v>2456</v>
      </c>
      <c r="G60" s="84" t="b">
        <v>0</v>
      </c>
      <c r="H60" s="84" t="b">
        <v>0</v>
      </c>
      <c r="I60" s="84" t="b">
        <v>0</v>
      </c>
      <c r="J60" s="84" t="b">
        <v>0</v>
      </c>
      <c r="K60" s="84" t="b">
        <v>0</v>
      </c>
      <c r="L60" s="84" t="b">
        <v>0</v>
      </c>
    </row>
    <row r="61" spans="1:12" ht="15">
      <c r="A61" s="84" t="s">
        <v>305</v>
      </c>
      <c r="B61" s="84" t="s">
        <v>304</v>
      </c>
      <c r="C61" s="84">
        <v>3</v>
      </c>
      <c r="D61" s="122">
        <v>0.003304475691466401</v>
      </c>
      <c r="E61" s="122">
        <v>2.6570558528571038</v>
      </c>
      <c r="F61" s="84" t="s">
        <v>2456</v>
      </c>
      <c r="G61" s="84" t="b">
        <v>0</v>
      </c>
      <c r="H61" s="84" t="b">
        <v>0</v>
      </c>
      <c r="I61" s="84" t="b">
        <v>0</v>
      </c>
      <c r="J61" s="84" t="b">
        <v>0</v>
      </c>
      <c r="K61" s="84" t="b">
        <v>0</v>
      </c>
      <c r="L61" s="84" t="b">
        <v>0</v>
      </c>
    </row>
    <row r="62" spans="1:12" ht="15">
      <c r="A62" s="84" t="s">
        <v>304</v>
      </c>
      <c r="B62" s="84" t="s">
        <v>303</v>
      </c>
      <c r="C62" s="84">
        <v>3</v>
      </c>
      <c r="D62" s="122">
        <v>0.003304475691466401</v>
      </c>
      <c r="E62" s="122">
        <v>2.6570558528571038</v>
      </c>
      <c r="F62" s="84" t="s">
        <v>2456</v>
      </c>
      <c r="G62" s="84" t="b">
        <v>0</v>
      </c>
      <c r="H62" s="84" t="b">
        <v>0</v>
      </c>
      <c r="I62" s="84" t="b">
        <v>0</v>
      </c>
      <c r="J62" s="84" t="b">
        <v>0</v>
      </c>
      <c r="K62" s="84" t="b">
        <v>0</v>
      </c>
      <c r="L62" s="84" t="b">
        <v>0</v>
      </c>
    </row>
    <row r="63" spans="1:12" ht="15">
      <c r="A63" s="84" t="s">
        <v>303</v>
      </c>
      <c r="B63" s="84" t="s">
        <v>302</v>
      </c>
      <c r="C63" s="84">
        <v>3</v>
      </c>
      <c r="D63" s="122">
        <v>0.003304475691466401</v>
      </c>
      <c r="E63" s="122">
        <v>2.6570558528571038</v>
      </c>
      <c r="F63" s="84" t="s">
        <v>2456</v>
      </c>
      <c r="G63" s="84" t="b">
        <v>0</v>
      </c>
      <c r="H63" s="84" t="b">
        <v>0</v>
      </c>
      <c r="I63" s="84" t="b">
        <v>0</v>
      </c>
      <c r="J63" s="84" t="b">
        <v>0</v>
      </c>
      <c r="K63" s="84" t="b">
        <v>0</v>
      </c>
      <c r="L63" s="84" t="b">
        <v>0</v>
      </c>
    </row>
    <row r="64" spans="1:12" ht="15">
      <c r="A64" s="84" t="s">
        <v>302</v>
      </c>
      <c r="B64" s="84" t="s">
        <v>301</v>
      </c>
      <c r="C64" s="84">
        <v>3</v>
      </c>
      <c r="D64" s="122">
        <v>0.003304475691466401</v>
      </c>
      <c r="E64" s="122">
        <v>2.6570558528571038</v>
      </c>
      <c r="F64" s="84" t="s">
        <v>2456</v>
      </c>
      <c r="G64" s="84" t="b">
        <v>0</v>
      </c>
      <c r="H64" s="84" t="b">
        <v>0</v>
      </c>
      <c r="I64" s="84" t="b">
        <v>0</v>
      </c>
      <c r="J64" s="84" t="b">
        <v>0</v>
      </c>
      <c r="K64" s="84" t="b">
        <v>0</v>
      </c>
      <c r="L64" s="84" t="b">
        <v>0</v>
      </c>
    </row>
    <row r="65" spans="1:12" ht="15">
      <c r="A65" s="84" t="s">
        <v>2139</v>
      </c>
      <c r="B65" s="84" t="s">
        <v>2390</v>
      </c>
      <c r="C65" s="84">
        <v>3</v>
      </c>
      <c r="D65" s="122">
        <v>0.003304475691466401</v>
      </c>
      <c r="E65" s="122">
        <v>2.0927844224185415</v>
      </c>
      <c r="F65" s="84" t="s">
        <v>2456</v>
      </c>
      <c r="G65" s="84" t="b">
        <v>0</v>
      </c>
      <c r="H65" s="84" t="b">
        <v>0</v>
      </c>
      <c r="I65" s="84" t="b">
        <v>0</v>
      </c>
      <c r="J65" s="84" t="b">
        <v>0</v>
      </c>
      <c r="K65" s="84" t="b">
        <v>0</v>
      </c>
      <c r="L65" s="84" t="b">
        <v>0</v>
      </c>
    </row>
    <row r="66" spans="1:12" ht="15">
      <c r="A66" s="84" t="s">
        <v>2371</v>
      </c>
      <c r="B66" s="84" t="s">
        <v>2127</v>
      </c>
      <c r="C66" s="84">
        <v>3</v>
      </c>
      <c r="D66" s="122">
        <v>0.003304475691466401</v>
      </c>
      <c r="E66" s="122">
        <v>1.657055852857104</v>
      </c>
      <c r="F66" s="84" t="s">
        <v>2456</v>
      </c>
      <c r="G66" s="84" t="b">
        <v>1</v>
      </c>
      <c r="H66" s="84" t="b">
        <v>0</v>
      </c>
      <c r="I66" s="84" t="b">
        <v>0</v>
      </c>
      <c r="J66" s="84" t="b">
        <v>0</v>
      </c>
      <c r="K66" s="84" t="b">
        <v>0</v>
      </c>
      <c r="L66" s="84" t="b">
        <v>0</v>
      </c>
    </row>
    <row r="67" spans="1:12" ht="15">
      <c r="A67" s="84" t="s">
        <v>2078</v>
      </c>
      <c r="B67" s="84" t="s">
        <v>2124</v>
      </c>
      <c r="C67" s="84">
        <v>3</v>
      </c>
      <c r="D67" s="122">
        <v>0.003304475691466401</v>
      </c>
      <c r="E67" s="122">
        <v>0.5263647873597127</v>
      </c>
      <c r="F67" s="84" t="s">
        <v>2456</v>
      </c>
      <c r="G67" s="84" t="b">
        <v>0</v>
      </c>
      <c r="H67" s="84" t="b">
        <v>0</v>
      </c>
      <c r="I67" s="84" t="b">
        <v>0</v>
      </c>
      <c r="J67" s="84" t="b">
        <v>0</v>
      </c>
      <c r="K67" s="84" t="b">
        <v>0</v>
      </c>
      <c r="L67" s="84" t="b">
        <v>0</v>
      </c>
    </row>
    <row r="68" spans="1:12" ht="15">
      <c r="A68" s="84" t="s">
        <v>2129</v>
      </c>
      <c r="B68" s="84" t="s">
        <v>2123</v>
      </c>
      <c r="C68" s="84">
        <v>3</v>
      </c>
      <c r="D68" s="122">
        <v>0.003304475691466401</v>
      </c>
      <c r="E68" s="122">
        <v>0.8345971783080179</v>
      </c>
      <c r="F68" s="84" t="s">
        <v>2456</v>
      </c>
      <c r="G68" s="84" t="b">
        <v>0</v>
      </c>
      <c r="H68" s="84" t="b">
        <v>0</v>
      </c>
      <c r="I68" s="84" t="b">
        <v>0</v>
      </c>
      <c r="J68" s="84" t="b">
        <v>0</v>
      </c>
      <c r="K68" s="84" t="b">
        <v>0</v>
      </c>
      <c r="L68" s="84" t="b">
        <v>0</v>
      </c>
    </row>
    <row r="69" spans="1:12" ht="15">
      <c r="A69" s="84" t="s">
        <v>2124</v>
      </c>
      <c r="B69" s="84" t="s">
        <v>2139</v>
      </c>
      <c r="C69" s="84">
        <v>3</v>
      </c>
      <c r="D69" s="122">
        <v>0.003304475691466401</v>
      </c>
      <c r="E69" s="122">
        <v>0.9901220805213935</v>
      </c>
      <c r="F69" s="84" t="s">
        <v>2456</v>
      </c>
      <c r="G69" s="84" t="b">
        <v>0</v>
      </c>
      <c r="H69" s="84" t="b">
        <v>0</v>
      </c>
      <c r="I69" s="84" t="b">
        <v>0</v>
      </c>
      <c r="J69" s="84" t="b">
        <v>0</v>
      </c>
      <c r="K69" s="84" t="b">
        <v>0</v>
      </c>
      <c r="L69" s="84" t="b">
        <v>0</v>
      </c>
    </row>
    <row r="70" spans="1:12" ht="15">
      <c r="A70" s="84" t="s">
        <v>2130</v>
      </c>
      <c r="B70" s="84" t="s">
        <v>2129</v>
      </c>
      <c r="C70" s="84">
        <v>3</v>
      </c>
      <c r="D70" s="122">
        <v>0.003304475691466401</v>
      </c>
      <c r="E70" s="122">
        <v>1.4559623248313671</v>
      </c>
      <c r="F70" s="84" t="s">
        <v>2456</v>
      </c>
      <c r="G70" s="84" t="b">
        <v>0</v>
      </c>
      <c r="H70" s="84" t="b">
        <v>0</v>
      </c>
      <c r="I70" s="84" t="b">
        <v>0</v>
      </c>
      <c r="J70" s="84" t="b">
        <v>0</v>
      </c>
      <c r="K70" s="84" t="b">
        <v>0</v>
      </c>
      <c r="L70" s="84" t="b">
        <v>0</v>
      </c>
    </row>
    <row r="71" spans="1:12" ht="15">
      <c r="A71" s="84" t="s">
        <v>2078</v>
      </c>
      <c r="B71" s="84" t="s">
        <v>2355</v>
      </c>
      <c r="C71" s="84">
        <v>3</v>
      </c>
      <c r="D71" s="122">
        <v>0.003304475691466401</v>
      </c>
      <c r="E71" s="122">
        <v>1.151905874537198</v>
      </c>
      <c r="F71" s="84" t="s">
        <v>2456</v>
      </c>
      <c r="G71" s="84" t="b">
        <v>0</v>
      </c>
      <c r="H71" s="84" t="b">
        <v>0</v>
      </c>
      <c r="I71" s="84" t="b">
        <v>0</v>
      </c>
      <c r="J71" s="84" t="b">
        <v>0</v>
      </c>
      <c r="K71" s="84" t="b">
        <v>0</v>
      </c>
      <c r="L71" s="84" t="b">
        <v>0</v>
      </c>
    </row>
    <row r="72" spans="1:12" ht="15">
      <c r="A72" s="84" t="s">
        <v>2367</v>
      </c>
      <c r="B72" s="84" t="s">
        <v>2354</v>
      </c>
      <c r="C72" s="84">
        <v>3</v>
      </c>
      <c r="D72" s="122">
        <v>0.003304475691466401</v>
      </c>
      <c r="E72" s="122">
        <v>1.8331471119127851</v>
      </c>
      <c r="F72" s="84" t="s">
        <v>2456</v>
      </c>
      <c r="G72" s="84" t="b">
        <v>0</v>
      </c>
      <c r="H72" s="84" t="b">
        <v>0</v>
      </c>
      <c r="I72" s="84" t="b">
        <v>0</v>
      </c>
      <c r="J72" s="84" t="b">
        <v>0</v>
      </c>
      <c r="K72" s="84" t="b">
        <v>0</v>
      </c>
      <c r="L72" s="84" t="b">
        <v>0</v>
      </c>
    </row>
    <row r="73" spans="1:12" ht="15">
      <c r="A73" s="84" t="s">
        <v>2124</v>
      </c>
      <c r="B73" s="84" t="s">
        <v>2353</v>
      </c>
      <c r="C73" s="84">
        <v>3</v>
      </c>
      <c r="D73" s="122">
        <v>0.003304475691466401</v>
      </c>
      <c r="E73" s="122">
        <v>1.0315147656796186</v>
      </c>
      <c r="F73" s="84" t="s">
        <v>2456</v>
      </c>
      <c r="G73" s="84" t="b">
        <v>0</v>
      </c>
      <c r="H73" s="84" t="b">
        <v>0</v>
      </c>
      <c r="I73" s="84" t="b">
        <v>0</v>
      </c>
      <c r="J73" s="84" t="b">
        <v>0</v>
      </c>
      <c r="K73" s="84" t="b">
        <v>0</v>
      </c>
      <c r="L73" s="84" t="b">
        <v>0</v>
      </c>
    </row>
    <row r="74" spans="1:12" ht="15">
      <c r="A74" s="84" t="s">
        <v>2369</v>
      </c>
      <c r="B74" s="84" t="s">
        <v>2128</v>
      </c>
      <c r="C74" s="84">
        <v>3</v>
      </c>
      <c r="D74" s="122">
        <v>0.003304475691466401</v>
      </c>
      <c r="E74" s="122">
        <v>1.6818794365821361</v>
      </c>
      <c r="F74" s="84" t="s">
        <v>2456</v>
      </c>
      <c r="G74" s="84" t="b">
        <v>0</v>
      </c>
      <c r="H74" s="84" t="b">
        <v>0</v>
      </c>
      <c r="I74" s="84" t="b">
        <v>0</v>
      </c>
      <c r="J74" s="84" t="b">
        <v>0</v>
      </c>
      <c r="K74" s="84" t="b">
        <v>0</v>
      </c>
      <c r="L74" s="84" t="b">
        <v>0</v>
      </c>
    </row>
    <row r="75" spans="1:12" ht="15">
      <c r="A75" s="84" t="s">
        <v>2123</v>
      </c>
      <c r="B75" s="84" t="s">
        <v>2128</v>
      </c>
      <c r="C75" s="84">
        <v>3</v>
      </c>
      <c r="D75" s="122">
        <v>0.003304475691466401</v>
      </c>
      <c r="E75" s="122">
        <v>0.7373967644319674</v>
      </c>
      <c r="F75" s="84" t="s">
        <v>2456</v>
      </c>
      <c r="G75" s="84" t="b">
        <v>0</v>
      </c>
      <c r="H75" s="84" t="b">
        <v>0</v>
      </c>
      <c r="I75" s="84" t="b">
        <v>0</v>
      </c>
      <c r="J75" s="84" t="b">
        <v>0</v>
      </c>
      <c r="K75" s="84" t="b">
        <v>0</v>
      </c>
      <c r="L75" s="84" t="b">
        <v>0</v>
      </c>
    </row>
    <row r="76" spans="1:12" ht="15">
      <c r="A76" s="84" t="s">
        <v>2368</v>
      </c>
      <c r="B76" s="84" t="s">
        <v>2127</v>
      </c>
      <c r="C76" s="84">
        <v>3</v>
      </c>
      <c r="D76" s="122">
        <v>0.003304475691466401</v>
      </c>
      <c r="E76" s="122">
        <v>1.577874606809479</v>
      </c>
      <c r="F76" s="84" t="s">
        <v>2456</v>
      </c>
      <c r="G76" s="84" t="b">
        <v>0</v>
      </c>
      <c r="H76" s="84" t="b">
        <v>0</v>
      </c>
      <c r="I76" s="84" t="b">
        <v>0</v>
      </c>
      <c r="J76" s="84" t="b">
        <v>0</v>
      </c>
      <c r="K76" s="84" t="b">
        <v>0</v>
      </c>
      <c r="L76" s="84" t="b">
        <v>0</v>
      </c>
    </row>
    <row r="77" spans="1:12" ht="15">
      <c r="A77" s="84" t="s">
        <v>217</v>
      </c>
      <c r="B77" s="84" t="s">
        <v>2142</v>
      </c>
      <c r="C77" s="84">
        <v>3</v>
      </c>
      <c r="D77" s="122">
        <v>0.003304475691466401</v>
      </c>
      <c r="E77" s="122">
        <v>2.2310871205848226</v>
      </c>
      <c r="F77" s="84" t="s">
        <v>2456</v>
      </c>
      <c r="G77" s="84" t="b">
        <v>0</v>
      </c>
      <c r="H77" s="84" t="b">
        <v>0</v>
      </c>
      <c r="I77" s="84" t="b">
        <v>0</v>
      </c>
      <c r="J77" s="84" t="b">
        <v>0</v>
      </c>
      <c r="K77" s="84" t="b">
        <v>0</v>
      </c>
      <c r="L77" s="84" t="b">
        <v>0</v>
      </c>
    </row>
    <row r="78" spans="1:12" ht="15">
      <c r="A78" s="84" t="s">
        <v>514</v>
      </c>
      <c r="B78" s="84" t="s">
        <v>2395</v>
      </c>
      <c r="C78" s="84">
        <v>3</v>
      </c>
      <c r="D78" s="122">
        <v>0.003304475691466401</v>
      </c>
      <c r="E78" s="122">
        <v>2.6570558528571038</v>
      </c>
      <c r="F78" s="84" t="s">
        <v>2456</v>
      </c>
      <c r="G78" s="84" t="b">
        <v>0</v>
      </c>
      <c r="H78" s="84" t="b">
        <v>0</v>
      </c>
      <c r="I78" s="84" t="b">
        <v>0</v>
      </c>
      <c r="J78" s="84" t="b">
        <v>0</v>
      </c>
      <c r="K78" s="84" t="b">
        <v>0</v>
      </c>
      <c r="L78" s="84" t="b">
        <v>0</v>
      </c>
    </row>
    <row r="79" spans="1:12" ht="15">
      <c r="A79" s="84" t="s">
        <v>2397</v>
      </c>
      <c r="B79" s="84" t="s">
        <v>2078</v>
      </c>
      <c r="C79" s="84">
        <v>2</v>
      </c>
      <c r="D79" s="122">
        <v>0.0024385573850208755</v>
      </c>
      <c r="E79" s="122">
        <v>1.577874606809479</v>
      </c>
      <c r="F79" s="84" t="s">
        <v>2456</v>
      </c>
      <c r="G79" s="84" t="b">
        <v>1</v>
      </c>
      <c r="H79" s="84" t="b">
        <v>0</v>
      </c>
      <c r="I79" s="84" t="b">
        <v>0</v>
      </c>
      <c r="J79" s="84" t="b">
        <v>0</v>
      </c>
      <c r="K79" s="84" t="b">
        <v>0</v>
      </c>
      <c r="L79" s="84" t="b">
        <v>0</v>
      </c>
    </row>
    <row r="80" spans="1:12" ht="15">
      <c r="A80" s="84" t="s">
        <v>2078</v>
      </c>
      <c r="B80" s="84" t="s">
        <v>2398</v>
      </c>
      <c r="C80" s="84">
        <v>2</v>
      </c>
      <c r="D80" s="122">
        <v>0.0024385573850208755</v>
      </c>
      <c r="E80" s="122">
        <v>1.6290271292568603</v>
      </c>
      <c r="F80" s="84" t="s">
        <v>2456</v>
      </c>
      <c r="G80" s="84" t="b">
        <v>0</v>
      </c>
      <c r="H80" s="84" t="b">
        <v>0</v>
      </c>
      <c r="I80" s="84" t="b">
        <v>0</v>
      </c>
      <c r="J80" s="84" t="b">
        <v>0</v>
      </c>
      <c r="K80" s="84" t="b">
        <v>0</v>
      </c>
      <c r="L80" s="84" t="b">
        <v>0</v>
      </c>
    </row>
    <row r="81" spans="1:12" ht="15">
      <c r="A81" s="84" t="s">
        <v>2375</v>
      </c>
      <c r="B81" s="84" t="s">
        <v>2131</v>
      </c>
      <c r="C81" s="84">
        <v>2</v>
      </c>
      <c r="D81" s="122">
        <v>0.0024385573850208755</v>
      </c>
      <c r="E81" s="122">
        <v>1.7917544267545602</v>
      </c>
      <c r="F81" s="84" t="s">
        <v>2456</v>
      </c>
      <c r="G81" s="84" t="b">
        <v>0</v>
      </c>
      <c r="H81" s="84" t="b">
        <v>0</v>
      </c>
      <c r="I81" s="84" t="b">
        <v>0</v>
      </c>
      <c r="J81" s="84" t="b">
        <v>0</v>
      </c>
      <c r="K81" s="84" t="b">
        <v>0</v>
      </c>
      <c r="L81" s="84" t="b">
        <v>0</v>
      </c>
    </row>
    <row r="82" spans="1:12" ht="15">
      <c r="A82" s="84" t="s">
        <v>2142</v>
      </c>
      <c r="B82" s="84" t="s">
        <v>2112</v>
      </c>
      <c r="C82" s="84">
        <v>2</v>
      </c>
      <c r="D82" s="122">
        <v>0.0024385573850208755</v>
      </c>
      <c r="E82" s="122">
        <v>0.7175366002384853</v>
      </c>
      <c r="F82" s="84" t="s">
        <v>2456</v>
      </c>
      <c r="G82" s="84" t="b">
        <v>0</v>
      </c>
      <c r="H82" s="84" t="b">
        <v>0</v>
      </c>
      <c r="I82" s="84" t="b">
        <v>0</v>
      </c>
      <c r="J82" s="84" t="b">
        <v>0</v>
      </c>
      <c r="K82" s="84" t="b">
        <v>0</v>
      </c>
      <c r="L82" s="84" t="b">
        <v>0</v>
      </c>
    </row>
    <row r="83" spans="1:12" ht="15">
      <c r="A83" s="84" t="s">
        <v>2120</v>
      </c>
      <c r="B83" s="84" t="s">
        <v>2379</v>
      </c>
      <c r="C83" s="84">
        <v>2</v>
      </c>
      <c r="D83" s="122">
        <v>0.0024385573850208755</v>
      </c>
      <c r="E83" s="122">
        <v>1.3560258571931227</v>
      </c>
      <c r="F83" s="84" t="s">
        <v>2456</v>
      </c>
      <c r="G83" s="84" t="b">
        <v>0</v>
      </c>
      <c r="H83" s="84" t="b">
        <v>0</v>
      </c>
      <c r="I83" s="84" t="b">
        <v>0</v>
      </c>
      <c r="J83" s="84" t="b">
        <v>0</v>
      </c>
      <c r="K83" s="84" t="b">
        <v>0</v>
      </c>
      <c r="L83" s="84" t="b">
        <v>0</v>
      </c>
    </row>
    <row r="84" spans="1:12" ht="15">
      <c r="A84" s="84" t="s">
        <v>2379</v>
      </c>
      <c r="B84" s="84" t="s">
        <v>2115</v>
      </c>
      <c r="C84" s="84">
        <v>2</v>
      </c>
      <c r="D84" s="122">
        <v>0.0024385573850208755</v>
      </c>
      <c r="E84" s="122">
        <v>1.3938144180825225</v>
      </c>
      <c r="F84" s="84" t="s">
        <v>2456</v>
      </c>
      <c r="G84" s="84" t="b">
        <v>0</v>
      </c>
      <c r="H84" s="84" t="b">
        <v>0</v>
      </c>
      <c r="I84" s="84" t="b">
        <v>0</v>
      </c>
      <c r="J84" s="84" t="b">
        <v>0</v>
      </c>
      <c r="K84" s="84" t="b">
        <v>0</v>
      </c>
      <c r="L84" s="84" t="b">
        <v>0</v>
      </c>
    </row>
    <row r="85" spans="1:12" ht="15">
      <c r="A85" s="84" t="s">
        <v>2111</v>
      </c>
      <c r="B85" s="84" t="s">
        <v>2379</v>
      </c>
      <c r="C85" s="84">
        <v>2</v>
      </c>
      <c r="D85" s="122">
        <v>0.0024385573850208755</v>
      </c>
      <c r="E85" s="122">
        <v>1.062295100270641</v>
      </c>
      <c r="F85" s="84" t="s">
        <v>2456</v>
      </c>
      <c r="G85" s="84" t="b">
        <v>0</v>
      </c>
      <c r="H85" s="84" t="b">
        <v>0</v>
      </c>
      <c r="I85" s="84" t="b">
        <v>0</v>
      </c>
      <c r="J85" s="84" t="b">
        <v>0</v>
      </c>
      <c r="K85" s="84" t="b">
        <v>0</v>
      </c>
      <c r="L85" s="84" t="b">
        <v>0</v>
      </c>
    </row>
    <row r="86" spans="1:12" ht="15">
      <c r="A86" s="84" t="s">
        <v>2128</v>
      </c>
      <c r="B86" s="84" t="s">
        <v>2405</v>
      </c>
      <c r="C86" s="84">
        <v>2</v>
      </c>
      <c r="D86" s="122">
        <v>0.0024385573850208755</v>
      </c>
      <c r="E86" s="122">
        <v>1.9037281861984925</v>
      </c>
      <c r="F86" s="84" t="s">
        <v>2456</v>
      </c>
      <c r="G86" s="84" t="b">
        <v>0</v>
      </c>
      <c r="H86" s="84" t="b">
        <v>0</v>
      </c>
      <c r="I86" s="84" t="b">
        <v>0</v>
      </c>
      <c r="J86" s="84" t="b">
        <v>0</v>
      </c>
      <c r="K86" s="84" t="b">
        <v>0</v>
      </c>
      <c r="L86" s="84" t="b">
        <v>0</v>
      </c>
    </row>
    <row r="87" spans="1:12" ht="15">
      <c r="A87" s="84" t="s">
        <v>2405</v>
      </c>
      <c r="B87" s="84" t="s">
        <v>2387</v>
      </c>
      <c r="C87" s="84">
        <v>2</v>
      </c>
      <c r="D87" s="122">
        <v>0.0024385573850208755</v>
      </c>
      <c r="E87" s="122">
        <v>2.6570558528571038</v>
      </c>
      <c r="F87" s="84" t="s">
        <v>2456</v>
      </c>
      <c r="G87" s="84" t="b">
        <v>0</v>
      </c>
      <c r="H87" s="84" t="b">
        <v>0</v>
      </c>
      <c r="I87" s="84" t="b">
        <v>0</v>
      </c>
      <c r="J87" s="84" t="b">
        <v>0</v>
      </c>
      <c r="K87" s="84" t="b">
        <v>0</v>
      </c>
      <c r="L87" s="84" t="b">
        <v>0</v>
      </c>
    </row>
    <row r="88" spans="1:12" ht="15">
      <c r="A88" s="84" t="s">
        <v>2371</v>
      </c>
      <c r="B88" s="84" t="s">
        <v>2369</v>
      </c>
      <c r="C88" s="84">
        <v>2</v>
      </c>
      <c r="D88" s="122">
        <v>0.0024385573850208755</v>
      </c>
      <c r="E88" s="122">
        <v>2.03726709456871</v>
      </c>
      <c r="F88" s="84" t="s">
        <v>2456</v>
      </c>
      <c r="G88" s="84" t="b">
        <v>1</v>
      </c>
      <c r="H88" s="84" t="b">
        <v>0</v>
      </c>
      <c r="I88" s="84" t="b">
        <v>0</v>
      </c>
      <c r="J88" s="84" t="b">
        <v>0</v>
      </c>
      <c r="K88" s="84" t="b">
        <v>0</v>
      </c>
      <c r="L88" s="84" t="b">
        <v>0</v>
      </c>
    </row>
    <row r="89" spans="1:12" ht="15">
      <c r="A89" s="84" t="s">
        <v>301</v>
      </c>
      <c r="B89" s="84" t="s">
        <v>300</v>
      </c>
      <c r="C89" s="84">
        <v>2</v>
      </c>
      <c r="D89" s="122">
        <v>0.0024385573850208755</v>
      </c>
      <c r="E89" s="122">
        <v>2.6570558528571038</v>
      </c>
      <c r="F89" s="84" t="s">
        <v>2456</v>
      </c>
      <c r="G89" s="84" t="b">
        <v>0</v>
      </c>
      <c r="H89" s="84" t="b">
        <v>0</v>
      </c>
      <c r="I89" s="84" t="b">
        <v>0</v>
      </c>
      <c r="J89" s="84" t="b">
        <v>0</v>
      </c>
      <c r="K89" s="84" t="b">
        <v>0</v>
      </c>
      <c r="L89" s="84" t="b">
        <v>0</v>
      </c>
    </row>
    <row r="90" spans="1:12" ht="15">
      <c r="A90" s="84" t="s">
        <v>2407</v>
      </c>
      <c r="B90" s="84" t="s">
        <v>2408</v>
      </c>
      <c r="C90" s="84">
        <v>2</v>
      </c>
      <c r="D90" s="122">
        <v>0.0024385573850208755</v>
      </c>
      <c r="E90" s="122">
        <v>2.833147111912785</v>
      </c>
      <c r="F90" s="84" t="s">
        <v>2456</v>
      </c>
      <c r="G90" s="84" t="b">
        <v>0</v>
      </c>
      <c r="H90" s="84" t="b">
        <v>0</v>
      </c>
      <c r="I90" s="84" t="b">
        <v>0</v>
      </c>
      <c r="J90" s="84" t="b">
        <v>0</v>
      </c>
      <c r="K90" s="84" t="b">
        <v>0</v>
      </c>
      <c r="L90" s="84" t="b">
        <v>0</v>
      </c>
    </row>
    <row r="91" spans="1:12" ht="15">
      <c r="A91" s="84" t="s">
        <v>2408</v>
      </c>
      <c r="B91" s="84" t="s">
        <v>2409</v>
      </c>
      <c r="C91" s="84">
        <v>2</v>
      </c>
      <c r="D91" s="122">
        <v>0.0024385573850208755</v>
      </c>
      <c r="E91" s="122">
        <v>2.833147111912785</v>
      </c>
      <c r="F91" s="84" t="s">
        <v>2456</v>
      </c>
      <c r="G91" s="84" t="b">
        <v>0</v>
      </c>
      <c r="H91" s="84" t="b">
        <v>0</v>
      </c>
      <c r="I91" s="84" t="b">
        <v>0</v>
      </c>
      <c r="J91" s="84" t="b">
        <v>0</v>
      </c>
      <c r="K91" s="84" t="b">
        <v>0</v>
      </c>
      <c r="L91" s="84" t="b">
        <v>0</v>
      </c>
    </row>
    <row r="92" spans="1:12" ht="15">
      <c r="A92" s="84" t="s">
        <v>2410</v>
      </c>
      <c r="B92" s="84" t="s">
        <v>2112</v>
      </c>
      <c r="C92" s="84">
        <v>2</v>
      </c>
      <c r="D92" s="122">
        <v>0.0024385573850208755</v>
      </c>
      <c r="E92" s="122">
        <v>1.370749114013829</v>
      </c>
      <c r="F92" s="84" t="s">
        <v>2456</v>
      </c>
      <c r="G92" s="84" t="b">
        <v>0</v>
      </c>
      <c r="H92" s="84" t="b">
        <v>0</v>
      </c>
      <c r="I92" s="84" t="b">
        <v>0</v>
      </c>
      <c r="J92" s="84" t="b">
        <v>0</v>
      </c>
      <c r="K92" s="84" t="b">
        <v>0</v>
      </c>
      <c r="L92" s="84" t="b">
        <v>0</v>
      </c>
    </row>
    <row r="93" spans="1:12" ht="15">
      <c r="A93" s="84" t="s">
        <v>2125</v>
      </c>
      <c r="B93" s="84" t="s">
        <v>2126</v>
      </c>
      <c r="C93" s="84">
        <v>2</v>
      </c>
      <c r="D93" s="122">
        <v>0.0024385573850208755</v>
      </c>
      <c r="E93" s="122">
        <v>0.556685307739541</v>
      </c>
      <c r="F93" s="84" t="s">
        <v>2456</v>
      </c>
      <c r="G93" s="84" t="b">
        <v>0</v>
      </c>
      <c r="H93" s="84" t="b">
        <v>0</v>
      </c>
      <c r="I93" s="84" t="b">
        <v>0</v>
      </c>
      <c r="J93" s="84" t="b">
        <v>0</v>
      </c>
      <c r="K93" s="84" t="b">
        <v>1</v>
      </c>
      <c r="L93" s="84" t="b">
        <v>0</v>
      </c>
    </row>
    <row r="94" spans="1:12" ht="15">
      <c r="A94" s="84" t="s">
        <v>2390</v>
      </c>
      <c r="B94" s="84" t="s">
        <v>2112</v>
      </c>
      <c r="C94" s="84">
        <v>2</v>
      </c>
      <c r="D94" s="122">
        <v>0.0024385573850208755</v>
      </c>
      <c r="E94" s="122">
        <v>1.194657854958148</v>
      </c>
      <c r="F94" s="84" t="s">
        <v>2456</v>
      </c>
      <c r="G94" s="84" t="b">
        <v>0</v>
      </c>
      <c r="H94" s="84" t="b">
        <v>0</v>
      </c>
      <c r="I94" s="84" t="b">
        <v>0</v>
      </c>
      <c r="J94" s="84" t="b">
        <v>0</v>
      </c>
      <c r="K94" s="84" t="b">
        <v>0</v>
      </c>
      <c r="L94" s="84" t="b">
        <v>0</v>
      </c>
    </row>
    <row r="95" spans="1:12" ht="15">
      <c r="A95" s="84" t="s">
        <v>2413</v>
      </c>
      <c r="B95" s="84" t="s">
        <v>2414</v>
      </c>
      <c r="C95" s="84">
        <v>2</v>
      </c>
      <c r="D95" s="122">
        <v>0.0028412730982837267</v>
      </c>
      <c r="E95" s="122">
        <v>2.833147111912785</v>
      </c>
      <c r="F95" s="84" t="s">
        <v>2456</v>
      </c>
      <c r="G95" s="84" t="b">
        <v>0</v>
      </c>
      <c r="H95" s="84" t="b">
        <v>0</v>
      </c>
      <c r="I95" s="84" t="b">
        <v>0</v>
      </c>
      <c r="J95" s="84" t="b">
        <v>0</v>
      </c>
      <c r="K95" s="84" t="b">
        <v>0</v>
      </c>
      <c r="L95" s="84" t="b">
        <v>0</v>
      </c>
    </row>
    <row r="96" spans="1:12" ht="15">
      <c r="A96" s="84" t="s">
        <v>2075</v>
      </c>
      <c r="B96" s="84" t="s">
        <v>2077</v>
      </c>
      <c r="C96" s="84">
        <v>2</v>
      </c>
      <c r="D96" s="122">
        <v>0.0024385573850208755</v>
      </c>
      <c r="E96" s="122">
        <v>1.3348365581231847</v>
      </c>
      <c r="F96" s="84" t="s">
        <v>2456</v>
      </c>
      <c r="G96" s="84" t="b">
        <v>0</v>
      </c>
      <c r="H96" s="84" t="b">
        <v>0</v>
      </c>
      <c r="I96" s="84" t="b">
        <v>0</v>
      </c>
      <c r="J96" s="84" t="b">
        <v>0</v>
      </c>
      <c r="K96" s="84" t="b">
        <v>0</v>
      </c>
      <c r="L96" s="84" t="b">
        <v>0</v>
      </c>
    </row>
    <row r="97" spans="1:12" ht="15">
      <c r="A97" s="84" t="s">
        <v>2077</v>
      </c>
      <c r="B97" s="84" t="s">
        <v>2075</v>
      </c>
      <c r="C97" s="84">
        <v>2</v>
      </c>
      <c r="D97" s="122">
        <v>0.0024385573850208755</v>
      </c>
      <c r="E97" s="122">
        <v>1.577874606809479</v>
      </c>
      <c r="F97" s="84" t="s">
        <v>2456</v>
      </c>
      <c r="G97" s="84" t="b">
        <v>0</v>
      </c>
      <c r="H97" s="84" t="b">
        <v>0</v>
      </c>
      <c r="I97" s="84" t="b">
        <v>0</v>
      </c>
      <c r="J97" s="84" t="b">
        <v>0</v>
      </c>
      <c r="K97" s="84" t="b">
        <v>0</v>
      </c>
      <c r="L97" s="84" t="b">
        <v>0</v>
      </c>
    </row>
    <row r="98" spans="1:12" ht="15">
      <c r="A98" s="84" t="s">
        <v>2076</v>
      </c>
      <c r="B98" s="84" t="s">
        <v>2075</v>
      </c>
      <c r="C98" s="84">
        <v>2</v>
      </c>
      <c r="D98" s="122">
        <v>0.0024385573850208755</v>
      </c>
      <c r="E98" s="122">
        <v>1.3348365581231847</v>
      </c>
      <c r="F98" s="84" t="s">
        <v>2456</v>
      </c>
      <c r="G98" s="84" t="b">
        <v>0</v>
      </c>
      <c r="H98" s="84" t="b">
        <v>0</v>
      </c>
      <c r="I98" s="84" t="b">
        <v>0</v>
      </c>
      <c r="J98" s="84" t="b">
        <v>0</v>
      </c>
      <c r="K98" s="84" t="b">
        <v>0</v>
      </c>
      <c r="L98" s="84" t="b">
        <v>0</v>
      </c>
    </row>
    <row r="99" spans="1:12" ht="15">
      <c r="A99" s="84" t="s">
        <v>2150</v>
      </c>
      <c r="B99" s="84" t="s">
        <v>2149</v>
      </c>
      <c r="C99" s="84">
        <v>2</v>
      </c>
      <c r="D99" s="122">
        <v>0.0024385573850208755</v>
      </c>
      <c r="E99" s="122">
        <v>2.4352071032407476</v>
      </c>
      <c r="F99" s="84" t="s">
        <v>2456</v>
      </c>
      <c r="G99" s="84" t="b">
        <v>0</v>
      </c>
      <c r="H99" s="84" t="b">
        <v>0</v>
      </c>
      <c r="I99" s="84" t="b">
        <v>0</v>
      </c>
      <c r="J99" s="84" t="b">
        <v>0</v>
      </c>
      <c r="K99" s="84" t="b">
        <v>0</v>
      </c>
      <c r="L99" s="84" t="b">
        <v>0</v>
      </c>
    </row>
    <row r="100" spans="1:12" ht="15">
      <c r="A100" s="84" t="s">
        <v>2149</v>
      </c>
      <c r="B100" s="84" t="s">
        <v>2079</v>
      </c>
      <c r="C100" s="84">
        <v>2</v>
      </c>
      <c r="D100" s="122">
        <v>0.0024385573850208755</v>
      </c>
      <c r="E100" s="122">
        <v>2.1341771075767664</v>
      </c>
      <c r="F100" s="84" t="s">
        <v>2456</v>
      </c>
      <c r="G100" s="84" t="b">
        <v>0</v>
      </c>
      <c r="H100" s="84" t="b">
        <v>0</v>
      </c>
      <c r="I100" s="84" t="b">
        <v>0</v>
      </c>
      <c r="J100" s="84" t="b">
        <v>0</v>
      </c>
      <c r="K100" s="84" t="b">
        <v>0</v>
      </c>
      <c r="L100" s="84" t="b">
        <v>0</v>
      </c>
    </row>
    <row r="101" spans="1:12" ht="15">
      <c r="A101" s="84" t="s">
        <v>2079</v>
      </c>
      <c r="B101" s="84" t="s">
        <v>2151</v>
      </c>
      <c r="C101" s="84">
        <v>2</v>
      </c>
      <c r="D101" s="122">
        <v>0.0024385573850208755</v>
      </c>
      <c r="E101" s="122">
        <v>2.532117116248804</v>
      </c>
      <c r="F101" s="84" t="s">
        <v>2456</v>
      </c>
      <c r="G101" s="84" t="b">
        <v>0</v>
      </c>
      <c r="H101" s="84" t="b">
        <v>0</v>
      </c>
      <c r="I101" s="84" t="b">
        <v>0</v>
      </c>
      <c r="J101" s="84" t="b">
        <v>0</v>
      </c>
      <c r="K101" s="84" t="b">
        <v>0</v>
      </c>
      <c r="L101" s="84" t="b">
        <v>0</v>
      </c>
    </row>
    <row r="102" spans="1:12" ht="15">
      <c r="A102" s="84" t="s">
        <v>2151</v>
      </c>
      <c r="B102" s="84" t="s">
        <v>2152</v>
      </c>
      <c r="C102" s="84">
        <v>2</v>
      </c>
      <c r="D102" s="122">
        <v>0.0024385573850208755</v>
      </c>
      <c r="E102" s="122">
        <v>2.833147111912785</v>
      </c>
      <c r="F102" s="84" t="s">
        <v>2456</v>
      </c>
      <c r="G102" s="84" t="b">
        <v>0</v>
      </c>
      <c r="H102" s="84" t="b">
        <v>0</v>
      </c>
      <c r="I102" s="84" t="b">
        <v>0</v>
      </c>
      <c r="J102" s="84" t="b">
        <v>0</v>
      </c>
      <c r="K102" s="84" t="b">
        <v>0</v>
      </c>
      <c r="L102" s="84" t="b">
        <v>0</v>
      </c>
    </row>
    <row r="103" spans="1:12" ht="15">
      <c r="A103" s="84" t="s">
        <v>2152</v>
      </c>
      <c r="B103" s="84" t="s">
        <v>2153</v>
      </c>
      <c r="C103" s="84">
        <v>2</v>
      </c>
      <c r="D103" s="122">
        <v>0.0024385573850208755</v>
      </c>
      <c r="E103" s="122">
        <v>2.6570558528571038</v>
      </c>
      <c r="F103" s="84" t="s">
        <v>2456</v>
      </c>
      <c r="G103" s="84" t="b">
        <v>0</v>
      </c>
      <c r="H103" s="84" t="b">
        <v>0</v>
      </c>
      <c r="I103" s="84" t="b">
        <v>0</v>
      </c>
      <c r="J103" s="84" t="b">
        <v>0</v>
      </c>
      <c r="K103" s="84" t="b">
        <v>0</v>
      </c>
      <c r="L103" s="84" t="b">
        <v>0</v>
      </c>
    </row>
    <row r="104" spans="1:12" ht="15">
      <c r="A104" s="84" t="s">
        <v>2153</v>
      </c>
      <c r="B104" s="84" t="s">
        <v>2080</v>
      </c>
      <c r="C104" s="84">
        <v>2</v>
      </c>
      <c r="D104" s="122">
        <v>0.0024385573850208755</v>
      </c>
      <c r="E104" s="122">
        <v>2.6570558528571038</v>
      </c>
      <c r="F104" s="84" t="s">
        <v>2456</v>
      </c>
      <c r="G104" s="84" t="b">
        <v>0</v>
      </c>
      <c r="H104" s="84" t="b">
        <v>0</v>
      </c>
      <c r="I104" s="84" t="b">
        <v>0</v>
      </c>
      <c r="J104" s="84" t="b">
        <v>0</v>
      </c>
      <c r="K104" s="84" t="b">
        <v>0</v>
      </c>
      <c r="L104" s="84" t="b">
        <v>0</v>
      </c>
    </row>
    <row r="105" spans="1:12" ht="15">
      <c r="A105" s="84" t="s">
        <v>2080</v>
      </c>
      <c r="B105" s="84" t="s">
        <v>2154</v>
      </c>
      <c r="C105" s="84">
        <v>2</v>
      </c>
      <c r="D105" s="122">
        <v>0.0024385573850208755</v>
      </c>
      <c r="E105" s="122">
        <v>2.833147111912785</v>
      </c>
      <c r="F105" s="84" t="s">
        <v>2456</v>
      </c>
      <c r="G105" s="84" t="b">
        <v>0</v>
      </c>
      <c r="H105" s="84" t="b">
        <v>0</v>
      </c>
      <c r="I105" s="84" t="b">
        <v>0</v>
      </c>
      <c r="J105" s="84" t="b">
        <v>0</v>
      </c>
      <c r="K105" s="84" t="b">
        <v>0</v>
      </c>
      <c r="L105" s="84" t="b">
        <v>0</v>
      </c>
    </row>
    <row r="106" spans="1:12" ht="15">
      <c r="A106" s="84" t="s">
        <v>2154</v>
      </c>
      <c r="B106" s="84" t="s">
        <v>2081</v>
      </c>
      <c r="C106" s="84">
        <v>2</v>
      </c>
      <c r="D106" s="122">
        <v>0.0024385573850208755</v>
      </c>
      <c r="E106" s="122">
        <v>2.833147111912785</v>
      </c>
      <c r="F106" s="84" t="s">
        <v>2456</v>
      </c>
      <c r="G106" s="84" t="b">
        <v>0</v>
      </c>
      <c r="H106" s="84" t="b">
        <v>0</v>
      </c>
      <c r="I106" s="84" t="b">
        <v>0</v>
      </c>
      <c r="J106" s="84" t="b">
        <v>0</v>
      </c>
      <c r="K106" s="84" t="b">
        <v>0</v>
      </c>
      <c r="L106" s="84" t="b">
        <v>0</v>
      </c>
    </row>
    <row r="107" spans="1:12" ht="15">
      <c r="A107" s="84" t="s">
        <v>2081</v>
      </c>
      <c r="B107" s="84" t="s">
        <v>2155</v>
      </c>
      <c r="C107" s="84">
        <v>2</v>
      </c>
      <c r="D107" s="122">
        <v>0.0024385573850208755</v>
      </c>
      <c r="E107" s="122">
        <v>2.833147111912785</v>
      </c>
      <c r="F107" s="84" t="s">
        <v>2456</v>
      </c>
      <c r="G107" s="84" t="b">
        <v>0</v>
      </c>
      <c r="H107" s="84" t="b">
        <v>0</v>
      </c>
      <c r="I107" s="84" t="b">
        <v>0</v>
      </c>
      <c r="J107" s="84" t="b">
        <v>0</v>
      </c>
      <c r="K107" s="84" t="b">
        <v>0</v>
      </c>
      <c r="L107" s="84" t="b">
        <v>0</v>
      </c>
    </row>
    <row r="108" spans="1:12" ht="15">
      <c r="A108" s="84" t="s">
        <v>2155</v>
      </c>
      <c r="B108" s="84" t="s">
        <v>2082</v>
      </c>
      <c r="C108" s="84">
        <v>2</v>
      </c>
      <c r="D108" s="122">
        <v>0.0024385573850208755</v>
      </c>
      <c r="E108" s="122">
        <v>2.833147111912785</v>
      </c>
      <c r="F108" s="84" t="s">
        <v>2456</v>
      </c>
      <c r="G108" s="84" t="b">
        <v>0</v>
      </c>
      <c r="H108" s="84" t="b">
        <v>0</v>
      </c>
      <c r="I108" s="84" t="b">
        <v>0</v>
      </c>
      <c r="J108" s="84" t="b">
        <v>0</v>
      </c>
      <c r="K108" s="84" t="b">
        <v>0</v>
      </c>
      <c r="L108" s="84" t="b">
        <v>0</v>
      </c>
    </row>
    <row r="109" spans="1:12" ht="15">
      <c r="A109" s="84" t="s">
        <v>2082</v>
      </c>
      <c r="B109" s="84" t="s">
        <v>2391</v>
      </c>
      <c r="C109" s="84">
        <v>2</v>
      </c>
      <c r="D109" s="122">
        <v>0.0024385573850208755</v>
      </c>
      <c r="E109" s="122">
        <v>2.6570558528571038</v>
      </c>
      <c r="F109" s="84" t="s">
        <v>2456</v>
      </c>
      <c r="G109" s="84" t="b">
        <v>0</v>
      </c>
      <c r="H109" s="84" t="b">
        <v>0</v>
      </c>
      <c r="I109" s="84" t="b">
        <v>0</v>
      </c>
      <c r="J109" s="84" t="b">
        <v>0</v>
      </c>
      <c r="K109" s="84" t="b">
        <v>0</v>
      </c>
      <c r="L109" s="84" t="b">
        <v>0</v>
      </c>
    </row>
    <row r="110" spans="1:12" ht="15">
      <c r="A110" s="84" t="s">
        <v>2391</v>
      </c>
      <c r="B110" s="84" t="s">
        <v>2083</v>
      </c>
      <c r="C110" s="84">
        <v>2</v>
      </c>
      <c r="D110" s="122">
        <v>0.0024385573850208755</v>
      </c>
      <c r="E110" s="122">
        <v>2.6570558528571038</v>
      </c>
      <c r="F110" s="84" t="s">
        <v>2456</v>
      </c>
      <c r="G110" s="84" t="b">
        <v>0</v>
      </c>
      <c r="H110" s="84" t="b">
        <v>0</v>
      </c>
      <c r="I110" s="84" t="b">
        <v>0</v>
      </c>
      <c r="J110" s="84" t="b">
        <v>0</v>
      </c>
      <c r="K110" s="84" t="b">
        <v>0</v>
      </c>
      <c r="L110" s="84" t="b">
        <v>0</v>
      </c>
    </row>
    <row r="111" spans="1:12" ht="15">
      <c r="A111" s="84" t="s">
        <v>2083</v>
      </c>
      <c r="B111" s="84" t="s">
        <v>2417</v>
      </c>
      <c r="C111" s="84">
        <v>2</v>
      </c>
      <c r="D111" s="122">
        <v>0.0024385573850208755</v>
      </c>
      <c r="E111" s="122">
        <v>2.833147111912785</v>
      </c>
      <c r="F111" s="84" t="s">
        <v>2456</v>
      </c>
      <c r="G111" s="84" t="b">
        <v>0</v>
      </c>
      <c r="H111" s="84" t="b">
        <v>0</v>
      </c>
      <c r="I111" s="84" t="b">
        <v>0</v>
      </c>
      <c r="J111" s="84" t="b">
        <v>0</v>
      </c>
      <c r="K111" s="84" t="b">
        <v>0</v>
      </c>
      <c r="L111" s="84" t="b">
        <v>0</v>
      </c>
    </row>
    <row r="112" spans="1:12" ht="15">
      <c r="A112" s="84" t="s">
        <v>2417</v>
      </c>
      <c r="B112" s="84" t="s">
        <v>2096</v>
      </c>
      <c r="C112" s="84">
        <v>2</v>
      </c>
      <c r="D112" s="122">
        <v>0.0024385573850208755</v>
      </c>
      <c r="E112" s="122">
        <v>2.833147111912785</v>
      </c>
      <c r="F112" s="84" t="s">
        <v>2456</v>
      </c>
      <c r="G112" s="84" t="b">
        <v>0</v>
      </c>
      <c r="H112" s="84" t="b">
        <v>0</v>
      </c>
      <c r="I112" s="84" t="b">
        <v>0</v>
      </c>
      <c r="J112" s="84" t="b">
        <v>0</v>
      </c>
      <c r="K112" s="84" t="b">
        <v>0</v>
      </c>
      <c r="L112" s="84" t="b">
        <v>0</v>
      </c>
    </row>
    <row r="113" spans="1:12" ht="15">
      <c r="A113" s="84" t="s">
        <v>2096</v>
      </c>
      <c r="B113" s="84" t="s">
        <v>2418</v>
      </c>
      <c r="C113" s="84">
        <v>2</v>
      </c>
      <c r="D113" s="122">
        <v>0.0024385573850208755</v>
      </c>
      <c r="E113" s="122">
        <v>2.833147111912785</v>
      </c>
      <c r="F113" s="84" t="s">
        <v>2456</v>
      </c>
      <c r="G113" s="84" t="b">
        <v>0</v>
      </c>
      <c r="H113" s="84" t="b">
        <v>0</v>
      </c>
      <c r="I113" s="84" t="b">
        <v>0</v>
      </c>
      <c r="J113" s="84" t="b">
        <v>0</v>
      </c>
      <c r="K113" s="84" t="b">
        <v>0</v>
      </c>
      <c r="L113" s="84" t="b">
        <v>0</v>
      </c>
    </row>
    <row r="114" spans="1:12" ht="15">
      <c r="A114" s="84" t="s">
        <v>2423</v>
      </c>
      <c r="B114" s="84" t="s">
        <v>2149</v>
      </c>
      <c r="C114" s="84">
        <v>2</v>
      </c>
      <c r="D114" s="122">
        <v>0.0024385573850208755</v>
      </c>
      <c r="E114" s="122">
        <v>2.4352071032407476</v>
      </c>
      <c r="F114" s="84" t="s">
        <v>2456</v>
      </c>
      <c r="G114" s="84" t="b">
        <v>0</v>
      </c>
      <c r="H114" s="84" t="b">
        <v>0</v>
      </c>
      <c r="I114" s="84" t="b">
        <v>0</v>
      </c>
      <c r="J114" s="84" t="b">
        <v>0</v>
      </c>
      <c r="K114" s="84" t="b">
        <v>0</v>
      </c>
      <c r="L114" s="84" t="b">
        <v>0</v>
      </c>
    </row>
    <row r="115" spans="1:12" ht="15">
      <c r="A115" s="84" t="s">
        <v>2149</v>
      </c>
      <c r="B115" s="84" t="s">
        <v>2424</v>
      </c>
      <c r="C115" s="84">
        <v>2</v>
      </c>
      <c r="D115" s="122">
        <v>0.0024385573850208755</v>
      </c>
      <c r="E115" s="122">
        <v>2.4352071032407476</v>
      </c>
      <c r="F115" s="84" t="s">
        <v>2456</v>
      </c>
      <c r="G115" s="84" t="b">
        <v>0</v>
      </c>
      <c r="H115" s="84" t="b">
        <v>0</v>
      </c>
      <c r="I115" s="84" t="b">
        <v>0</v>
      </c>
      <c r="J115" s="84" t="b">
        <v>0</v>
      </c>
      <c r="K115" s="84" t="b">
        <v>0</v>
      </c>
      <c r="L115" s="84" t="b">
        <v>0</v>
      </c>
    </row>
    <row r="116" spans="1:12" ht="15">
      <c r="A116" s="84" t="s">
        <v>2424</v>
      </c>
      <c r="B116" s="84" t="s">
        <v>2142</v>
      </c>
      <c r="C116" s="84">
        <v>2</v>
      </c>
      <c r="D116" s="122">
        <v>0.0024385573850208755</v>
      </c>
      <c r="E116" s="122">
        <v>2.2310871205848226</v>
      </c>
      <c r="F116" s="84" t="s">
        <v>2456</v>
      </c>
      <c r="G116" s="84" t="b">
        <v>0</v>
      </c>
      <c r="H116" s="84" t="b">
        <v>0</v>
      </c>
      <c r="I116" s="84" t="b">
        <v>0</v>
      </c>
      <c r="J116" s="84" t="b">
        <v>0</v>
      </c>
      <c r="K116" s="84" t="b">
        <v>0</v>
      </c>
      <c r="L116" s="84" t="b">
        <v>0</v>
      </c>
    </row>
    <row r="117" spans="1:12" ht="15">
      <c r="A117" s="84" t="s">
        <v>2075</v>
      </c>
      <c r="B117" s="84" t="s">
        <v>2079</v>
      </c>
      <c r="C117" s="84">
        <v>2</v>
      </c>
      <c r="D117" s="122">
        <v>0.0024385573850208755</v>
      </c>
      <c r="E117" s="122">
        <v>1.5109278171788658</v>
      </c>
      <c r="F117" s="84" t="s">
        <v>2456</v>
      </c>
      <c r="G117" s="84" t="b">
        <v>0</v>
      </c>
      <c r="H117" s="84" t="b">
        <v>0</v>
      </c>
      <c r="I117" s="84" t="b">
        <v>0</v>
      </c>
      <c r="J117" s="84" t="b">
        <v>0</v>
      </c>
      <c r="K117" s="84" t="b">
        <v>0</v>
      </c>
      <c r="L117" s="84" t="b">
        <v>0</v>
      </c>
    </row>
    <row r="118" spans="1:12" ht="15">
      <c r="A118" s="84" t="s">
        <v>2079</v>
      </c>
      <c r="B118" s="84" t="s">
        <v>2425</v>
      </c>
      <c r="C118" s="84">
        <v>2</v>
      </c>
      <c r="D118" s="122">
        <v>0.0024385573850208755</v>
      </c>
      <c r="E118" s="122">
        <v>2.532117116248804</v>
      </c>
      <c r="F118" s="84" t="s">
        <v>2456</v>
      </c>
      <c r="G118" s="84" t="b">
        <v>0</v>
      </c>
      <c r="H118" s="84" t="b">
        <v>0</v>
      </c>
      <c r="I118" s="84" t="b">
        <v>0</v>
      </c>
      <c r="J118" s="84" t="b">
        <v>0</v>
      </c>
      <c r="K118" s="84" t="b">
        <v>0</v>
      </c>
      <c r="L118" s="84" t="b">
        <v>0</v>
      </c>
    </row>
    <row r="119" spans="1:12" ht="15">
      <c r="A119" s="84" t="s">
        <v>2425</v>
      </c>
      <c r="B119" s="84" t="s">
        <v>2136</v>
      </c>
      <c r="C119" s="84">
        <v>2</v>
      </c>
      <c r="D119" s="122">
        <v>0.0024385573850208755</v>
      </c>
      <c r="E119" s="122">
        <v>2.6570558528571038</v>
      </c>
      <c r="F119" s="84" t="s">
        <v>2456</v>
      </c>
      <c r="G119" s="84" t="b">
        <v>0</v>
      </c>
      <c r="H119" s="84" t="b">
        <v>0</v>
      </c>
      <c r="I119" s="84" t="b">
        <v>0</v>
      </c>
      <c r="J119" s="84" t="b">
        <v>0</v>
      </c>
      <c r="K119" s="84" t="b">
        <v>0</v>
      </c>
      <c r="L119" s="84" t="b">
        <v>0</v>
      </c>
    </row>
    <row r="120" spans="1:12" ht="15">
      <c r="A120" s="84" t="s">
        <v>2136</v>
      </c>
      <c r="B120" s="84" t="s">
        <v>2426</v>
      </c>
      <c r="C120" s="84">
        <v>2</v>
      </c>
      <c r="D120" s="122">
        <v>0.0024385573850208755</v>
      </c>
      <c r="E120" s="122">
        <v>2.6570558528571038</v>
      </c>
      <c r="F120" s="84" t="s">
        <v>2456</v>
      </c>
      <c r="G120" s="84" t="b">
        <v>0</v>
      </c>
      <c r="H120" s="84" t="b">
        <v>0</v>
      </c>
      <c r="I120" s="84" t="b">
        <v>0</v>
      </c>
      <c r="J120" s="84" t="b">
        <v>0</v>
      </c>
      <c r="K120" s="84" t="b">
        <v>0</v>
      </c>
      <c r="L120" s="84" t="b">
        <v>0</v>
      </c>
    </row>
    <row r="121" spans="1:12" ht="15">
      <c r="A121" s="84" t="s">
        <v>2078</v>
      </c>
      <c r="B121" s="84" t="s">
        <v>2362</v>
      </c>
      <c r="C121" s="84">
        <v>2</v>
      </c>
      <c r="D121" s="122">
        <v>0.0024385573850208755</v>
      </c>
      <c r="E121" s="122">
        <v>1.0849590849065847</v>
      </c>
      <c r="F121" s="84" t="s">
        <v>2456</v>
      </c>
      <c r="G121" s="84" t="b">
        <v>0</v>
      </c>
      <c r="H121" s="84" t="b">
        <v>0</v>
      </c>
      <c r="I121" s="84" t="b">
        <v>0</v>
      </c>
      <c r="J121" s="84" t="b">
        <v>0</v>
      </c>
      <c r="K121" s="84" t="b">
        <v>0</v>
      </c>
      <c r="L121" s="84" t="b">
        <v>0</v>
      </c>
    </row>
    <row r="122" spans="1:12" ht="15">
      <c r="A122" s="84" t="s">
        <v>2139</v>
      </c>
      <c r="B122" s="84" t="s">
        <v>2353</v>
      </c>
      <c r="C122" s="84">
        <v>2</v>
      </c>
      <c r="D122" s="122">
        <v>0.0024385573850208755</v>
      </c>
      <c r="E122" s="122">
        <v>1.3938144180825225</v>
      </c>
      <c r="F122" s="84" t="s">
        <v>2456</v>
      </c>
      <c r="G122" s="84" t="b">
        <v>0</v>
      </c>
      <c r="H122" s="84" t="b">
        <v>0</v>
      </c>
      <c r="I122" s="84" t="b">
        <v>0</v>
      </c>
      <c r="J122" s="84" t="b">
        <v>0</v>
      </c>
      <c r="K122" s="84" t="b">
        <v>0</v>
      </c>
      <c r="L122" s="84" t="b">
        <v>0</v>
      </c>
    </row>
    <row r="123" spans="1:12" ht="15">
      <c r="A123" s="84" t="s">
        <v>2130</v>
      </c>
      <c r="B123" s="84" t="s">
        <v>2392</v>
      </c>
      <c r="C123" s="84">
        <v>2</v>
      </c>
      <c r="D123" s="122">
        <v>0.0024385573850208755</v>
      </c>
      <c r="E123" s="122">
        <v>1.9166931633628599</v>
      </c>
      <c r="F123" s="84" t="s">
        <v>2456</v>
      </c>
      <c r="G123" s="84" t="b">
        <v>0</v>
      </c>
      <c r="H123" s="84" t="b">
        <v>0</v>
      </c>
      <c r="I123" s="84" t="b">
        <v>0</v>
      </c>
      <c r="J123" s="84" t="b">
        <v>0</v>
      </c>
      <c r="K123" s="84" t="b">
        <v>0</v>
      </c>
      <c r="L123" s="84" t="b">
        <v>0</v>
      </c>
    </row>
    <row r="124" spans="1:12" ht="15">
      <c r="A124" s="84" t="s">
        <v>2125</v>
      </c>
      <c r="B124" s="84" t="s">
        <v>2427</v>
      </c>
      <c r="C124" s="84">
        <v>2</v>
      </c>
      <c r="D124" s="122">
        <v>0.0024385573850208755</v>
      </c>
      <c r="E124" s="122">
        <v>1.577874606809479</v>
      </c>
      <c r="F124" s="84" t="s">
        <v>2456</v>
      </c>
      <c r="G124" s="84" t="b">
        <v>0</v>
      </c>
      <c r="H124" s="84" t="b">
        <v>0</v>
      </c>
      <c r="I124" s="84" t="b">
        <v>0</v>
      </c>
      <c r="J124" s="84" t="b">
        <v>0</v>
      </c>
      <c r="K124" s="84" t="b">
        <v>0</v>
      </c>
      <c r="L124" s="84" t="b">
        <v>0</v>
      </c>
    </row>
    <row r="125" spans="1:12" ht="15">
      <c r="A125" s="84" t="s">
        <v>2127</v>
      </c>
      <c r="B125" s="84" t="s">
        <v>2356</v>
      </c>
      <c r="C125" s="84">
        <v>2</v>
      </c>
      <c r="D125" s="122">
        <v>0.0024385573850208755</v>
      </c>
      <c r="E125" s="122">
        <v>1.30166819487053</v>
      </c>
      <c r="F125" s="84" t="s">
        <v>2456</v>
      </c>
      <c r="G125" s="84" t="b">
        <v>0</v>
      </c>
      <c r="H125" s="84" t="b">
        <v>0</v>
      </c>
      <c r="I125" s="84" t="b">
        <v>0</v>
      </c>
      <c r="J125" s="84" t="b">
        <v>0</v>
      </c>
      <c r="K125" s="84" t="b">
        <v>0</v>
      </c>
      <c r="L125" s="84" t="b">
        <v>0</v>
      </c>
    </row>
    <row r="126" spans="1:12" ht="15">
      <c r="A126" s="84" t="s">
        <v>2372</v>
      </c>
      <c r="B126" s="84" t="s">
        <v>2373</v>
      </c>
      <c r="C126" s="84">
        <v>2</v>
      </c>
      <c r="D126" s="122">
        <v>0.0024385573850208755</v>
      </c>
      <c r="E126" s="122">
        <v>2.03726709456871</v>
      </c>
      <c r="F126" s="84" t="s">
        <v>2456</v>
      </c>
      <c r="G126" s="84" t="b">
        <v>0</v>
      </c>
      <c r="H126" s="84" t="b">
        <v>0</v>
      </c>
      <c r="I126" s="84" t="b">
        <v>0</v>
      </c>
      <c r="J126" s="84" t="b">
        <v>0</v>
      </c>
      <c r="K126" s="84" t="b">
        <v>0</v>
      </c>
      <c r="L126" s="84" t="b">
        <v>0</v>
      </c>
    </row>
    <row r="127" spans="1:12" ht="15">
      <c r="A127" s="84" t="s">
        <v>2373</v>
      </c>
      <c r="B127" s="84" t="s">
        <v>2357</v>
      </c>
      <c r="C127" s="84">
        <v>2</v>
      </c>
      <c r="D127" s="122">
        <v>0.0024385573850208755</v>
      </c>
      <c r="E127" s="122">
        <v>1.8331471119127851</v>
      </c>
      <c r="F127" s="84" t="s">
        <v>2456</v>
      </c>
      <c r="G127" s="84" t="b">
        <v>0</v>
      </c>
      <c r="H127" s="84" t="b">
        <v>0</v>
      </c>
      <c r="I127" s="84" t="b">
        <v>0</v>
      </c>
      <c r="J127" s="84" t="b">
        <v>1</v>
      </c>
      <c r="K127" s="84" t="b">
        <v>0</v>
      </c>
      <c r="L127" s="84" t="b">
        <v>0</v>
      </c>
    </row>
    <row r="128" spans="1:12" ht="15">
      <c r="A128" s="84" t="s">
        <v>2127</v>
      </c>
      <c r="B128" s="84" t="s">
        <v>2385</v>
      </c>
      <c r="C128" s="84">
        <v>2</v>
      </c>
      <c r="D128" s="122">
        <v>0.0024385573850208755</v>
      </c>
      <c r="E128" s="122">
        <v>1.7276369271428111</v>
      </c>
      <c r="F128" s="84" t="s">
        <v>2456</v>
      </c>
      <c r="G128" s="84" t="b">
        <v>0</v>
      </c>
      <c r="H128" s="84" t="b">
        <v>0</v>
      </c>
      <c r="I128" s="84" t="b">
        <v>0</v>
      </c>
      <c r="J128" s="84" t="b">
        <v>1</v>
      </c>
      <c r="K128" s="84" t="b">
        <v>0</v>
      </c>
      <c r="L128" s="84" t="b">
        <v>0</v>
      </c>
    </row>
    <row r="129" spans="1:12" ht="15">
      <c r="A129" s="84" t="s">
        <v>2385</v>
      </c>
      <c r="B129" s="84" t="s">
        <v>2393</v>
      </c>
      <c r="C129" s="84">
        <v>2</v>
      </c>
      <c r="D129" s="122">
        <v>0.0024385573850208755</v>
      </c>
      <c r="E129" s="122">
        <v>2.4809645938014224</v>
      </c>
      <c r="F129" s="84" t="s">
        <v>2456</v>
      </c>
      <c r="G129" s="84" t="b">
        <v>1</v>
      </c>
      <c r="H129" s="84" t="b">
        <v>0</v>
      </c>
      <c r="I129" s="84" t="b">
        <v>0</v>
      </c>
      <c r="J129" s="84" t="b">
        <v>0</v>
      </c>
      <c r="K129" s="84" t="b">
        <v>0</v>
      </c>
      <c r="L129" s="84" t="b">
        <v>0</v>
      </c>
    </row>
    <row r="130" spans="1:12" ht="15">
      <c r="A130" s="84" t="s">
        <v>2393</v>
      </c>
      <c r="B130" s="84" t="s">
        <v>2386</v>
      </c>
      <c r="C130" s="84">
        <v>2</v>
      </c>
      <c r="D130" s="122">
        <v>0.0024385573850208755</v>
      </c>
      <c r="E130" s="122">
        <v>2.4809645938014224</v>
      </c>
      <c r="F130" s="84" t="s">
        <v>2456</v>
      </c>
      <c r="G130" s="84" t="b">
        <v>0</v>
      </c>
      <c r="H130" s="84" t="b">
        <v>0</v>
      </c>
      <c r="I130" s="84" t="b">
        <v>0</v>
      </c>
      <c r="J130" s="84" t="b">
        <v>1</v>
      </c>
      <c r="K130" s="84" t="b">
        <v>0</v>
      </c>
      <c r="L130" s="84" t="b">
        <v>0</v>
      </c>
    </row>
    <row r="131" spans="1:12" ht="15">
      <c r="A131" s="84" t="s">
        <v>2386</v>
      </c>
      <c r="B131" s="84" t="s">
        <v>2353</v>
      </c>
      <c r="C131" s="84">
        <v>2</v>
      </c>
      <c r="D131" s="122">
        <v>0.0024385573850208755</v>
      </c>
      <c r="E131" s="122">
        <v>1.958085848521085</v>
      </c>
      <c r="F131" s="84" t="s">
        <v>2456</v>
      </c>
      <c r="G131" s="84" t="b">
        <v>1</v>
      </c>
      <c r="H131" s="84" t="b">
        <v>0</v>
      </c>
      <c r="I131" s="84" t="b">
        <v>0</v>
      </c>
      <c r="J131" s="84" t="b">
        <v>0</v>
      </c>
      <c r="K131" s="84" t="b">
        <v>0</v>
      </c>
      <c r="L131" s="84" t="b">
        <v>0</v>
      </c>
    </row>
    <row r="132" spans="1:12" ht="15">
      <c r="A132" s="84" t="s">
        <v>2431</v>
      </c>
      <c r="B132" s="84" t="s">
        <v>2432</v>
      </c>
      <c r="C132" s="84">
        <v>2</v>
      </c>
      <c r="D132" s="122">
        <v>0.0024385573850208755</v>
      </c>
      <c r="E132" s="122">
        <v>2.833147111912785</v>
      </c>
      <c r="F132" s="84" t="s">
        <v>2456</v>
      </c>
      <c r="G132" s="84" t="b">
        <v>0</v>
      </c>
      <c r="H132" s="84" t="b">
        <v>0</v>
      </c>
      <c r="I132" s="84" t="b">
        <v>0</v>
      </c>
      <c r="J132" s="84" t="b">
        <v>0</v>
      </c>
      <c r="K132" s="84" t="b">
        <v>0</v>
      </c>
      <c r="L132" s="84" t="b">
        <v>0</v>
      </c>
    </row>
    <row r="133" spans="1:12" ht="15">
      <c r="A133" s="84" t="s">
        <v>2432</v>
      </c>
      <c r="B133" s="84" t="s">
        <v>2131</v>
      </c>
      <c r="C133" s="84">
        <v>2</v>
      </c>
      <c r="D133" s="122">
        <v>0.0024385573850208755</v>
      </c>
      <c r="E133" s="122">
        <v>2.0927844224185415</v>
      </c>
      <c r="F133" s="84" t="s">
        <v>2456</v>
      </c>
      <c r="G133" s="84" t="b">
        <v>0</v>
      </c>
      <c r="H133" s="84" t="b">
        <v>0</v>
      </c>
      <c r="I133" s="84" t="b">
        <v>0</v>
      </c>
      <c r="J133" s="84" t="b">
        <v>0</v>
      </c>
      <c r="K133" s="84" t="b">
        <v>0</v>
      </c>
      <c r="L133" s="84" t="b">
        <v>0</v>
      </c>
    </row>
    <row r="134" spans="1:12" ht="15">
      <c r="A134" s="84" t="s">
        <v>2131</v>
      </c>
      <c r="B134" s="84" t="s">
        <v>2357</v>
      </c>
      <c r="C134" s="84">
        <v>2</v>
      </c>
      <c r="D134" s="122">
        <v>0.0024385573850208755</v>
      </c>
      <c r="E134" s="122">
        <v>1.490724431090579</v>
      </c>
      <c r="F134" s="84" t="s">
        <v>2456</v>
      </c>
      <c r="G134" s="84" t="b">
        <v>0</v>
      </c>
      <c r="H134" s="84" t="b">
        <v>0</v>
      </c>
      <c r="I134" s="84" t="b">
        <v>0</v>
      </c>
      <c r="J134" s="84" t="b">
        <v>1</v>
      </c>
      <c r="K134" s="84" t="b">
        <v>0</v>
      </c>
      <c r="L134" s="84" t="b">
        <v>0</v>
      </c>
    </row>
    <row r="135" spans="1:12" ht="15">
      <c r="A135" s="84" t="s">
        <v>2433</v>
      </c>
      <c r="B135" s="84" t="s">
        <v>2388</v>
      </c>
      <c r="C135" s="84">
        <v>2</v>
      </c>
      <c r="D135" s="122">
        <v>0.0024385573850208755</v>
      </c>
      <c r="E135" s="122">
        <v>2.6570558528571038</v>
      </c>
      <c r="F135" s="84" t="s">
        <v>2456</v>
      </c>
      <c r="G135" s="84" t="b">
        <v>0</v>
      </c>
      <c r="H135" s="84" t="b">
        <v>0</v>
      </c>
      <c r="I135" s="84" t="b">
        <v>0</v>
      </c>
      <c r="J135" s="84" t="b">
        <v>0</v>
      </c>
      <c r="K135" s="84" t="b">
        <v>0</v>
      </c>
      <c r="L135" s="84" t="b">
        <v>0</v>
      </c>
    </row>
    <row r="136" spans="1:12" ht="15">
      <c r="A136" s="84" t="s">
        <v>2123</v>
      </c>
      <c r="B136" s="84" t="s">
        <v>2371</v>
      </c>
      <c r="C136" s="84">
        <v>2</v>
      </c>
      <c r="D136" s="122">
        <v>0.0024385573850208755</v>
      </c>
      <c r="E136" s="122">
        <v>1.0927844224185412</v>
      </c>
      <c r="F136" s="84" t="s">
        <v>2456</v>
      </c>
      <c r="G136" s="84" t="b">
        <v>0</v>
      </c>
      <c r="H136" s="84" t="b">
        <v>0</v>
      </c>
      <c r="I136" s="84" t="b">
        <v>0</v>
      </c>
      <c r="J136" s="84" t="b">
        <v>1</v>
      </c>
      <c r="K136" s="84" t="b">
        <v>0</v>
      </c>
      <c r="L136" s="84" t="b">
        <v>0</v>
      </c>
    </row>
    <row r="137" spans="1:12" ht="15">
      <c r="A137" s="84" t="s">
        <v>2383</v>
      </c>
      <c r="B137" s="84" t="s">
        <v>2357</v>
      </c>
      <c r="C137" s="84">
        <v>2</v>
      </c>
      <c r="D137" s="122">
        <v>0.0024385573850208755</v>
      </c>
      <c r="E137" s="122">
        <v>2.0549958615291413</v>
      </c>
      <c r="F137" s="84" t="s">
        <v>2456</v>
      </c>
      <c r="G137" s="84" t="b">
        <v>0</v>
      </c>
      <c r="H137" s="84" t="b">
        <v>0</v>
      </c>
      <c r="I137" s="84" t="b">
        <v>0</v>
      </c>
      <c r="J137" s="84" t="b">
        <v>1</v>
      </c>
      <c r="K137" s="84" t="b">
        <v>0</v>
      </c>
      <c r="L137" s="84" t="b">
        <v>0</v>
      </c>
    </row>
    <row r="138" spans="1:12" ht="15">
      <c r="A138" s="84" t="s">
        <v>2436</v>
      </c>
      <c r="B138" s="84" t="s">
        <v>2129</v>
      </c>
      <c r="C138" s="84">
        <v>2</v>
      </c>
      <c r="D138" s="122">
        <v>0.0024385573850208755</v>
      </c>
      <c r="E138" s="122">
        <v>2.0202337552699294</v>
      </c>
      <c r="F138" s="84" t="s">
        <v>2456</v>
      </c>
      <c r="G138" s="84" t="b">
        <v>1</v>
      </c>
      <c r="H138" s="84" t="b">
        <v>0</v>
      </c>
      <c r="I138" s="84" t="b">
        <v>0</v>
      </c>
      <c r="J138" s="84" t="b">
        <v>0</v>
      </c>
      <c r="K138" s="84" t="b">
        <v>0</v>
      </c>
      <c r="L138" s="84" t="b">
        <v>0</v>
      </c>
    </row>
    <row r="139" spans="1:12" ht="15">
      <c r="A139" s="84" t="s">
        <v>2131</v>
      </c>
      <c r="B139" s="84" t="s">
        <v>2123</v>
      </c>
      <c r="C139" s="84">
        <v>2</v>
      </c>
      <c r="D139" s="122">
        <v>0.0024385573850208755</v>
      </c>
      <c r="E139" s="122">
        <v>0.7310565864009484</v>
      </c>
      <c r="F139" s="84" t="s">
        <v>2456</v>
      </c>
      <c r="G139" s="84" t="b">
        <v>0</v>
      </c>
      <c r="H139" s="84" t="b">
        <v>0</v>
      </c>
      <c r="I139" s="84" t="b">
        <v>0</v>
      </c>
      <c r="J139" s="84" t="b">
        <v>0</v>
      </c>
      <c r="K139" s="84" t="b">
        <v>0</v>
      </c>
      <c r="L139" s="84" t="b">
        <v>0</v>
      </c>
    </row>
    <row r="140" spans="1:12" ht="15">
      <c r="A140" s="84" t="s">
        <v>2125</v>
      </c>
      <c r="B140" s="84" t="s">
        <v>2440</v>
      </c>
      <c r="C140" s="84">
        <v>2</v>
      </c>
      <c r="D140" s="122">
        <v>0.0024385573850208755</v>
      </c>
      <c r="E140" s="122">
        <v>1.577874606809479</v>
      </c>
      <c r="F140" s="84" t="s">
        <v>2456</v>
      </c>
      <c r="G140" s="84" t="b">
        <v>0</v>
      </c>
      <c r="H140" s="84" t="b">
        <v>0</v>
      </c>
      <c r="I140" s="84" t="b">
        <v>0</v>
      </c>
      <c r="J140" s="84" t="b">
        <v>0</v>
      </c>
      <c r="K140" s="84" t="b">
        <v>0</v>
      </c>
      <c r="L140" s="84" t="b">
        <v>0</v>
      </c>
    </row>
    <row r="141" spans="1:12" ht="15">
      <c r="A141" s="84" t="s">
        <v>2441</v>
      </c>
      <c r="B141" s="84" t="s">
        <v>2394</v>
      </c>
      <c r="C141" s="84">
        <v>2</v>
      </c>
      <c r="D141" s="122">
        <v>0.0024385573850208755</v>
      </c>
      <c r="E141" s="122">
        <v>2.6570558528571038</v>
      </c>
      <c r="F141" s="84" t="s">
        <v>2456</v>
      </c>
      <c r="G141" s="84" t="b">
        <v>0</v>
      </c>
      <c r="H141" s="84" t="b">
        <v>0</v>
      </c>
      <c r="I141" s="84" t="b">
        <v>0</v>
      </c>
      <c r="J141" s="84" t="b">
        <v>0</v>
      </c>
      <c r="K141" s="84" t="b">
        <v>0</v>
      </c>
      <c r="L141" s="84" t="b">
        <v>0</v>
      </c>
    </row>
    <row r="142" spans="1:12" ht="15">
      <c r="A142" s="84" t="s">
        <v>2123</v>
      </c>
      <c r="B142" s="84" t="s">
        <v>2446</v>
      </c>
      <c r="C142" s="84">
        <v>2</v>
      </c>
      <c r="D142" s="122">
        <v>0.0024385573850208755</v>
      </c>
      <c r="E142" s="122">
        <v>1.490724431090579</v>
      </c>
      <c r="F142" s="84" t="s">
        <v>2456</v>
      </c>
      <c r="G142" s="84" t="b">
        <v>0</v>
      </c>
      <c r="H142" s="84" t="b">
        <v>0</v>
      </c>
      <c r="I142" s="84" t="b">
        <v>0</v>
      </c>
      <c r="J142" s="84" t="b">
        <v>0</v>
      </c>
      <c r="K142" s="84" t="b">
        <v>0</v>
      </c>
      <c r="L142" s="84" t="b">
        <v>0</v>
      </c>
    </row>
    <row r="143" spans="1:12" ht="15">
      <c r="A143" s="84" t="s">
        <v>2129</v>
      </c>
      <c r="B143" s="84" t="s">
        <v>2355</v>
      </c>
      <c r="C143" s="84">
        <v>2</v>
      </c>
      <c r="D143" s="122">
        <v>0.0024385573850208755</v>
      </c>
      <c r="E143" s="122">
        <v>1.367021241494586</v>
      </c>
      <c r="F143" s="84" t="s">
        <v>2456</v>
      </c>
      <c r="G143" s="84" t="b">
        <v>0</v>
      </c>
      <c r="H143" s="84" t="b">
        <v>0</v>
      </c>
      <c r="I143" s="84" t="b">
        <v>0</v>
      </c>
      <c r="J143" s="84" t="b">
        <v>0</v>
      </c>
      <c r="K143" s="84" t="b">
        <v>0</v>
      </c>
      <c r="L143" s="84" t="b">
        <v>0</v>
      </c>
    </row>
    <row r="144" spans="1:12" ht="15">
      <c r="A144" s="84" t="s">
        <v>2127</v>
      </c>
      <c r="B144" s="84" t="s">
        <v>2382</v>
      </c>
      <c r="C144" s="84">
        <v>2</v>
      </c>
      <c r="D144" s="122">
        <v>0.0024385573850208755</v>
      </c>
      <c r="E144" s="122">
        <v>1.6026981905345112</v>
      </c>
      <c r="F144" s="84" t="s">
        <v>2456</v>
      </c>
      <c r="G144" s="84" t="b">
        <v>0</v>
      </c>
      <c r="H144" s="84" t="b">
        <v>0</v>
      </c>
      <c r="I144" s="84" t="b">
        <v>0</v>
      </c>
      <c r="J144" s="84" t="b">
        <v>0</v>
      </c>
      <c r="K144" s="84" t="b">
        <v>0</v>
      </c>
      <c r="L144" s="84" t="b">
        <v>0</v>
      </c>
    </row>
    <row r="145" spans="1:12" ht="15">
      <c r="A145" s="84" t="s">
        <v>2447</v>
      </c>
      <c r="B145" s="84" t="s">
        <v>2448</v>
      </c>
      <c r="C145" s="84">
        <v>2</v>
      </c>
      <c r="D145" s="122">
        <v>0.0024385573850208755</v>
      </c>
      <c r="E145" s="122">
        <v>2.833147111912785</v>
      </c>
      <c r="F145" s="84" t="s">
        <v>2456</v>
      </c>
      <c r="G145" s="84" t="b">
        <v>0</v>
      </c>
      <c r="H145" s="84" t="b">
        <v>0</v>
      </c>
      <c r="I145" s="84" t="b">
        <v>0</v>
      </c>
      <c r="J145" s="84" t="b">
        <v>1</v>
      </c>
      <c r="K145" s="84" t="b">
        <v>0</v>
      </c>
      <c r="L145" s="84" t="b">
        <v>0</v>
      </c>
    </row>
    <row r="146" spans="1:12" ht="15">
      <c r="A146" s="84" t="s">
        <v>2448</v>
      </c>
      <c r="B146" s="84" t="s">
        <v>2112</v>
      </c>
      <c r="C146" s="84">
        <v>2</v>
      </c>
      <c r="D146" s="122">
        <v>0.0024385573850208755</v>
      </c>
      <c r="E146" s="122">
        <v>1.370749114013829</v>
      </c>
      <c r="F146" s="84" t="s">
        <v>2456</v>
      </c>
      <c r="G146" s="84" t="b">
        <v>1</v>
      </c>
      <c r="H146" s="84" t="b">
        <v>0</v>
      </c>
      <c r="I146" s="84" t="b">
        <v>0</v>
      </c>
      <c r="J146" s="84" t="b">
        <v>0</v>
      </c>
      <c r="K146" s="84" t="b">
        <v>0</v>
      </c>
      <c r="L146" s="84" t="b">
        <v>0</v>
      </c>
    </row>
    <row r="147" spans="1:12" ht="15">
      <c r="A147" s="84" t="s">
        <v>2112</v>
      </c>
      <c r="B147" s="84" t="s">
        <v>2373</v>
      </c>
      <c r="C147" s="84">
        <v>2</v>
      </c>
      <c r="D147" s="122">
        <v>0.0024385573850208755</v>
      </c>
      <c r="E147" s="122">
        <v>0.9728091053417914</v>
      </c>
      <c r="F147" s="84" t="s">
        <v>2456</v>
      </c>
      <c r="G147" s="84" t="b">
        <v>0</v>
      </c>
      <c r="H147" s="84" t="b">
        <v>0</v>
      </c>
      <c r="I147" s="84" t="b">
        <v>0</v>
      </c>
      <c r="J147" s="84" t="b">
        <v>0</v>
      </c>
      <c r="K147" s="84" t="b">
        <v>0</v>
      </c>
      <c r="L147" s="84" t="b">
        <v>0</v>
      </c>
    </row>
    <row r="148" spans="1:12" ht="15">
      <c r="A148" s="84" t="s">
        <v>2373</v>
      </c>
      <c r="B148" s="84" t="s">
        <v>2355</v>
      </c>
      <c r="C148" s="84">
        <v>2</v>
      </c>
      <c r="D148" s="122">
        <v>0.0024385573850208755</v>
      </c>
      <c r="E148" s="122">
        <v>1.781994589465404</v>
      </c>
      <c r="F148" s="84" t="s">
        <v>2456</v>
      </c>
      <c r="G148" s="84" t="b">
        <v>0</v>
      </c>
      <c r="H148" s="84" t="b">
        <v>0</v>
      </c>
      <c r="I148" s="84" t="b">
        <v>0</v>
      </c>
      <c r="J148" s="84" t="b">
        <v>0</v>
      </c>
      <c r="K148" s="84" t="b">
        <v>0</v>
      </c>
      <c r="L148" s="84" t="b">
        <v>0</v>
      </c>
    </row>
    <row r="149" spans="1:12" ht="15">
      <c r="A149" s="84" t="s">
        <v>2125</v>
      </c>
      <c r="B149" s="84" t="s">
        <v>2449</v>
      </c>
      <c r="C149" s="84">
        <v>2</v>
      </c>
      <c r="D149" s="122">
        <v>0.0024385573850208755</v>
      </c>
      <c r="E149" s="122">
        <v>1.577874606809479</v>
      </c>
      <c r="F149" s="84" t="s">
        <v>2456</v>
      </c>
      <c r="G149" s="84" t="b">
        <v>0</v>
      </c>
      <c r="H149" s="84" t="b">
        <v>0</v>
      </c>
      <c r="I149" s="84" t="b">
        <v>0</v>
      </c>
      <c r="J149" s="84" t="b">
        <v>0</v>
      </c>
      <c r="K149" s="84" t="b">
        <v>0</v>
      </c>
      <c r="L149" s="84" t="b">
        <v>0</v>
      </c>
    </row>
    <row r="150" spans="1:12" ht="15">
      <c r="A150" s="84" t="s">
        <v>2451</v>
      </c>
      <c r="B150" s="84" t="s">
        <v>2078</v>
      </c>
      <c r="C150" s="84">
        <v>2</v>
      </c>
      <c r="D150" s="122">
        <v>0.0024385573850208755</v>
      </c>
      <c r="E150" s="122">
        <v>1.577874606809479</v>
      </c>
      <c r="F150" s="84" t="s">
        <v>2456</v>
      </c>
      <c r="G150" s="84" t="b">
        <v>0</v>
      </c>
      <c r="H150" s="84" t="b">
        <v>0</v>
      </c>
      <c r="I150" s="84" t="b">
        <v>0</v>
      </c>
      <c r="J150" s="84" t="b">
        <v>0</v>
      </c>
      <c r="K150" s="84" t="b">
        <v>0</v>
      </c>
      <c r="L150" s="84" t="b">
        <v>0</v>
      </c>
    </row>
    <row r="151" spans="1:12" ht="15">
      <c r="A151" s="84" t="s">
        <v>2127</v>
      </c>
      <c r="B151" s="84" t="s">
        <v>2374</v>
      </c>
      <c r="C151" s="84">
        <v>2</v>
      </c>
      <c r="D151" s="122">
        <v>0.0024385573850208755</v>
      </c>
      <c r="E151" s="122">
        <v>1.5057881775264548</v>
      </c>
      <c r="F151" s="84" t="s">
        <v>2456</v>
      </c>
      <c r="G151" s="84" t="b">
        <v>0</v>
      </c>
      <c r="H151" s="84" t="b">
        <v>0</v>
      </c>
      <c r="I151" s="84" t="b">
        <v>0</v>
      </c>
      <c r="J151" s="84" t="b">
        <v>0</v>
      </c>
      <c r="K151" s="84" t="b">
        <v>0</v>
      </c>
      <c r="L151" s="84" t="b">
        <v>0</v>
      </c>
    </row>
    <row r="152" spans="1:12" ht="15">
      <c r="A152" s="84" t="s">
        <v>2123</v>
      </c>
      <c r="B152" s="84" t="s">
        <v>2369</v>
      </c>
      <c r="C152" s="84">
        <v>2</v>
      </c>
      <c r="D152" s="122">
        <v>0.0024385573850208755</v>
      </c>
      <c r="E152" s="122">
        <v>1.0927844224185412</v>
      </c>
      <c r="F152" s="84" t="s">
        <v>2456</v>
      </c>
      <c r="G152" s="84" t="b">
        <v>0</v>
      </c>
      <c r="H152" s="84" t="b">
        <v>0</v>
      </c>
      <c r="I152" s="84" t="b">
        <v>0</v>
      </c>
      <c r="J152" s="84" t="b">
        <v>0</v>
      </c>
      <c r="K152" s="84" t="b">
        <v>0</v>
      </c>
      <c r="L152" s="84" t="b">
        <v>0</v>
      </c>
    </row>
    <row r="153" spans="1:12" ht="15">
      <c r="A153" s="84" t="s">
        <v>2088</v>
      </c>
      <c r="B153" s="84" t="s">
        <v>2137</v>
      </c>
      <c r="C153" s="84">
        <v>2</v>
      </c>
      <c r="D153" s="122">
        <v>0.0024385573850208755</v>
      </c>
      <c r="E153" s="122">
        <v>2.833147111912785</v>
      </c>
      <c r="F153" s="84" t="s">
        <v>2456</v>
      </c>
      <c r="G153" s="84" t="b">
        <v>0</v>
      </c>
      <c r="H153" s="84" t="b">
        <v>0</v>
      </c>
      <c r="I153" s="84" t="b">
        <v>0</v>
      </c>
      <c r="J153" s="84" t="b">
        <v>0</v>
      </c>
      <c r="K153" s="84" t="b">
        <v>0</v>
      </c>
      <c r="L153" s="84" t="b">
        <v>0</v>
      </c>
    </row>
    <row r="154" spans="1:12" ht="15">
      <c r="A154" s="84" t="s">
        <v>2137</v>
      </c>
      <c r="B154" s="84" t="s">
        <v>2075</v>
      </c>
      <c r="C154" s="84">
        <v>2</v>
      </c>
      <c r="D154" s="122">
        <v>0.0024385573850208755</v>
      </c>
      <c r="E154" s="122">
        <v>1.8789046024734601</v>
      </c>
      <c r="F154" s="84" t="s">
        <v>2456</v>
      </c>
      <c r="G154" s="84" t="b">
        <v>0</v>
      </c>
      <c r="H154" s="84" t="b">
        <v>0</v>
      </c>
      <c r="I154" s="84" t="b">
        <v>0</v>
      </c>
      <c r="J154" s="84" t="b">
        <v>0</v>
      </c>
      <c r="K154" s="84" t="b">
        <v>0</v>
      </c>
      <c r="L154" s="84" t="b">
        <v>0</v>
      </c>
    </row>
    <row r="155" spans="1:12" ht="15">
      <c r="A155" s="84" t="s">
        <v>2075</v>
      </c>
      <c r="B155" s="84" t="s">
        <v>2135</v>
      </c>
      <c r="C155" s="84">
        <v>2</v>
      </c>
      <c r="D155" s="122">
        <v>0.0024385573850208755</v>
      </c>
      <c r="E155" s="122">
        <v>1.6358665537871657</v>
      </c>
      <c r="F155" s="84" t="s">
        <v>2456</v>
      </c>
      <c r="G155" s="84" t="b">
        <v>0</v>
      </c>
      <c r="H155" s="84" t="b">
        <v>0</v>
      </c>
      <c r="I155" s="84" t="b">
        <v>0</v>
      </c>
      <c r="J155" s="84" t="b">
        <v>0</v>
      </c>
      <c r="K155" s="84" t="b">
        <v>0</v>
      </c>
      <c r="L155" s="84" t="b">
        <v>0</v>
      </c>
    </row>
    <row r="156" spans="1:12" ht="15">
      <c r="A156" s="84" t="s">
        <v>2135</v>
      </c>
      <c r="B156" s="84" t="s">
        <v>2089</v>
      </c>
      <c r="C156" s="84">
        <v>2</v>
      </c>
      <c r="D156" s="122">
        <v>0.0024385573850208755</v>
      </c>
      <c r="E156" s="122">
        <v>2.6570558528571038</v>
      </c>
      <c r="F156" s="84" t="s">
        <v>2456</v>
      </c>
      <c r="G156" s="84" t="b">
        <v>0</v>
      </c>
      <c r="H156" s="84" t="b">
        <v>0</v>
      </c>
      <c r="I156" s="84" t="b">
        <v>0</v>
      </c>
      <c r="J156" s="84" t="b">
        <v>0</v>
      </c>
      <c r="K156" s="84" t="b">
        <v>0</v>
      </c>
      <c r="L156" s="84" t="b">
        <v>0</v>
      </c>
    </row>
    <row r="157" spans="1:12" ht="15">
      <c r="A157" s="84" t="s">
        <v>2089</v>
      </c>
      <c r="B157" s="84" t="s">
        <v>2452</v>
      </c>
      <c r="C157" s="84">
        <v>2</v>
      </c>
      <c r="D157" s="122">
        <v>0.0024385573850208755</v>
      </c>
      <c r="E157" s="122">
        <v>2.833147111912785</v>
      </c>
      <c r="F157" s="84" t="s">
        <v>2456</v>
      </c>
      <c r="G157" s="84" t="b">
        <v>0</v>
      </c>
      <c r="H157" s="84" t="b">
        <v>0</v>
      </c>
      <c r="I157" s="84" t="b">
        <v>0</v>
      </c>
      <c r="J157" s="84" t="b">
        <v>0</v>
      </c>
      <c r="K157" s="84" t="b">
        <v>0</v>
      </c>
      <c r="L157" s="84" t="b">
        <v>0</v>
      </c>
    </row>
    <row r="158" spans="1:12" ht="15">
      <c r="A158" s="84" t="s">
        <v>2452</v>
      </c>
      <c r="B158" s="84" t="s">
        <v>2124</v>
      </c>
      <c r="C158" s="84">
        <v>2</v>
      </c>
      <c r="D158" s="122">
        <v>0.0024385573850208755</v>
      </c>
      <c r="E158" s="122">
        <v>1.554393510959956</v>
      </c>
      <c r="F158" s="84" t="s">
        <v>2456</v>
      </c>
      <c r="G158" s="84" t="b">
        <v>0</v>
      </c>
      <c r="H158" s="84" t="b">
        <v>0</v>
      </c>
      <c r="I158" s="84" t="b">
        <v>0</v>
      </c>
      <c r="J158" s="84" t="b">
        <v>0</v>
      </c>
      <c r="K158" s="84" t="b">
        <v>0</v>
      </c>
      <c r="L158" s="84" t="b">
        <v>0</v>
      </c>
    </row>
    <row r="159" spans="1:12" ht="15">
      <c r="A159" s="84" t="s">
        <v>2124</v>
      </c>
      <c r="B159" s="84" t="s">
        <v>2453</v>
      </c>
      <c r="C159" s="84">
        <v>2</v>
      </c>
      <c r="D159" s="122">
        <v>0.0024385573850208755</v>
      </c>
      <c r="E159" s="122">
        <v>1.554393510959956</v>
      </c>
      <c r="F159" s="84" t="s">
        <v>2456</v>
      </c>
      <c r="G159" s="84" t="b">
        <v>0</v>
      </c>
      <c r="H159" s="84" t="b">
        <v>0</v>
      </c>
      <c r="I159" s="84" t="b">
        <v>0</v>
      </c>
      <c r="J159" s="84" t="b">
        <v>0</v>
      </c>
      <c r="K159" s="84" t="b">
        <v>0</v>
      </c>
      <c r="L159" s="84" t="b">
        <v>0</v>
      </c>
    </row>
    <row r="160" spans="1:12" ht="15">
      <c r="A160" s="84" t="s">
        <v>2112</v>
      </c>
      <c r="B160" s="84" t="s">
        <v>2113</v>
      </c>
      <c r="C160" s="84">
        <v>48</v>
      </c>
      <c r="D160" s="122">
        <v>0</v>
      </c>
      <c r="E160" s="122">
        <v>0.9843397536423659</v>
      </c>
      <c r="F160" s="84" t="s">
        <v>2012</v>
      </c>
      <c r="G160" s="84" t="b">
        <v>0</v>
      </c>
      <c r="H160" s="84" t="b">
        <v>0</v>
      </c>
      <c r="I160" s="84" t="b">
        <v>0</v>
      </c>
      <c r="J160" s="84" t="b">
        <v>0</v>
      </c>
      <c r="K160" s="84" t="b">
        <v>0</v>
      </c>
      <c r="L160" s="84" t="b">
        <v>0</v>
      </c>
    </row>
    <row r="161" spans="1:12" ht="15">
      <c r="A161" s="84" t="s">
        <v>2113</v>
      </c>
      <c r="B161" s="84" t="s">
        <v>2114</v>
      </c>
      <c r="C161" s="84">
        <v>48</v>
      </c>
      <c r="D161" s="122">
        <v>0</v>
      </c>
      <c r="E161" s="122">
        <v>0.9843397536423659</v>
      </c>
      <c r="F161" s="84" t="s">
        <v>2012</v>
      </c>
      <c r="G161" s="84" t="b">
        <v>0</v>
      </c>
      <c r="H161" s="84" t="b">
        <v>0</v>
      </c>
      <c r="I161" s="84" t="b">
        <v>0</v>
      </c>
      <c r="J161" s="84" t="b">
        <v>0</v>
      </c>
      <c r="K161" s="84" t="b">
        <v>0</v>
      </c>
      <c r="L161" s="84" t="b">
        <v>0</v>
      </c>
    </row>
    <row r="162" spans="1:12" ht="15">
      <c r="A162" s="84" t="s">
        <v>2115</v>
      </c>
      <c r="B162" s="84" t="s">
        <v>2111</v>
      </c>
      <c r="C162" s="84">
        <v>48</v>
      </c>
      <c r="D162" s="122">
        <v>0</v>
      </c>
      <c r="E162" s="122">
        <v>0.9843397536423659</v>
      </c>
      <c r="F162" s="84" t="s">
        <v>2012</v>
      </c>
      <c r="G162" s="84" t="b">
        <v>0</v>
      </c>
      <c r="H162" s="84" t="b">
        <v>0</v>
      </c>
      <c r="I162" s="84" t="b">
        <v>0</v>
      </c>
      <c r="J162" s="84" t="b">
        <v>0</v>
      </c>
      <c r="K162" s="84" t="b">
        <v>0</v>
      </c>
      <c r="L162" s="84" t="b">
        <v>0</v>
      </c>
    </row>
    <row r="163" spans="1:12" ht="15">
      <c r="A163" s="84" t="s">
        <v>2117</v>
      </c>
      <c r="B163" s="84" t="s">
        <v>2112</v>
      </c>
      <c r="C163" s="84">
        <v>39</v>
      </c>
      <c r="D163" s="122">
        <v>0.00688236513427482</v>
      </c>
      <c r="E163" s="122">
        <v>0.9733443693409027</v>
      </c>
      <c r="F163" s="84" t="s">
        <v>2012</v>
      </c>
      <c r="G163" s="84" t="b">
        <v>1</v>
      </c>
      <c r="H163" s="84" t="b">
        <v>0</v>
      </c>
      <c r="I163" s="84" t="b">
        <v>0</v>
      </c>
      <c r="J163" s="84" t="b">
        <v>0</v>
      </c>
      <c r="K163" s="84" t="b">
        <v>0</v>
      </c>
      <c r="L163" s="84" t="b">
        <v>0</v>
      </c>
    </row>
    <row r="164" spans="1:12" ht="15">
      <c r="A164" s="84" t="s">
        <v>2114</v>
      </c>
      <c r="B164" s="84" t="s">
        <v>2119</v>
      </c>
      <c r="C164" s="84">
        <v>28</v>
      </c>
      <c r="D164" s="122">
        <v>0.012826477042924271</v>
      </c>
      <c r="E164" s="122">
        <v>0.9843397536423659</v>
      </c>
      <c r="F164" s="84" t="s">
        <v>2012</v>
      </c>
      <c r="G164" s="84" t="b">
        <v>0</v>
      </c>
      <c r="H164" s="84" t="b">
        <v>0</v>
      </c>
      <c r="I164" s="84" t="b">
        <v>0</v>
      </c>
      <c r="J164" s="84" t="b">
        <v>0</v>
      </c>
      <c r="K164" s="84" t="b">
        <v>0</v>
      </c>
      <c r="L164" s="84" t="b">
        <v>0</v>
      </c>
    </row>
    <row r="165" spans="1:12" ht="15">
      <c r="A165" s="84" t="s">
        <v>2119</v>
      </c>
      <c r="B165" s="84" t="s">
        <v>2120</v>
      </c>
      <c r="C165" s="84">
        <v>28</v>
      </c>
      <c r="D165" s="122">
        <v>0.012826477042924271</v>
      </c>
      <c r="E165" s="122">
        <v>1.2184229596757339</v>
      </c>
      <c r="F165" s="84" t="s">
        <v>2012</v>
      </c>
      <c r="G165" s="84" t="b">
        <v>0</v>
      </c>
      <c r="H165" s="84" t="b">
        <v>0</v>
      </c>
      <c r="I165" s="84" t="b">
        <v>0</v>
      </c>
      <c r="J165" s="84" t="b">
        <v>0</v>
      </c>
      <c r="K165" s="84" t="b">
        <v>0</v>
      </c>
      <c r="L165" s="84" t="b">
        <v>0</v>
      </c>
    </row>
    <row r="166" spans="1:12" ht="15">
      <c r="A166" s="84" t="s">
        <v>2114</v>
      </c>
      <c r="B166" s="84" t="s">
        <v>2115</v>
      </c>
      <c r="C166" s="84">
        <v>20</v>
      </c>
      <c r="D166" s="122">
        <v>0.014881066211804541</v>
      </c>
      <c r="E166" s="122">
        <v>0.6041285119307599</v>
      </c>
      <c r="F166" s="84" t="s">
        <v>2012</v>
      </c>
      <c r="G166" s="84" t="b">
        <v>0</v>
      </c>
      <c r="H166" s="84" t="b">
        <v>0</v>
      </c>
      <c r="I166" s="84" t="b">
        <v>0</v>
      </c>
      <c r="J166" s="84" t="b">
        <v>0</v>
      </c>
      <c r="K166" s="84" t="b">
        <v>0</v>
      </c>
      <c r="L166" s="84" t="b">
        <v>0</v>
      </c>
    </row>
    <row r="167" spans="1:12" ht="15">
      <c r="A167" s="84" t="s">
        <v>2120</v>
      </c>
      <c r="B167" s="84" t="s">
        <v>2118</v>
      </c>
      <c r="C167" s="84">
        <v>16</v>
      </c>
      <c r="D167" s="122">
        <v>0.01493921736891311</v>
      </c>
      <c r="E167" s="122">
        <v>0.9173929640117527</v>
      </c>
      <c r="F167" s="84" t="s">
        <v>2012</v>
      </c>
      <c r="G167" s="84" t="b">
        <v>0</v>
      </c>
      <c r="H167" s="84" t="b">
        <v>0</v>
      </c>
      <c r="I167" s="84" t="b">
        <v>0</v>
      </c>
      <c r="J167" s="84" t="b">
        <v>0</v>
      </c>
      <c r="K167" s="84" t="b">
        <v>0</v>
      </c>
      <c r="L167" s="84" t="b">
        <v>0</v>
      </c>
    </row>
    <row r="168" spans="1:12" ht="15">
      <c r="A168" s="84" t="s">
        <v>2118</v>
      </c>
      <c r="B168" s="84" t="s">
        <v>2115</v>
      </c>
      <c r="C168" s="84">
        <v>16</v>
      </c>
      <c r="D168" s="122">
        <v>0.01493921736891311</v>
      </c>
      <c r="E168" s="122">
        <v>0.9843397536423659</v>
      </c>
      <c r="F168" s="84" t="s">
        <v>2012</v>
      </c>
      <c r="G168" s="84" t="b">
        <v>0</v>
      </c>
      <c r="H168" s="84" t="b">
        <v>0</v>
      </c>
      <c r="I168" s="84" t="b">
        <v>0</v>
      </c>
      <c r="J168" s="84" t="b">
        <v>0</v>
      </c>
      <c r="K168" s="84" t="b">
        <v>0</v>
      </c>
      <c r="L168" s="84" t="b">
        <v>0</v>
      </c>
    </row>
    <row r="169" spans="1:12" ht="15">
      <c r="A169" s="84" t="s">
        <v>2111</v>
      </c>
      <c r="B169" s="84" t="s">
        <v>2118</v>
      </c>
      <c r="C169" s="84">
        <v>16</v>
      </c>
      <c r="D169" s="122">
        <v>0.01493921736891311</v>
      </c>
      <c r="E169" s="122">
        <v>0.6833097579783848</v>
      </c>
      <c r="F169" s="84" t="s">
        <v>2012</v>
      </c>
      <c r="G169" s="84" t="b">
        <v>0</v>
      </c>
      <c r="H169" s="84" t="b">
        <v>0</v>
      </c>
      <c r="I169" s="84" t="b">
        <v>0</v>
      </c>
      <c r="J169" s="84" t="b">
        <v>0</v>
      </c>
      <c r="K169" s="84" t="b">
        <v>0</v>
      </c>
      <c r="L169" s="84" t="b">
        <v>0</v>
      </c>
    </row>
    <row r="170" spans="1:12" ht="15">
      <c r="A170" s="84" t="s">
        <v>2111</v>
      </c>
      <c r="B170" s="84" t="s">
        <v>2121</v>
      </c>
      <c r="C170" s="84">
        <v>15</v>
      </c>
      <c r="D170" s="122">
        <v>0.014828277250095088</v>
      </c>
      <c r="E170" s="122">
        <v>0.9843397536423659</v>
      </c>
      <c r="F170" s="84" t="s">
        <v>2012</v>
      </c>
      <c r="G170" s="84" t="b">
        <v>0</v>
      </c>
      <c r="H170" s="84" t="b">
        <v>0</v>
      </c>
      <c r="I170" s="84" t="b">
        <v>0</v>
      </c>
      <c r="J170" s="84" t="b">
        <v>0</v>
      </c>
      <c r="K170" s="84" t="b">
        <v>0</v>
      </c>
      <c r="L170" s="84" t="b">
        <v>0</v>
      </c>
    </row>
    <row r="171" spans="1:12" ht="15">
      <c r="A171" s="84" t="s">
        <v>2120</v>
      </c>
      <c r="B171" s="84" t="s">
        <v>2363</v>
      </c>
      <c r="C171" s="84">
        <v>5</v>
      </c>
      <c r="D171" s="122">
        <v>0.009611264511150375</v>
      </c>
      <c r="E171" s="122">
        <v>1.2184229596757339</v>
      </c>
      <c r="F171" s="84" t="s">
        <v>2012</v>
      </c>
      <c r="G171" s="84" t="b">
        <v>0</v>
      </c>
      <c r="H171" s="84" t="b">
        <v>0</v>
      </c>
      <c r="I171" s="84" t="b">
        <v>0</v>
      </c>
      <c r="J171" s="84" t="b">
        <v>0</v>
      </c>
      <c r="K171" s="84" t="b">
        <v>0</v>
      </c>
      <c r="L171" s="84" t="b">
        <v>0</v>
      </c>
    </row>
    <row r="172" spans="1:12" ht="15">
      <c r="A172" s="84" t="s">
        <v>2363</v>
      </c>
      <c r="B172" s="84" t="s">
        <v>2115</v>
      </c>
      <c r="C172" s="84">
        <v>5</v>
      </c>
      <c r="D172" s="122">
        <v>0.009611264511150375</v>
      </c>
      <c r="E172" s="122">
        <v>0.9843397536423659</v>
      </c>
      <c r="F172" s="84" t="s">
        <v>2012</v>
      </c>
      <c r="G172" s="84" t="b">
        <v>0</v>
      </c>
      <c r="H172" s="84" t="b">
        <v>0</v>
      </c>
      <c r="I172" s="84" t="b">
        <v>0</v>
      </c>
      <c r="J172" s="84" t="b">
        <v>0</v>
      </c>
      <c r="K172" s="84" t="b">
        <v>0</v>
      </c>
      <c r="L172" s="84" t="b">
        <v>0</v>
      </c>
    </row>
    <row r="173" spans="1:12" ht="15">
      <c r="A173" s="84" t="s">
        <v>2111</v>
      </c>
      <c r="B173" s="84" t="s">
        <v>2364</v>
      </c>
      <c r="C173" s="84">
        <v>5</v>
      </c>
      <c r="D173" s="122">
        <v>0.009611264511150375</v>
      </c>
      <c r="E173" s="122">
        <v>0.9843397536423659</v>
      </c>
      <c r="F173" s="84" t="s">
        <v>2012</v>
      </c>
      <c r="G173" s="84" t="b">
        <v>0</v>
      </c>
      <c r="H173" s="84" t="b">
        <v>0</v>
      </c>
      <c r="I173" s="84" t="b">
        <v>0</v>
      </c>
      <c r="J173" s="84" t="b">
        <v>0</v>
      </c>
      <c r="K173" s="84" t="b">
        <v>0</v>
      </c>
      <c r="L173" s="84" t="b">
        <v>0</v>
      </c>
    </row>
    <row r="174" spans="1:12" ht="15">
      <c r="A174" s="84" t="s">
        <v>2111</v>
      </c>
      <c r="B174" s="84" t="s">
        <v>2360</v>
      </c>
      <c r="C174" s="84">
        <v>4</v>
      </c>
      <c r="D174" s="122">
        <v>0.00844760270878767</v>
      </c>
      <c r="E174" s="122">
        <v>0.8874297406343096</v>
      </c>
      <c r="F174" s="84" t="s">
        <v>2012</v>
      </c>
      <c r="G174" s="84" t="b">
        <v>0</v>
      </c>
      <c r="H174" s="84" t="b">
        <v>0</v>
      </c>
      <c r="I174" s="84" t="b">
        <v>0</v>
      </c>
      <c r="J174" s="84" t="b">
        <v>0</v>
      </c>
      <c r="K174" s="84" t="b">
        <v>0</v>
      </c>
      <c r="L174" s="84" t="b">
        <v>0</v>
      </c>
    </row>
    <row r="175" spans="1:12" ht="15">
      <c r="A175" s="84" t="s">
        <v>2120</v>
      </c>
      <c r="B175" s="84" t="s">
        <v>2376</v>
      </c>
      <c r="C175" s="84">
        <v>4</v>
      </c>
      <c r="D175" s="122">
        <v>0.00844760270878767</v>
      </c>
      <c r="E175" s="122">
        <v>1.2184229596757339</v>
      </c>
      <c r="F175" s="84" t="s">
        <v>2012</v>
      </c>
      <c r="G175" s="84" t="b">
        <v>0</v>
      </c>
      <c r="H175" s="84" t="b">
        <v>0</v>
      </c>
      <c r="I175" s="84" t="b">
        <v>0</v>
      </c>
      <c r="J175" s="84" t="b">
        <v>0</v>
      </c>
      <c r="K175" s="84" t="b">
        <v>0</v>
      </c>
      <c r="L175" s="84" t="b">
        <v>0</v>
      </c>
    </row>
    <row r="176" spans="1:12" ht="15">
      <c r="A176" s="84" t="s">
        <v>2376</v>
      </c>
      <c r="B176" s="84" t="s">
        <v>2115</v>
      </c>
      <c r="C176" s="84">
        <v>4</v>
      </c>
      <c r="D176" s="122">
        <v>0.00844760270878767</v>
      </c>
      <c r="E176" s="122">
        <v>0.9843397536423659</v>
      </c>
      <c r="F176" s="84" t="s">
        <v>2012</v>
      </c>
      <c r="G176" s="84" t="b">
        <v>0</v>
      </c>
      <c r="H176" s="84" t="b">
        <v>0</v>
      </c>
      <c r="I176" s="84" t="b">
        <v>0</v>
      </c>
      <c r="J176" s="84" t="b">
        <v>0</v>
      </c>
      <c r="K176" s="84" t="b">
        <v>0</v>
      </c>
      <c r="L176" s="84" t="b">
        <v>0</v>
      </c>
    </row>
    <row r="177" spans="1:12" ht="15">
      <c r="A177" s="84" t="s">
        <v>2111</v>
      </c>
      <c r="B177" s="84" t="s">
        <v>2377</v>
      </c>
      <c r="C177" s="84">
        <v>4</v>
      </c>
      <c r="D177" s="122">
        <v>0.00844760270878767</v>
      </c>
      <c r="E177" s="122">
        <v>0.9843397536423659</v>
      </c>
      <c r="F177" s="84" t="s">
        <v>2012</v>
      </c>
      <c r="G177" s="84" t="b">
        <v>0</v>
      </c>
      <c r="H177" s="84" t="b">
        <v>0</v>
      </c>
      <c r="I177" s="84" t="b">
        <v>0</v>
      </c>
      <c r="J177" s="84" t="b">
        <v>0</v>
      </c>
      <c r="K177" s="84" t="b">
        <v>0</v>
      </c>
      <c r="L177" s="84" t="b">
        <v>0</v>
      </c>
    </row>
    <row r="178" spans="1:12" ht="15">
      <c r="A178" s="84" t="s">
        <v>2397</v>
      </c>
      <c r="B178" s="84" t="s">
        <v>2078</v>
      </c>
      <c r="C178" s="84">
        <v>2</v>
      </c>
      <c r="D178" s="122">
        <v>0.0054020009460336825</v>
      </c>
      <c r="E178" s="122">
        <v>2.1884597362982907</v>
      </c>
      <c r="F178" s="84" t="s">
        <v>2012</v>
      </c>
      <c r="G178" s="84" t="b">
        <v>1</v>
      </c>
      <c r="H178" s="84" t="b">
        <v>0</v>
      </c>
      <c r="I178" s="84" t="b">
        <v>0</v>
      </c>
      <c r="J178" s="84" t="b">
        <v>0</v>
      </c>
      <c r="K178" s="84" t="b">
        <v>0</v>
      </c>
      <c r="L178" s="84" t="b">
        <v>0</v>
      </c>
    </row>
    <row r="179" spans="1:12" ht="15">
      <c r="A179" s="84" t="s">
        <v>2078</v>
      </c>
      <c r="B179" s="84" t="s">
        <v>2398</v>
      </c>
      <c r="C179" s="84">
        <v>2</v>
      </c>
      <c r="D179" s="122">
        <v>0.0054020009460336825</v>
      </c>
      <c r="E179" s="122">
        <v>2.1884597362982907</v>
      </c>
      <c r="F179" s="84" t="s">
        <v>2012</v>
      </c>
      <c r="G179" s="84" t="b">
        <v>0</v>
      </c>
      <c r="H179" s="84" t="b">
        <v>0</v>
      </c>
      <c r="I179" s="84" t="b">
        <v>0</v>
      </c>
      <c r="J179" s="84" t="b">
        <v>0</v>
      </c>
      <c r="K179" s="84" t="b">
        <v>0</v>
      </c>
      <c r="L179" s="84" t="b">
        <v>0</v>
      </c>
    </row>
    <row r="180" spans="1:12" ht="15">
      <c r="A180" s="84" t="s">
        <v>2142</v>
      </c>
      <c r="B180" s="84" t="s">
        <v>2112</v>
      </c>
      <c r="C180" s="84">
        <v>2</v>
      </c>
      <c r="D180" s="122">
        <v>0.0054020009460336825</v>
      </c>
      <c r="E180" s="122">
        <v>0.9843397536423659</v>
      </c>
      <c r="F180" s="84" t="s">
        <v>2012</v>
      </c>
      <c r="G180" s="84" t="b">
        <v>0</v>
      </c>
      <c r="H180" s="84" t="b">
        <v>0</v>
      </c>
      <c r="I180" s="84" t="b">
        <v>0</v>
      </c>
      <c r="J180" s="84" t="b">
        <v>0</v>
      </c>
      <c r="K180" s="84" t="b">
        <v>0</v>
      </c>
      <c r="L180" s="84" t="b">
        <v>0</v>
      </c>
    </row>
    <row r="181" spans="1:12" ht="15">
      <c r="A181" s="84" t="s">
        <v>2124</v>
      </c>
      <c r="B181" s="84" t="s">
        <v>2123</v>
      </c>
      <c r="C181" s="84">
        <v>22</v>
      </c>
      <c r="D181" s="122">
        <v>0.013148084550197933</v>
      </c>
      <c r="E181" s="122">
        <v>0.8576871673222773</v>
      </c>
      <c r="F181" s="84" t="s">
        <v>2013</v>
      </c>
      <c r="G181" s="84" t="b">
        <v>0</v>
      </c>
      <c r="H181" s="84" t="b">
        <v>0</v>
      </c>
      <c r="I181" s="84" t="b">
        <v>0</v>
      </c>
      <c r="J181" s="84" t="b">
        <v>0</v>
      </c>
      <c r="K181" s="84" t="b">
        <v>0</v>
      </c>
      <c r="L181" s="84" t="b">
        <v>0</v>
      </c>
    </row>
    <row r="182" spans="1:12" ht="15">
      <c r="A182" s="84" t="s">
        <v>2126</v>
      </c>
      <c r="B182" s="84" t="s">
        <v>2130</v>
      </c>
      <c r="C182" s="84">
        <v>11</v>
      </c>
      <c r="D182" s="122">
        <v>0.012751896663725447</v>
      </c>
      <c r="E182" s="122">
        <v>1.4597471586502397</v>
      </c>
      <c r="F182" s="84" t="s">
        <v>2013</v>
      </c>
      <c r="G182" s="84" t="b">
        <v>0</v>
      </c>
      <c r="H182" s="84" t="b">
        <v>1</v>
      </c>
      <c r="I182" s="84" t="b">
        <v>0</v>
      </c>
      <c r="J182" s="84" t="b">
        <v>0</v>
      </c>
      <c r="K182" s="84" t="b">
        <v>0</v>
      </c>
      <c r="L182" s="84" t="b">
        <v>0</v>
      </c>
    </row>
    <row r="183" spans="1:12" ht="15">
      <c r="A183" s="84" t="s">
        <v>2353</v>
      </c>
      <c r="B183" s="84" t="s">
        <v>2123</v>
      </c>
      <c r="C183" s="84">
        <v>10</v>
      </c>
      <c r="D183" s="122">
        <v>0.012364884919432351</v>
      </c>
      <c r="E183" s="122">
        <v>1.0467434035423262</v>
      </c>
      <c r="F183" s="84" t="s">
        <v>2013</v>
      </c>
      <c r="G183" s="84" t="b">
        <v>0</v>
      </c>
      <c r="H183" s="84" t="b">
        <v>0</v>
      </c>
      <c r="I183" s="84" t="b">
        <v>0</v>
      </c>
      <c r="J183" s="84" t="b">
        <v>0</v>
      </c>
      <c r="K183" s="84" t="b">
        <v>0</v>
      </c>
      <c r="L183" s="84" t="b">
        <v>0</v>
      </c>
    </row>
    <row r="184" spans="1:12" ht="15">
      <c r="A184" s="84" t="s">
        <v>2355</v>
      </c>
      <c r="B184" s="84" t="s">
        <v>2124</v>
      </c>
      <c r="C184" s="84">
        <v>9</v>
      </c>
      <c r="D184" s="122">
        <v>0.011896712500336273</v>
      </c>
      <c r="E184" s="122">
        <v>1.1587171629862585</v>
      </c>
      <c r="F184" s="84" t="s">
        <v>2013</v>
      </c>
      <c r="G184" s="84" t="b">
        <v>0</v>
      </c>
      <c r="H184" s="84" t="b">
        <v>0</v>
      </c>
      <c r="I184" s="84" t="b">
        <v>0</v>
      </c>
      <c r="J184" s="84" t="b">
        <v>0</v>
      </c>
      <c r="K184" s="84" t="b">
        <v>0</v>
      </c>
      <c r="L184" s="84" t="b">
        <v>0</v>
      </c>
    </row>
    <row r="185" spans="1:12" ht="15">
      <c r="A185" s="84" t="s">
        <v>2128</v>
      </c>
      <c r="B185" s="84" t="s">
        <v>2359</v>
      </c>
      <c r="C185" s="84">
        <v>8</v>
      </c>
      <c r="D185" s="122">
        <v>0.011338326040143738</v>
      </c>
      <c r="E185" s="122">
        <v>1.5440680443502757</v>
      </c>
      <c r="F185" s="84" t="s">
        <v>2013</v>
      </c>
      <c r="G185" s="84" t="b">
        <v>0</v>
      </c>
      <c r="H185" s="84" t="b">
        <v>0</v>
      </c>
      <c r="I185" s="84" t="b">
        <v>0</v>
      </c>
      <c r="J185" s="84" t="b">
        <v>0</v>
      </c>
      <c r="K185" s="84" t="b">
        <v>0</v>
      </c>
      <c r="L185" s="84" t="b">
        <v>0</v>
      </c>
    </row>
    <row r="186" spans="1:12" ht="15">
      <c r="A186" s="84" t="s">
        <v>2357</v>
      </c>
      <c r="B186" s="84" t="s">
        <v>2124</v>
      </c>
      <c r="C186" s="84">
        <v>8</v>
      </c>
      <c r="D186" s="122">
        <v>0.011338326040143738</v>
      </c>
      <c r="E186" s="122">
        <v>1.1587171629862585</v>
      </c>
      <c r="F186" s="84" t="s">
        <v>2013</v>
      </c>
      <c r="G186" s="84" t="b">
        <v>1</v>
      </c>
      <c r="H186" s="84" t="b">
        <v>0</v>
      </c>
      <c r="I186" s="84" t="b">
        <v>0</v>
      </c>
      <c r="J186" s="84" t="b">
        <v>0</v>
      </c>
      <c r="K186" s="84" t="b">
        <v>0</v>
      </c>
      <c r="L186" s="84" t="b">
        <v>0</v>
      </c>
    </row>
    <row r="187" spans="1:12" ht="15">
      <c r="A187" s="84" t="s">
        <v>2362</v>
      </c>
      <c r="B187" s="84" t="s">
        <v>2124</v>
      </c>
      <c r="C187" s="84">
        <v>7</v>
      </c>
      <c r="D187" s="122">
        <v>0.010678392801625412</v>
      </c>
      <c r="E187" s="122">
        <v>1.1587171629862585</v>
      </c>
      <c r="F187" s="84" t="s">
        <v>2013</v>
      </c>
      <c r="G187" s="84" t="b">
        <v>0</v>
      </c>
      <c r="H187" s="84" t="b">
        <v>0</v>
      </c>
      <c r="I187" s="84" t="b">
        <v>0</v>
      </c>
      <c r="J187" s="84" t="b">
        <v>0</v>
      </c>
      <c r="K187" s="84" t="b">
        <v>0</v>
      </c>
      <c r="L187" s="84" t="b">
        <v>0</v>
      </c>
    </row>
    <row r="188" spans="1:12" ht="15">
      <c r="A188" s="84" t="s">
        <v>2365</v>
      </c>
      <c r="B188" s="84" t="s">
        <v>2361</v>
      </c>
      <c r="C188" s="84">
        <v>6</v>
      </c>
      <c r="D188" s="122">
        <v>0.009902312477215638</v>
      </c>
      <c r="E188" s="122">
        <v>1.845098040014257</v>
      </c>
      <c r="F188" s="84" t="s">
        <v>2013</v>
      </c>
      <c r="G188" s="84" t="b">
        <v>0</v>
      </c>
      <c r="H188" s="84" t="b">
        <v>0</v>
      </c>
      <c r="I188" s="84" t="b">
        <v>0</v>
      </c>
      <c r="J188" s="84" t="b">
        <v>0</v>
      </c>
      <c r="K188" s="84" t="b">
        <v>0</v>
      </c>
      <c r="L188" s="84" t="b">
        <v>0</v>
      </c>
    </row>
    <row r="189" spans="1:12" ht="15">
      <c r="A189" s="84" t="s">
        <v>2361</v>
      </c>
      <c r="B189" s="84" t="s">
        <v>2128</v>
      </c>
      <c r="C189" s="84">
        <v>6</v>
      </c>
      <c r="D189" s="122">
        <v>0.009902312477215638</v>
      </c>
      <c r="E189" s="122">
        <v>1.4771212547196624</v>
      </c>
      <c r="F189" s="84" t="s">
        <v>2013</v>
      </c>
      <c r="G189" s="84" t="b">
        <v>0</v>
      </c>
      <c r="H189" s="84" t="b">
        <v>0</v>
      </c>
      <c r="I189" s="84" t="b">
        <v>0</v>
      </c>
      <c r="J189" s="84" t="b">
        <v>0</v>
      </c>
      <c r="K189" s="84" t="b">
        <v>0</v>
      </c>
      <c r="L189" s="84" t="b">
        <v>0</v>
      </c>
    </row>
    <row r="190" spans="1:12" ht="15">
      <c r="A190" s="84" t="s">
        <v>2128</v>
      </c>
      <c r="B190" s="84" t="s">
        <v>2366</v>
      </c>
      <c r="C190" s="84">
        <v>6</v>
      </c>
      <c r="D190" s="122">
        <v>0.009902312477215638</v>
      </c>
      <c r="E190" s="122">
        <v>1.5440680443502757</v>
      </c>
      <c r="F190" s="84" t="s">
        <v>2013</v>
      </c>
      <c r="G190" s="84" t="b">
        <v>0</v>
      </c>
      <c r="H190" s="84" t="b">
        <v>0</v>
      </c>
      <c r="I190" s="84" t="b">
        <v>0</v>
      </c>
      <c r="J190" s="84" t="b">
        <v>0</v>
      </c>
      <c r="K190" s="84" t="b">
        <v>0</v>
      </c>
      <c r="L190" s="84" t="b">
        <v>0</v>
      </c>
    </row>
    <row r="191" spans="1:12" ht="15">
      <c r="A191" s="84" t="s">
        <v>2123</v>
      </c>
      <c r="B191" s="84" t="s">
        <v>2365</v>
      </c>
      <c r="C191" s="84">
        <v>5</v>
      </c>
      <c r="D191" s="122">
        <v>0.008990558090910029</v>
      </c>
      <c r="E191" s="122">
        <v>0.9775463784013023</v>
      </c>
      <c r="F191" s="84" t="s">
        <v>2013</v>
      </c>
      <c r="G191" s="84" t="b">
        <v>0</v>
      </c>
      <c r="H191" s="84" t="b">
        <v>0</v>
      </c>
      <c r="I191" s="84" t="b">
        <v>0</v>
      </c>
      <c r="J191" s="84" t="b">
        <v>0</v>
      </c>
      <c r="K191" s="84" t="b">
        <v>0</v>
      </c>
      <c r="L191" s="84" t="b">
        <v>0</v>
      </c>
    </row>
    <row r="192" spans="1:12" ht="15">
      <c r="A192" s="84" t="s">
        <v>2129</v>
      </c>
      <c r="B192" s="84" t="s">
        <v>2362</v>
      </c>
      <c r="C192" s="84">
        <v>5</v>
      </c>
      <c r="D192" s="122">
        <v>0.008990558090910029</v>
      </c>
      <c r="E192" s="122">
        <v>1.430124692043439</v>
      </c>
      <c r="F192" s="84" t="s">
        <v>2013</v>
      </c>
      <c r="G192" s="84" t="b">
        <v>0</v>
      </c>
      <c r="H192" s="84" t="b">
        <v>0</v>
      </c>
      <c r="I192" s="84" t="b">
        <v>0</v>
      </c>
      <c r="J192" s="84" t="b">
        <v>0</v>
      </c>
      <c r="K192" s="84" t="b">
        <v>0</v>
      </c>
      <c r="L192" s="84" t="b">
        <v>0</v>
      </c>
    </row>
    <row r="193" spans="1:12" ht="15">
      <c r="A193" s="84" t="s">
        <v>2131</v>
      </c>
      <c r="B193" s="84" t="s">
        <v>2124</v>
      </c>
      <c r="C193" s="84">
        <v>5</v>
      </c>
      <c r="D193" s="122">
        <v>0.008990558090910029</v>
      </c>
      <c r="E193" s="122">
        <v>0.8576871673222773</v>
      </c>
      <c r="F193" s="84" t="s">
        <v>2013</v>
      </c>
      <c r="G193" s="84" t="b">
        <v>0</v>
      </c>
      <c r="H193" s="84" t="b">
        <v>0</v>
      </c>
      <c r="I193" s="84" t="b">
        <v>0</v>
      </c>
      <c r="J193" s="84" t="b">
        <v>0</v>
      </c>
      <c r="K193" s="84" t="b">
        <v>0</v>
      </c>
      <c r="L193" s="84" t="b">
        <v>0</v>
      </c>
    </row>
    <row r="194" spans="1:12" ht="15">
      <c r="A194" s="84" t="s">
        <v>2123</v>
      </c>
      <c r="B194" s="84" t="s">
        <v>2356</v>
      </c>
      <c r="C194" s="84">
        <v>5</v>
      </c>
      <c r="D194" s="122">
        <v>0.008990558090910029</v>
      </c>
      <c r="E194" s="122">
        <v>0.8526076417930023</v>
      </c>
      <c r="F194" s="84" t="s">
        <v>2013</v>
      </c>
      <c r="G194" s="84" t="b">
        <v>0</v>
      </c>
      <c r="H194" s="84" t="b">
        <v>0</v>
      </c>
      <c r="I194" s="84" t="b">
        <v>0</v>
      </c>
      <c r="J194" s="84" t="b">
        <v>0</v>
      </c>
      <c r="K194" s="84" t="b">
        <v>0</v>
      </c>
      <c r="L194" s="84" t="b">
        <v>0</v>
      </c>
    </row>
    <row r="195" spans="1:12" ht="15">
      <c r="A195" s="84" t="s">
        <v>2123</v>
      </c>
      <c r="B195" s="84" t="s">
        <v>2354</v>
      </c>
      <c r="C195" s="84">
        <v>5</v>
      </c>
      <c r="D195" s="122">
        <v>0.008990558090910029</v>
      </c>
      <c r="E195" s="122">
        <v>0.755697628784946</v>
      </c>
      <c r="F195" s="84" t="s">
        <v>2013</v>
      </c>
      <c r="G195" s="84" t="b">
        <v>0</v>
      </c>
      <c r="H195" s="84" t="b">
        <v>0</v>
      </c>
      <c r="I195" s="84" t="b">
        <v>0</v>
      </c>
      <c r="J195" s="84" t="b">
        <v>0</v>
      </c>
      <c r="K195" s="84" t="b">
        <v>0</v>
      </c>
      <c r="L195" s="84" t="b">
        <v>0</v>
      </c>
    </row>
    <row r="196" spans="1:12" ht="15">
      <c r="A196" s="84" t="s">
        <v>2354</v>
      </c>
      <c r="B196" s="84" t="s">
        <v>2368</v>
      </c>
      <c r="C196" s="84">
        <v>5</v>
      </c>
      <c r="D196" s="122">
        <v>0.008990558090910029</v>
      </c>
      <c r="E196" s="122">
        <v>1.6110148339808887</v>
      </c>
      <c r="F196" s="84" t="s">
        <v>2013</v>
      </c>
      <c r="G196" s="84" t="b">
        <v>0</v>
      </c>
      <c r="H196" s="84" t="b">
        <v>0</v>
      </c>
      <c r="I196" s="84" t="b">
        <v>0</v>
      </c>
      <c r="J196" s="84" t="b">
        <v>0</v>
      </c>
      <c r="K196" s="84" t="b">
        <v>0</v>
      </c>
      <c r="L196" s="84" t="b">
        <v>0</v>
      </c>
    </row>
    <row r="197" spans="1:12" ht="15">
      <c r="A197" s="84" t="s">
        <v>2124</v>
      </c>
      <c r="B197" s="84" t="s">
        <v>2367</v>
      </c>
      <c r="C197" s="84">
        <v>5</v>
      </c>
      <c r="D197" s="122">
        <v>0.008990558090910029</v>
      </c>
      <c r="E197" s="122">
        <v>1.0795359169386336</v>
      </c>
      <c r="F197" s="84" t="s">
        <v>2013</v>
      </c>
      <c r="G197" s="84" t="b">
        <v>0</v>
      </c>
      <c r="H197" s="84" t="b">
        <v>0</v>
      </c>
      <c r="I197" s="84" t="b">
        <v>0</v>
      </c>
      <c r="J197" s="84" t="b">
        <v>0</v>
      </c>
      <c r="K197" s="84" t="b">
        <v>0</v>
      </c>
      <c r="L197" s="84" t="b">
        <v>0</v>
      </c>
    </row>
    <row r="198" spans="1:12" ht="15">
      <c r="A198" s="84" t="s">
        <v>2123</v>
      </c>
      <c r="B198" s="84" t="s">
        <v>2358</v>
      </c>
      <c r="C198" s="84">
        <v>5</v>
      </c>
      <c r="D198" s="122">
        <v>0.008990558090910029</v>
      </c>
      <c r="E198" s="122">
        <v>0.8526076417930023</v>
      </c>
      <c r="F198" s="84" t="s">
        <v>2013</v>
      </c>
      <c r="G198" s="84" t="b">
        <v>0</v>
      </c>
      <c r="H198" s="84" t="b">
        <v>0</v>
      </c>
      <c r="I198" s="84" t="b">
        <v>0</v>
      </c>
      <c r="J198" s="84" t="b">
        <v>0</v>
      </c>
      <c r="K198" s="84" t="b">
        <v>0</v>
      </c>
      <c r="L198" s="84" t="b">
        <v>0</v>
      </c>
    </row>
    <row r="199" spans="1:12" ht="15">
      <c r="A199" s="84" t="s">
        <v>2354</v>
      </c>
      <c r="B199" s="84" t="s">
        <v>2127</v>
      </c>
      <c r="C199" s="84">
        <v>5</v>
      </c>
      <c r="D199" s="122">
        <v>0.008990558090910029</v>
      </c>
      <c r="E199" s="122">
        <v>1.2130748253088512</v>
      </c>
      <c r="F199" s="84" t="s">
        <v>2013</v>
      </c>
      <c r="G199" s="84" t="b">
        <v>0</v>
      </c>
      <c r="H199" s="84" t="b">
        <v>0</v>
      </c>
      <c r="I199" s="84" t="b">
        <v>0</v>
      </c>
      <c r="J199" s="84" t="b">
        <v>0</v>
      </c>
      <c r="K199" s="84" t="b">
        <v>0</v>
      </c>
      <c r="L199" s="84" t="b">
        <v>0</v>
      </c>
    </row>
    <row r="200" spans="1:12" ht="15">
      <c r="A200" s="84" t="s">
        <v>2123</v>
      </c>
      <c r="B200" s="84" t="s">
        <v>2127</v>
      </c>
      <c r="C200" s="84">
        <v>4</v>
      </c>
      <c r="D200" s="122">
        <v>0.007915655525026951</v>
      </c>
      <c r="E200" s="122">
        <v>0.48269635672120836</v>
      </c>
      <c r="F200" s="84" t="s">
        <v>2013</v>
      </c>
      <c r="G200" s="84" t="b">
        <v>0</v>
      </c>
      <c r="H200" s="84" t="b">
        <v>0</v>
      </c>
      <c r="I200" s="84" t="b">
        <v>0</v>
      </c>
      <c r="J200" s="84" t="b">
        <v>0</v>
      </c>
      <c r="K200" s="84" t="b">
        <v>0</v>
      </c>
      <c r="L200" s="84" t="b">
        <v>0</v>
      </c>
    </row>
    <row r="201" spans="1:12" ht="15">
      <c r="A201" s="84" t="s">
        <v>2381</v>
      </c>
      <c r="B201" s="84" t="s">
        <v>2126</v>
      </c>
      <c r="C201" s="84">
        <v>4</v>
      </c>
      <c r="D201" s="122">
        <v>0.007915655525026951</v>
      </c>
      <c r="E201" s="122">
        <v>1.4597471586502397</v>
      </c>
      <c r="F201" s="84" t="s">
        <v>2013</v>
      </c>
      <c r="G201" s="84" t="b">
        <v>0</v>
      </c>
      <c r="H201" s="84" t="b">
        <v>0</v>
      </c>
      <c r="I201" s="84" t="b">
        <v>0</v>
      </c>
      <c r="J201" s="84" t="b">
        <v>0</v>
      </c>
      <c r="K201" s="84" t="b">
        <v>1</v>
      </c>
      <c r="L201" s="84" t="b">
        <v>0</v>
      </c>
    </row>
    <row r="202" spans="1:12" ht="15">
      <c r="A202" s="84" t="s">
        <v>2078</v>
      </c>
      <c r="B202" s="84" t="s">
        <v>2124</v>
      </c>
      <c r="C202" s="84">
        <v>3</v>
      </c>
      <c r="D202" s="122">
        <v>0.006636025617324132</v>
      </c>
      <c r="E202" s="122">
        <v>0.5566571716582962</v>
      </c>
      <c r="F202" s="84" t="s">
        <v>2013</v>
      </c>
      <c r="G202" s="84" t="b">
        <v>0</v>
      </c>
      <c r="H202" s="84" t="b">
        <v>0</v>
      </c>
      <c r="I202" s="84" t="b">
        <v>0</v>
      </c>
      <c r="J202" s="84" t="b">
        <v>0</v>
      </c>
      <c r="K202" s="84" t="b">
        <v>0</v>
      </c>
      <c r="L202" s="84" t="b">
        <v>0</v>
      </c>
    </row>
    <row r="203" spans="1:12" ht="15">
      <c r="A203" s="84" t="s">
        <v>2123</v>
      </c>
      <c r="B203" s="84" t="s">
        <v>2128</v>
      </c>
      <c r="C203" s="84">
        <v>3</v>
      </c>
      <c r="D203" s="122">
        <v>0.006636025617324132</v>
      </c>
      <c r="E203" s="122">
        <v>0.3877208434903515</v>
      </c>
      <c r="F203" s="84" t="s">
        <v>2013</v>
      </c>
      <c r="G203" s="84" t="b">
        <v>0</v>
      </c>
      <c r="H203" s="84" t="b">
        <v>0</v>
      </c>
      <c r="I203" s="84" t="b">
        <v>0</v>
      </c>
      <c r="J203" s="84" t="b">
        <v>0</v>
      </c>
      <c r="K203" s="84" t="b">
        <v>0</v>
      </c>
      <c r="L203" s="84" t="b">
        <v>0</v>
      </c>
    </row>
    <row r="204" spans="1:12" ht="15">
      <c r="A204" s="84" t="s">
        <v>2369</v>
      </c>
      <c r="B204" s="84" t="s">
        <v>2128</v>
      </c>
      <c r="C204" s="84">
        <v>3</v>
      </c>
      <c r="D204" s="122">
        <v>0.006636025617324132</v>
      </c>
      <c r="E204" s="122">
        <v>1.5440680443502757</v>
      </c>
      <c r="F204" s="84" t="s">
        <v>2013</v>
      </c>
      <c r="G204" s="84" t="b">
        <v>0</v>
      </c>
      <c r="H204" s="84" t="b">
        <v>0</v>
      </c>
      <c r="I204" s="84" t="b">
        <v>0</v>
      </c>
      <c r="J204" s="84" t="b">
        <v>0</v>
      </c>
      <c r="K204" s="84" t="b">
        <v>0</v>
      </c>
      <c r="L204" s="84" t="b">
        <v>0</v>
      </c>
    </row>
    <row r="205" spans="1:12" ht="15">
      <c r="A205" s="84" t="s">
        <v>2124</v>
      </c>
      <c r="B205" s="84" t="s">
        <v>2139</v>
      </c>
      <c r="C205" s="84">
        <v>3</v>
      </c>
      <c r="D205" s="122">
        <v>0.006636025617324132</v>
      </c>
      <c r="E205" s="122">
        <v>1.0337784263779586</v>
      </c>
      <c r="F205" s="84" t="s">
        <v>2013</v>
      </c>
      <c r="G205" s="84" t="b">
        <v>0</v>
      </c>
      <c r="H205" s="84" t="b">
        <v>0</v>
      </c>
      <c r="I205" s="84" t="b">
        <v>0</v>
      </c>
      <c r="J205" s="84" t="b">
        <v>0</v>
      </c>
      <c r="K205" s="84" t="b">
        <v>0</v>
      </c>
      <c r="L205" s="84" t="b">
        <v>0</v>
      </c>
    </row>
    <row r="206" spans="1:12" ht="15">
      <c r="A206" s="84" t="s">
        <v>2078</v>
      </c>
      <c r="B206" s="84" t="s">
        <v>2355</v>
      </c>
      <c r="C206" s="84">
        <v>3</v>
      </c>
      <c r="D206" s="122">
        <v>0.006636025617324132</v>
      </c>
      <c r="E206" s="122">
        <v>1.1338935792612264</v>
      </c>
      <c r="F206" s="84" t="s">
        <v>2013</v>
      </c>
      <c r="G206" s="84" t="b">
        <v>0</v>
      </c>
      <c r="H206" s="84" t="b">
        <v>0</v>
      </c>
      <c r="I206" s="84" t="b">
        <v>0</v>
      </c>
      <c r="J206" s="84" t="b">
        <v>0</v>
      </c>
      <c r="K206" s="84" t="b">
        <v>0</v>
      </c>
      <c r="L206" s="84" t="b">
        <v>0</v>
      </c>
    </row>
    <row r="207" spans="1:12" ht="15">
      <c r="A207" s="84" t="s">
        <v>2368</v>
      </c>
      <c r="B207" s="84" t="s">
        <v>2127</v>
      </c>
      <c r="C207" s="84">
        <v>3</v>
      </c>
      <c r="D207" s="122">
        <v>0.006636025617324132</v>
      </c>
      <c r="E207" s="122">
        <v>1.2130748253088512</v>
      </c>
      <c r="F207" s="84" t="s">
        <v>2013</v>
      </c>
      <c r="G207" s="84" t="b">
        <v>0</v>
      </c>
      <c r="H207" s="84" t="b">
        <v>0</v>
      </c>
      <c r="I207" s="84" t="b">
        <v>0</v>
      </c>
      <c r="J207" s="84" t="b">
        <v>0</v>
      </c>
      <c r="K207" s="84" t="b">
        <v>0</v>
      </c>
      <c r="L207" s="84" t="b">
        <v>0</v>
      </c>
    </row>
    <row r="208" spans="1:12" ht="15">
      <c r="A208" s="84" t="s">
        <v>2367</v>
      </c>
      <c r="B208" s="84" t="s">
        <v>2354</v>
      </c>
      <c r="C208" s="84">
        <v>3</v>
      </c>
      <c r="D208" s="122">
        <v>0.006636025617324132</v>
      </c>
      <c r="E208" s="122">
        <v>1.3891660843645324</v>
      </c>
      <c r="F208" s="84" t="s">
        <v>2013</v>
      </c>
      <c r="G208" s="84" t="b">
        <v>0</v>
      </c>
      <c r="H208" s="84" t="b">
        <v>0</v>
      </c>
      <c r="I208" s="84" t="b">
        <v>0</v>
      </c>
      <c r="J208" s="84" t="b">
        <v>0</v>
      </c>
      <c r="K208" s="84" t="b">
        <v>0</v>
      </c>
      <c r="L208" s="84" t="b">
        <v>0</v>
      </c>
    </row>
    <row r="209" spans="1:12" ht="15">
      <c r="A209" s="84" t="s">
        <v>2124</v>
      </c>
      <c r="B209" s="84" t="s">
        <v>2353</v>
      </c>
      <c r="C209" s="84">
        <v>3</v>
      </c>
      <c r="D209" s="122">
        <v>0.006636025617324132</v>
      </c>
      <c r="E209" s="122">
        <v>0.635838417705921</v>
      </c>
      <c r="F209" s="84" t="s">
        <v>2013</v>
      </c>
      <c r="G209" s="84" t="b">
        <v>0</v>
      </c>
      <c r="H209" s="84" t="b">
        <v>0</v>
      </c>
      <c r="I209" s="84" t="b">
        <v>0</v>
      </c>
      <c r="J209" s="84" t="b">
        <v>0</v>
      </c>
      <c r="K209" s="84" t="b">
        <v>0</v>
      </c>
      <c r="L209" s="84" t="b">
        <v>0</v>
      </c>
    </row>
    <row r="210" spans="1:12" ht="15">
      <c r="A210" s="84" t="s">
        <v>2130</v>
      </c>
      <c r="B210" s="84" t="s">
        <v>2129</v>
      </c>
      <c r="C210" s="84">
        <v>3</v>
      </c>
      <c r="D210" s="122">
        <v>0.006636025617324132</v>
      </c>
      <c r="E210" s="122">
        <v>1.0119812972831144</v>
      </c>
      <c r="F210" s="84" t="s">
        <v>2013</v>
      </c>
      <c r="G210" s="84" t="b">
        <v>0</v>
      </c>
      <c r="H210" s="84" t="b">
        <v>0</v>
      </c>
      <c r="I210" s="84" t="b">
        <v>0</v>
      </c>
      <c r="J210" s="84" t="b">
        <v>0</v>
      </c>
      <c r="K210" s="84" t="b">
        <v>0</v>
      </c>
      <c r="L210" s="84" t="b">
        <v>0</v>
      </c>
    </row>
    <row r="211" spans="1:12" ht="15">
      <c r="A211" s="84" t="s">
        <v>2129</v>
      </c>
      <c r="B211" s="84" t="s">
        <v>2123</v>
      </c>
      <c r="C211" s="84">
        <v>3</v>
      </c>
      <c r="D211" s="122">
        <v>0.006636025617324132</v>
      </c>
      <c r="E211" s="122">
        <v>0.4099213059551519</v>
      </c>
      <c r="F211" s="84" t="s">
        <v>2013</v>
      </c>
      <c r="G211" s="84" t="b">
        <v>0</v>
      </c>
      <c r="H211" s="84" t="b">
        <v>0</v>
      </c>
      <c r="I211" s="84" t="b">
        <v>0</v>
      </c>
      <c r="J211" s="84" t="b">
        <v>0</v>
      </c>
      <c r="K211" s="84" t="b">
        <v>0</v>
      </c>
      <c r="L211" s="84" t="b">
        <v>0</v>
      </c>
    </row>
    <row r="212" spans="1:12" ht="15">
      <c r="A212" s="84" t="s">
        <v>2131</v>
      </c>
      <c r="B212" s="84" t="s">
        <v>2123</v>
      </c>
      <c r="C212" s="84">
        <v>2</v>
      </c>
      <c r="D212" s="122">
        <v>0.005081074014991018</v>
      </c>
      <c r="E212" s="122">
        <v>0.34777339920630757</v>
      </c>
      <c r="F212" s="84" t="s">
        <v>2013</v>
      </c>
      <c r="G212" s="84" t="b">
        <v>0</v>
      </c>
      <c r="H212" s="84" t="b">
        <v>0</v>
      </c>
      <c r="I212" s="84" t="b">
        <v>0</v>
      </c>
      <c r="J212" s="84" t="b">
        <v>0</v>
      </c>
      <c r="K212" s="84" t="b">
        <v>0</v>
      </c>
      <c r="L212" s="84" t="b">
        <v>0</v>
      </c>
    </row>
    <row r="213" spans="1:12" ht="15">
      <c r="A213" s="84" t="s">
        <v>2123</v>
      </c>
      <c r="B213" s="84" t="s">
        <v>2369</v>
      </c>
      <c r="C213" s="84">
        <v>2</v>
      </c>
      <c r="D213" s="122">
        <v>0.005081074014991018</v>
      </c>
      <c r="E213" s="122">
        <v>0.8806363653932459</v>
      </c>
      <c r="F213" s="84" t="s">
        <v>2013</v>
      </c>
      <c r="G213" s="84" t="b">
        <v>0</v>
      </c>
      <c r="H213" s="84" t="b">
        <v>0</v>
      </c>
      <c r="I213" s="84" t="b">
        <v>0</v>
      </c>
      <c r="J213" s="84" t="b">
        <v>0</v>
      </c>
      <c r="K213" s="84" t="b">
        <v>0</v>
      </c>
      <c r="L213" s="84" t="b">
        <v>0</v>
      </c>
    </row>
    <row r="214" spans="1:12" ht="15">
      <c r="A214" s="84" t="s">
        <v>2078</v>
      </c>
      <c r="B214" s="84" t="s">
        <v>2362</v>
      </c>
      <c r="C214" s="84">
        <v>2</v>
      </c>
      <c r="D214" s="122">
        <v>0.005081074014991018</v>
      </c>
      <c r="E214" s="122">
        <v>1.0669467896306133</v>
      </c>
      <c r="F214" s="84" t="s">
        <v>2013</v>
      </c>
      <c r="G214" s="84" t="b">
        <v>0</v>
      </c>
      <c r="H214" s="84" t="b">
        <v>0</v>
      </c>
      <c r="I214" s="84" t="b">
        <v>0</v>
      </c>
      <c r="J214" s="84" t="b">
        <v>0</v>
      </c>
      <c r="K214" s="84" t="b">
        <v>0</v>
      </c>
      <c r="L214" s="84" t="b">
        <v>0</v>
      </c>
    </row>
    <row r="215" spans="1:12" ht="15">
      <c r="A215" s="84" t="s">
        <v>2451</v>
      </c>
      <c r="B215" s="84" t="s">
        <v>2078</v>
      </c>
      <c r="C215" s="84">
        <v>2</v>
      </c>
      <c r="D215" s="122">
        <v>0.005081074014991018</v>
      </c>
      <c r="E215" s="122">
        <v>1.611014833980889</v>
      </c>
      <c r="F215" s="84" t="s">
        <v>2013</v>
      </c>
      <c r="G215" s="84" t="b">
        <v>0</v>
      </c>
      <c r="H215" s="84" t="b">
        <v>0</v>
      </c>
      <c r="I215" s="84" t="b">
        <v>0</v>
      </c>
      <c r="J215" s="84" t="b">
        <v>0</v>
      </c>
      <c r="K215" s="84" t="b">
        <v>0</v>
      </c>
      <c r="L215" s="84" t="b">
        <v>0</v>
      </c>
    </row>
    <row r="216" spans="1:12" ht="15">
      <c r="A216" s="84" t="s">
        <v>2123</v>
      </c>
      <c r="B216" s="84" t="s">
        <v>2446</v>
      </c>
      <c r="C216" s="84">
        <v>2</v>
      </c>
      <c r="D216" s="122">
        <v>0.005081074014991018</v>
      </c>
      <c r="E216" s="122">
        <v>1.0567276244489272</v>
      </c>
      <c r="F216" s="84" t="s">
        <v>2013</v>
      </c>
      <c r="G216" s="84" t="b">
        <v>0</v>
      </c>
      <c r="H216" s="84" t="b">
        <v>0</v>
      </c>
      <c r="I216" s="84" t="b">
        <v>0</v>
      </c>
      <c r="J216" s="84" t="b">
        <v>0</v>
      </c>
      <c r="K216" s="84" t="b">
        <v>0</v>
      </c>
      <c r="L216" s="84" t="b">
        <v>0</v>
      </c>
    </row>
    <row r="217" spans="1:12" ht="15">
      <c r="A217" s="84" t="s">
        <v>2125</v>
      </c>
      <c r="B217" s="84" t="s">
        <v>2449</v>
      </c>
      <c r="C217" s="84">
        <v>2</v>
      </c>
      <c r="D217" s="122">
        <v>0.005081074014991018</v>
      </c>
      <c r="E217" s="122">
        <v>1.2277980821295575</v>
      </c>
      <c r="F217" s="84" t="s">
        <v>2013</v>
      </c>
      <c r="G217" s="84" t="b">
        <v>0</v>
      </c>
      <c r="H217" s="84" t="b">
        <v>0</v>
      </c>
      <c r="I217" s="84" t="b">
        <v>0</v>
      </c>
      <c r="J217" s="84" t="b">
        <v>0</v>
      </c>
      <c r="K217" s="84" t="b">
        <v>0</v>
      </c>
      <c r="L217" s="84" t="b">
        <v>0</v>
      </c>
    </row>
    <row r="218" spans="1:12" ht="15">
      <c r="A218" s="84" t="s">
        <v>2127</v>
      </c>
      <c r="B218" s="84" t="s">
        <v>2374</v>
      </c>
      <c r="C218" s="84">
        <v>2</v>
      </c>
      <c r="D218" s="122">
        <v>0.005081074014991018</v>
      </c>
      <c r="E218" s="122">
        <v>1.1461280356782382</v>
      </c>
      <c r="F218" s="84" t="s">
        <v>2013</v>
      </c>
      <c r="G218" s="84" t="b">
        <v>0</v>
      </c>
      <c r="H218" s="84" t="b">
        <v>0</v>
      </c>
      <c r="I218" s="84" t="b">
        <v>0</v>
      </c>
      <c r="J218" s="84" t="b">
        <v>0</v>
      </c>
      <c r="K218" s="84" t="b">
        <v>0</v>
      </c>
      <c r="L218" s="84" t="b">
        <v>0</v>
      </c>
    </row>
    <row r="219" spans="1:12" ht="15">
      <c r="A219" s="84" t="s">
        <v>2436</v>
      </c>
      <c r="B219" s="84" t="s">
        <v>2129</v>
      </c>
      <c r="C219" s="84">
        <v>2</v>
      </c>
      <c r="D219" s="122">
        <v>0.005081074014991018</v>
      </c>
      <c r="E219" s="122">
        <v>1.576252727721677</v>
      </c>
      <c r="F219" s="84" t="s">
        <v>2013</v>
      </c>
      <c r="G219" s="84" t="b">
        <v>1</v>
      </c>
      <c r="H219" s="84" t="b">
        <v>0</v>
      </c>
      <c r="I219" s="84" t="b">
        <v>0</v>
      </c>
      <c r="J219" s="84" t="b">
        <v>0</v>
      </c>
      <c r="K219" s="84" t="b">
        <v>0</v>
      </c>
      <c r="L219" s="84" t="b">
        <v>0</v>
      </c>
    </row>
    <row r="220" spans="1:12" ht="15">
      <c r="A220" s="84" t="s">
        <v>2129</v>
      </c>
      <c r="B220" s="84" t="s">
        <v>2355</v>
      </c>
      <c r="C220" s="84">
        <v>2</v>
      </c>
      <c r="D220" s="122">
        <v>0.005081074014991018</v>
      </c>
      <c r="E220" s="122">
        <v>0.9230402139463333</v>
      </c>
      <c r="F220" s="84" t="s">
        <v>2013</v>
      </c>
      <c r="G220" s="84" t="b">
        <v>0</v>
      </c>
      <c r="H220" s="84" t="b">
        <v>0</v>
      </c>
      <c r="I220" s="84" t="b">
        <v>0</v>
      </c>
      <c r="J220" s="84" t="b">
        <v>0</v>
      </c>
      <c r="K220" s="84" t="b">
        <v>0</v>
      </c>
      <c r="L220" s="84" t="b">
        <v>0</v>
      </c>
    </row>
    <row r="221" spans="1:12" ht="15">
      <c r="A221" s="84" t="s">
        <v>2139</v>
      </c>
      <c r="B221" s="84" t="s">
        <v>2353</v>
      </c>
      <c r="C221" s="84">
        <v>2</v>
      </c>
      <c r="D221" s="122">
        <v>0.005081074014991018</v>
      </c>
      <c r="E221" s="122">
        <v>1.3891660843645326</v>
      </c>
      <c r="F221" s="84" t="s">
        <v>2013</v>
      </c>
      <c r="G221" s="84" t="b">
        <v>0</v>
      </c>
      <c r="H221" s="84" t="b">
        <v>0</v>
      </c>
      <c r="I221" s="84" t="b">
        <v>0</v>
      </c>
      <c r="J221" s="84" t="b">
        <v>0</v>
      </c>
      <c r="K221" s="84" t="b">
        <v>0</v>
      </c>
      <c r="L221" s="84" t="b">
        <v>0</v>
      </c>
    </row>
    <row r="222" spans="1:12" ht="15">
      <c r="A222" s="84" t="s">
        <v>2433</v>
      </c>
      <c r="B222" s="84" t="s">
        <v>2388</v>
      </c>
      <c r="C222" s="84">
        <v>2</v>
      </c>
      <c r="D222" s="122">
        <v>0.005081074014991018</v>
      </c>
      <c r="E222" s="122">
        <v>2.3891660843645326</v>
      </c>
      <c r="F222" s="84" t="s">
        <v>2013</v>
      </c>
      <c r="G222" s="84" t="b">
        <v>0</v>
      </c>
      <c r="H222" s="84" t="b">
        <v>0</v>
      </c>
      <c r="I222" s="84" t="b">
        <v>0</v>
      </c>
      <c r="J222" s="84" t="b">
        <v>0</v>
      </c>
      <c r="K222" s="84" t="b">
        <v>0</v>
      </c>
      <c r="L222" s="84" t="b">
        <v>0</v>
      </c>
    </row>
    <row r="223" spans="1:12" ht="15">
      <c r="A223" s="84" t="s">
        <v>2127</v>
      </c>
      <c r="B223" s="84" t="s">
        <v>2382</v>
      </c>
      <c r="C223" s="84">
        <v>2</v>
      </c>
      <c r="D223" s="122">
        <v>0.005081074014991018</v>
      </c>
      <c r="E223" s="122">
        <v>1.2430380486862944</v>
      </c>
      <c r="F223" s="84" t="s">
        <v>2013</v>
      </c>
      <c r="G223" s="84" t="b">
        <v>0</v>
      </c>
      <c r="H223" s="84" t="b">
        <v>0</v>
      </c>
      <c r="I223" s="84" t="b">
        <v>0</v>
      </c>
      <c r="J223" s="84" t="b">
        <v>0</v>
      </c>
      <c r="K223" s="84" t="b">
        <v>0</v>
      </c>
      <c r="L223" s="84" t="b">
        <v>0</v>
      </c>
    </row>
    <row r="224" spans="1:12" ht="15">
      <c r="A224" s="84" t="s">
        <v>2125</v>
      </c>
      <c r="B224" s="84" t="s">
        <v>2427</v>
      </c>
      <c r="C224" s="84">
        <v>2</v>
      </c>
      <c r="D224" s="122">
        <v>0.005081074014991018</v>
      </c>
      <c r="E224" s="122">
        <v>1.2277980821295575</v>
      </c>
      <c r="F224" s="84" t="s">
        <v>2013</v>
      </c>
      <c r="G224" s="84" t="b">
        <v>0</v>
      </c>
      <c r="H224" s="84" t="b">
        <v>0</v>
      </c>
      <c r="I224" s="84" t="b">
        <v>0</v>
      </c>
      <c r="J224" s="84" t="b">
        <v>0</v>
      </c>
      <c r="K224" s="84" t="b">
        <v>0</v>
      </c>
      <c r="L224" s="84" t="b">
        <v>0</v>
      </c>
    </row>
    <row r="225" spans="1:12" ht="15">
      <c r="A225" s="84" t="s">
        <v>2447</v>
      </c>
      <c r="B225" s="84" t="s">
        <v>2448</v>
      </c>
      <c r="C225" s="84">
        <v>2</v>
      </c>
      <c r="D225" s="122">
        <v>0.005081074014991018</v>
      </c>
      <c r="E225" s="122">
        <v>2.3891660843645326</v>
      </c>
      <c r="F225" s="84" t="s">
        <v>2013</v>
      </c>
      <c r="G225" s="84" t="b">
        <v>0</v>
      </c>
      <c r="H225" s="84" t="b">
        <v>0</v>
      </c>
      <c r="I225" s="84" t="b">
        <v>0</v>
      </c>
      <c r="J225" s="84" t="b">
        <v>1</v>
      </c>
      <c r="K225" s="84" t="b">
        <v>0</v>
      </c>
      <c r="L225" s="84" t="b">
        <v>0</v>
      </c>
    </row>
    <row r="226" spans="1:12" ht="15">
      <c r="A226" s="84" t="s">
        <v>2448</v>
      </c>
      <c r="B226" s="84" t="s">
        <v>2112</v>
      </c>
      <c r="C226" s="84">
        <v>2</v>
      </c>
      <c r="D226" s="122">
        <v>0.005081074014991018</v>
      </c>
      <c r="E226" s="122">
        <v>2.3891660843645326</v>
      </c>
      <c r="F226" s="84" t="s">
        <v>2013</v>
      </c>
      <c r="G226" s="84" t="b">
        <v>1</v>
      </c>
      <c r="H226" s="84" t="b">
        <v>0</v>
      </c>
      <c r="I226" s="84" t="b">
        <v>0</v>
      </c>
      <c r="J226" s="84" t="b">
        <v>0</v>
      </c>
      <c r="K226" s="84" t="b">
        <v>0</v>
      </c>
      <c r="L226" s="84" t="b">
        <v>0</v>
      </c>
    </row>
    <row r="227" spans="1:12" ht="15">
      <c r="A227" s="84" t="s">
        <v>2112</v>
      </c>
      <c r="B227" s="84" t="s">
        <v>2373</v>
      </c>
      <c r="C227" s="84">
        <v>2</v>
      </c>
      <c r="D227" s="122">
        <v>0.005081074014991018</v>
      </c>
      <c r="E227" s="122">
        <v>1.9912260756924949</v>
      </c>
      <c r="F227" s="84" t="s">
        <v>2013</v>
      </c>
      <c r="G227" s="84" t="b">
        <v>0</v>
      </c>
      <c r="H227" s="84" t="b">
        <v>0</v>
      </c>
      <c r="I227" s="84" t="b">
        <v>0</v>
      </c>
      <c r="J227" s="84" t="b">
        <v>0</v>
      </c>
      <c r="K227" s="84" t="b">
        <v>0</v>
      </c>
      <c r="L227" s="84" t="b">
        <v>0</v>
      </c>
    </row>
    <row r="228" spans="1:12" ht="15">
      <c r="A228" s="84" t="s">
        <v>2373</v>
      </c>
      <c r="B228" s="84" t="s">
        <v>2355</v>
      </c>
      <c r="C228" s="84">
        <v>2</v>
      </c>
      <c r="D228" s="122">
        <v>0.005081074014991018</v>
      </c>
      <c r="E228" s="122">
        <v>1.3380135619171512</v>
      </c>
      <c r="F228" s="84" t="s">
        <v>2013</v>
      </c>
      <c r="G228" s="84" t="b">
        <v>0</v>
      </c>
      <c r="H228" s="84" t="b">
        <v>0</v>
      </c>
      <c r="I228" s="84" t="b">
        <v>0</v>
      </c>
      <c r="J228" s="84" t="b">
        <v>0</v>
      </c>
      <c r="K228" s="84" t="b">
        <v>0</v>
      </c>
      <c r="L228" s="84" t="b">
        <v>0</v>
      </c>
    </row>
    <row r="229" spans="1:12" ht="15">
      <c r="A229" s="84" t="s">
        <v>2431</v>
      </c>
      <c r="B229" s="84" t="s">
        <v>2432</v>
      </c>
      <c r="C229" s="84">
        <v>2</v>
      </c>
      <c r="D229" s="122">
        <v>0.005081074014991018</v>
      </c>
      <c r="E229" s="122">
        <v>2.3891660843645326</v>
      </c>
      <c r="F229" s="84" t="s">
        <v>2013</v>
      </c>
      <c r="G229" s="84" t="b">
        <v>0</v>
      </c>
      <c r="H229" s="84" t="b">
        <v>0</v>
      </c>
      <c r="I229" s="84" t="b">
        <v>0</v>
      </c>
      <c r="J229" s="84" t="b">
        <v>0</v>
      </c>
      <c r="K229" s="84" t="b">
        <v>0</v>
      </c>
      <c r="L229" s="84" t="b">
        <v>0</v>
      </c>
    </row>
    <row r="230" spans="1:12" ht="15">
      <c r="A230" s="84" t="s">
        <v>2432</v>
      </c>
      <c r="B230" s="84" t="s">
        <v>2131</v>
      </c>
      <c r="C230" s="84">
        <v>2</v>
      </c>
      <c r="D230" s="122">
        <v>0.005081074014991018</v>
      </c>
      <c r="E230" s="122">
        <v>1.6901960800285136</v>
      </c>
      <c r="F230" s="84" t="s">
        <v>2013</v>
      </c>
      <c r="G230" s="84" t="b">
        <v>0</v>
      </c>
      <c r="H230" s="84" t="b">
        <v>0</v>
      </c>
      <c r="I230" s="84" t="b">
        <v>0</v>
      </c>
      <c r="J230" s="84" t="b">
        <v>0</v>
      </c>
      <c r="K230" s="84" t="b">
        <v>0</v>
      </c>
      <c r="L230" s="84" t="b">
        <v>0</v>
      </c>
    </row>
    <row r="231" spans="1:12" ht="15">
      <c r="A231" s="84" t="s">
        <v>2131</v>
      </c>
      <c r="B231" s="84" t="s">
        <v>2357</v>
      </c>
      <c r="C231" s="84">
        <v>2</v>
      </c>
      <c r="D231" s="122">
        <v>0.005081074014991018</v>
      </c>
      <c r="E231" s="122">
        <v>1.0881360887005513</v>
      </c>
      <c r="F231" s="84" t="s">
        <v>2013</v>
      </c>
      <c r="G231" s="84" t="b">
        <v>0</v>
      </c>
      <c r="H231" s="84" t="b">
        <v>0</v>
      </c>
      <c r="I231" s="84" t="b">
        <v>0</v>
      </c>
      <c r="J231" s="84" t="b">
        <v>1</v>
      </c>
      <c r="K231" s="84" t="b">
        <v>0</v>
      </c>
      <c r="L231" s="84" t="b">
        <v>0</v>
      </c>
    </row>
    <row r="232" spans="1:12" ht="15">
      <c r="A232" s="84" t="s">
        <v>2441</v>
      </c>
      <c r="B232" s="84" t="s">
        <v>2394</v>
      </c>
      <c r="C232" s="84">
        <v>2</v>
      </c>
      <c r="D232" s="122">
        <v>0.005081074014991018</v>
      </c>
      <c r="E232" s="122">
        <v>2.2130748253088512</v>
      </c>
      <c r="F232" s="84" t="s">
        <v>2013</v>
      </c>
      <c r="G232" s="84" t="b">
        <v>0</v>
      </c>
      <c r="H232" s="84" t="b">
        <v>0</v>
      </c>
      <c r="I232" s="84" t="b">
        <v>0</v>
      </c>
      <c r="J232" s="84" t="b">
        <v>0</v>
      </c>
      <c r="K232" s="84" t="b">
        <v>0</v>
      </c>
      <c r="L232" s="84" t="b">
        <v>0</v>
      </c>
    </row>
    <row r="233" spans="1:12" ht="15">
      <c r="A233" s="84" t="s">
        <v>2125</v>
      </c>
      <c r="B233" s="84" t="s">
        <v>2440</v>
      </c>
      <c r="C233" s="84">
        <v>2</v>
      </c>
      <c r="D233" s="122">
        <v>0.005081074014991018</v>
      </c>
      <c r="E233" s="122">
        <v>1.2277980821295575</v>
      </c>
      <c r="F233" s="84" t="s">
        <v>2013</v>
      </c>
      <c r="G233" s="84" t="b">
        <v>0</v>
      </c>
      <c r="H233" s="84" t="b">
        <v>0</v>
      </c>
      <c r="I233" s="84" t="b">
        <v>0</v>
      </c>
      <c r="J233" s="84" t="b">
        <v>0</v>
      </c>
      <c r="K233" s="84" t="b">
        <v>0</v>
      </c>
      <c r="L233" s="84" t="b">
        <v>0</v>
      </c>
    </row>
    <row r="234" spans="1:12" ht="15">
      <c r="A234" s="84" t="s">
        <v>2372</v>
      </c>
      <c r="B234" s="84" t="s">
        <v>2373</v>
      </c>
      <c r="C234" s="84">
        <v>2</v>
      </c>
      <c r="D234" s="122">
        <v>0.005081074014991018</v>
      </c>
      <c r="E234" s="122">
        <v>1.8151348166368138</v>
      </c>
      <c r="F234" s="84" t="s">
        <v>2013</v>
      </c>
      <c r="G234" s="84" t="b">
        <v>0</v>
      </c>
      <c r="H234" s="84" t="b">
        <v>0</v>
      </c>
      <c r="I234" s="84" t="b">
        <v>0</v>
      </c>
      <c r="J234" s="84" t="b">
        <v>0</v>
      </c>
      <c r="K234" s="84" t="b">
        <v>0</v>
      </c>
      <c r="L234" s="84" t="b">
        <v>0</v>
      </c>
    </row>
    <row r="235" spans="1:12" ht="15">
      <c r="A235" s="84" t="s">
        <v>2373</v>
      </c>
      <c r="B235" s="84" t="s">
        <v>2357</v>
      </c>
      <c r="C235" s="84">
        <v>2</v>
      </c>
      <c r="D235" s="122">
        <v>0.005081074014991018</v>
      </c>
      <c r="E235" s="122">
        <v>1.3891660843645326</v>
      </c>
      <c r="F235" s="84" t="s">
        <v>2013</v>
      </c>
      <c r="G235" s="84" t="b">
        <v>0</v>
      </c>
      <c r="H235" s="84" t="b">
        <v>0</v>
      </c>
      <c r="I235" s="84" t="b">
        <v>0</v>
      </c>
      <c r="J235" s="84" t="b">
        <v>1</v>
      </c>
      <c r="K235" s="84" t="b">
        <v>0</v>
      </c>
      <c r="L235" s="84" t="b">
        <v>0</v>
      </c>
    </row>
    <row r="236" spans="1:12" ht="15">
      <c r="A236" s="84" t="s">
        <v>2127</v>
      </c>
      <c r="B236" s="84" t="s">
        <v>2385</v>
      </c>
      <c r="C236" s="84">
        <v>2</v>
      </c>
      <c r="D236" s="122">
        <v>0.005081074014991018</v>
      </c>
      <c r="E236" s="122">
        <v>1.5440680443502757</v>
      </c>
      <c r="F236" s="84" t="s">
        <v>2013</v>
      </c>
      <c r="G236" s="84" t="b">
        <v>0</v>
      </c>
      <c r="H236" s="84" t="b">
        <v>0</v>
      </c>
      <c r="I236" s="84" t="b">
        <v>0</v>
      </c>
      <c r="J236" s="84" t="b">
        <v>1</v>
      </c>
      <c r="K236" s="84" t="b">
        <v>0</v>
      </c>
      <c r="L236" s="84" t="b">
        <v>0</v>
      </c>
    </row>
    <row r="237" spans="1:12" ht="15">
      <c r="A237" s="84" t="s">
        <v>2385</v>
      </c>
      <c r="B237" s="84" t="s">
        <v>2393</v>
      </c>
      <c r="C237" s="84">
        <v>2</v>
      </c>
      <c r="D237" s="122">
        <v>0.005081074014991018</v>
      </c>
      <c r="E237" s="122">
        <v>2.2130748253088512</v>
      </c>
      <c r="F237" s="84" t="s">
        <v>2013</v>
      </c>
      <c r="G237" s="84" t="b">
        <v>1</v>
      </c>
      <c r="H237" s="84" t="b">
        <v>0</v>
      </c>
      <c r="I237" s="84" t="b">
        <v>0</v>
      </c>
      <c r="J237" s="84" t="b">
        <v>0</v>
      </c>
      <c r="K237" s="84" t="b">
        <v>0</v>
      </c>
      <c r="L237" s="84" t="b">
        <v>0</v>
      </c>
    </row>
    <row r="238" spans="1:12" ht="15">
      <c r="A238" s="84" t="s">
        <v>2393</v>
      </c>
      <c r="B238" s="84" t="s">
        <v>2386</v>
      </c>
      <c r="C238" s="84">
        <v>2</v>
      </c>
      <c r="D238" s="122">
        <v>0.005081074014991018</v>
      </c>
      <c r="E238" s="122">
        <v>2.2130748253088512</v>
      </c>
      <c r="F238" s="84" t="s">
        <v>2013</v>
      </c>
      <c r="G238" s="84" t="b">
        <v>0</v>
      </c>
      <c r="H238" s="84" t="b">
        <v>0</v>
      </c>
      <c r="I238" s="84" t="b">
        <v>0</v>
      </c>
      <c r="J238" s="84" t="b">
        <v>1</v>
      </c>
      <c r="K238" s="84" t="b">
        <v>0</v>
      </c>
      <c r="L238" s="84" t="b">
        <v>0</v>
      </c>
    </row>
    <row r="239" spans="1:12" ht="15">
      <c r="A239" s="84" t="s">
        <v>2386</v>
      </c>
      <c r="B239" s="84" t="s">
        <v>2353</v>
      </c>
      <c r="C239" s="84">
        <v>2</v>
      </c>
      <c r="D239" s="122">
        <v>0.005081074014991018</v>
      </c>
      <c r="E239" s="122">
        <v>1.6901960800285136</v>
      </c>
      <c r="F239" s="84" t="s">
        <v>2013</v>
      </c>
      <c r="G239" s="84" t="b">
        <v>1</v>
      </c>
      <c r="H239" s="84" t="b">
        <v>0</v>
      </c>
      <c r="I239" s="84" t="b">
        <v>0</v>
      </c>
      <c r="J239" s="84" t="b">
        <v>0</v>
      </c>
      <c r="K239" s="84" t="b">
        <v>0</v>
      </c>
      <c r="L239" s="84" t="b">
        <v>0</v>
      </c>
    </row>
    <row r="240" spans="1:12" ht="15">
      <c r="A240" s="84" t="s">
        <v>2123</v>
      </c>
      <c r="B240" s="84" t="s">
        <v>2371</v>
      </c>
      <c r="C240" s="84">
        <v>2</v>
      </c>
      <c r="D240" s="122">
        <v>0.005081074014991018</v>
      </c>
      <c r="E240" s="122">
        <v>1.0567276244489272</v>
      </c>
      <c r="F240" s="84" t="s">
        <v>2013</v>
      </c>
      <c r="G240" s="84" t="b">
        <v>0</v>
      </c>
      <c r="H240" s="84" t="b">
        <v>0</v>
      </c>
      <c r="I240" s="84" t="b">
        <v>0</v>
      </c>
      <c r="J240" s="84" t="b">
        <v>1</v>
      </c>
      <c r="K240" s="84" t="b">
        <v>0</v>
      </c>
      <c r="L240" s="84" t="b">
        <v>0</v>
      </c>
    </row>
    <row r="241" spans="1:12" ht="15">
      <c r="A241" s="84" t="s">
        <v>2127</v>
      </c>
      <c r="B241" s="84" t="s">
        <v>2356</v>
      </c>
      <c r="C241" s="84">
        <v>2</v>
      </c>
      <c r="D241" s="122">
        <v>0.005081074014991018</v>
      </c>
      <c r="E241" s="122">
        <v>0.9420080530223133</v>
      </c>
      <c r="F241" s="84" t="s">
        <v>2013</v>
      </c>
      <c r="G241" s="84" t="b">
        <v>0</v>
      </c>
      <c r="H241" s="84" t="b">
        <v>0</v>
      </c>
      <c r="I241" s="84" t="b">
        <v>0</v>
      </c>
      <c r="J241" s="84" t="b">
        <v>0</v>
      </c>
      <c r="K241" s="84" t="b">
        <v>0</v>
      </c>
      <c r="L241" s="84" t="b">
        <v>0</v>
      </c>
    </row>
    <row r="242" spans="1:12" ht="15">
      <c r="A242" s="84" t="s">
        <v>2383</v>
      </c>
      <c r="B242" s="84" t="s">
        <v>2357</v>
      </c>
      <c r="C242" s="84">
        <v>2</v>
      </c>
      <c r="D242" s="122">
        <v>0.005081074014991018</v>
      </c>
      <c r="E242" s="122">
        <v>1.78710609303657</v>
      </c>
      <c r="F242" s="84" t="s">
        <v>2013</v>
      </c>
      <c r="G242" s="84" t="b">
        <v>0</v>
      </c>
      <c r="H242" s="84" t="b">
        <v>0</v>
      </c>
      <c r="I242" s="84" t="b">
        <v>0</v>
      </c>
      <c r="J242" s="84" t="b">
        <v>1</v>
      </c>
      <c r="K242" s="84" t="b">
        <v>0</v>
      </c>
      <c r="L242" s="84" t="b">
        <v>0</v>
      </c>
    </row>
    <row r="243" spans="1:12" ht="15">
      <c r="A243" s="84" t="s">
        <v>2130</v>
      </c>
      <c r="B243" s="84" t="s">
        <v>2392</v>
      </c>
      <c r="C243" s="84">
        <v>2</v>
      </c>
      <c r="D243" s="122">
        <v>0.005081074014991018</v>
      </c>
      <c r="E243" s="122">
        <v>1.4727121358146074</v>
      </c>
      <c r="F243" s="84" t="s">
        <v>2013</v>
      </c>
      <c r="G243" s="84" t="b">
        <v>0</v>
      </c>
      <c r="H243" s="84" t="b">
        <v>0</v>
      </c>
      <c r="I243" s="84" t="b">
        <v>0</v>
      </c>
      <c r="J243" s="84" t="b">
        <v>0</v>
      </c>
      <c r="K243" s="84" t="b">
        <v>0</v>
      </c>
      <c r="L243" s="84" t="b">
        <v>0</v>
      </c>
    </row>
    <row r="244" spans="1:12" ht="15">
      <c r="A244" s="84" t="s">
        <v>2133</v>
      </c>
      <c r="B244" s="84" t="s">
        <v>2075</v>
      </c>
      <c r="C244" s="84">
        <v>5</v>
      </c>
      <c r="D244" s="122">
        <v>0.005498697642196168</v>
      </c>
      <c r="E244" s="122">
        <v>1.1205739312058498</v>
      </c>
      <c r="F244" s="84" t="s">
        <v>2014</v>
      </c>
      <c r="G244" s="84" t="b">
        <v>0</v>
      </c>
      <c r="H244" s="84" t="b">
        <v>0</v>
      </c>
      <c r="I244" s="84" t="b">
        <v>0</v>
      </c>
      <c r="J244" s="84" t="b">
        <v>0</v>
      </c>
      <c r="K244" s="84" t="b">
        <v>0</v>
      </c>
      <c r="L244" s="84" t="b">
        <v>0</v>
      </c>
    </row>
    <row r="245" spans="1:12" ht="15">
      <c r="A245" s="84" t="s">
        <v>238</v>
      </c>
      <c r="B245" s="84" t="s">
        <v>308</v>
      </c>
      <c r="C245" s="84">
        <v>3</v>
      </c>
      <c r="D245" s="122">
        <v>0.012542916485999216</v>
      </c>
      <c r="E245" s="122">
        <v>1.3424226808222062</v>
      </c>
      <c r="F245" s="84" t="s">
        <v>2014</v>
      </c>
      <c r="G245" s="84" t="b">
        <v>0</v>
      </c>
      <c r="H245" s="84" t="b">
        <v>0</v>
      </c>
      <c r="I245" s="84" t="b">
        <v>0</v>
      </c>
      <c r="J245" s="84" t="b">
        <v>0</v>
      </c>
      <c r="K245" s="84" t="b">
        <v>0</v>
      </c>
      <c r="L245" s="84" t="b">
        <v>0</v>
      </c>
    </row>
    <row r="246" spans="1:12" ht="15">
      <c r="A246" s="84" t="s">
        <v>308</v>
      </c>
      <c r="B246" s="84" t="s">
        <v>307</v>
      </c>
      <c r="C246" s="84">
        <v>3</v>
      </c>
      <c r="D246" s="122">
        <v>0.012542916485999216</v>
      </c>
      <c r="E246" s="122">
        <v>1.3424226808222062</v>
      </c>
      <c r="F246" s="84" t="s">
        <v>2014</v>
      </c>
      <c r="G246" s="84" t="b">
        <v>0</v>
      </c>
      <c r="H246" s="84" t="b">
        <v>0</v>
      </c>
      <c r="I246" s="84" t="b">
        <v>0</v>
      </c>
      <c r="J246" s="84" t="b">
        <v>0</v>
      </c>
      <c r="K246" s="84" t="b">
        <v>0</v>
      </c>
      <c r="L246" s="84" t="b">
        <v>0</v>
      </c>
    </row>
    <row r="247" spans="1:12" ht="15">
      <c r="A247" s="84" t="s">
        <v>307</v>
      </c>
      <c r="B247" s="84" t="s">
        <v>306</v>
      </c>
      <c r="C247" s="84">
        <v>3</v>
      </c>
      <c r="D247" s="122">
        <v>0.012542916485999216</v>
      </c>
      <c r="E247" s="122">
        <v>1.3424226808222062</v>
      </c>
      <c r="F247" s="84" t="s">
        <v>2014</v>
      </c>
      <c r="G247" s="84" t="b">
        <v>0</v>
      </c>
      <c r="H247" s="84" t="b">
        <v>0</v>
      </c>
      <c r="I247" s="84" t="b">
        <v>0</v>
      </c>
      <c r="J247" s="84" t="b">
        <v>0</v>
      </c>
      <c r="K247" s="84" t="b">
        <v>0</v>
      </c>
      <c r="L247" s="84" t="b">
        <v>0</v>
      </c>
    </row>
    <row r="248" spans="1:12" ht="15">
      <c r="A248" s="84" t="s">
        <v>306</v>
      </c>
      <c r="B248" s="84" t="s">
        <v>305</v>
      </c>
      <c r="C248" s="84">
        <v>3</v>
      </c>
      <c r="D248" s="122">
        <v>0.012542916485999216</v>
      </c>
      <c r="E248" s="122">
        <v>1.3424226808222062</v>
      </c>
      <c r="F248" s="84" t="s">
        <v>2014</v>
      </c>
      <c r="G248" s="84" t="b">
        <v>0</v>
      </c>
      <c r="H248" s="84" t="b">
        <v>0</v>
      </c>
      <c r="I248" s="84" t="b">
        <v>0</v>
      </c>
      <c r="J248" s="84" t="b">
        <v>0</v>
      </c>
      <c r="K248" s="84" t="b">
        <v>0</v>
      </c>
      <c r="L248" s="84" t="b">
        <v>0</v>
      </c>
    </row>
    <row r="249" spans="1:12" ht="15">
      <c r="A249" s="84" t="s">
        <v>305</v>
      </c>
      <c r="B249" s="84" t="s">
        <v>304</v>
      </c>
      <c r="C249" s="84">
        <v>3</v>
      </c>
      <c r="D249" s="122">
        <v>0.012542916485999216</v>
      </c>
      <c r="E249" s="122">
        <v>1.3424226808222062</v>
      </c>
      <c r="F249" s="84" t="s">
        <v>2014</v>
      </c>
      <c r="G249" s="84" t="b">
        <v>0</v>
      </c>
      <c r="H249" s="84" t="b">
        <v>0</v>
      </c>
      <c r="I249" s="84" t="b">
        <v>0</v>
      </c>
      <c r="J249" s="84" t="b">
        <v>0</v>
      </c>
      <c r="K249" s="84" t="b">
        <v>0</v>
      </c>
      <c r="L249" s="84" t="b">
        <v>0</v>
      </c>
    </row>
    <row r="250" spans="1:12" ht="15">
      <c r="A250" s="84" t="s">
        <v>304</v>
      </c>
      <c r="B250" s="84" t="s">
        <v>303</v>
      </c>
      <c r="C250" s="84">
        <v>3</v>
      </c>
      <c r="D250" s="122">
        <v>0.012542916485999216</v>
      </c>
      <c r="E250" s="122">
        <v>1.3424226808222062</v>
      </c>
      <c r="F250" s="84" t="s">
        <v>2014</v>
      </c>
      <c r="G250" s="84" t="b">
        <v>0</v>
      </c>
      <c r="H250" s="84" t="b">
        <v>0</v>
      </c>
      <c r="I250" s="84" t="b">
        <v>0</v>
      </c>
      <c r="J250" s="84" t="b">
        <v>0</v>
      </c>
      <c r="K250" s="84" t="b">
        <v>0</v>
      </c>
      <c r="L250" s="84" t="b">
        <v>0</v>
      </c>
    </row>
    <row r="251" spans="1:12" ht="15">
      <c r="A251" s="84" t="s">
        <v>303</v>
      </c>
      <c r="B251" s="84" t="s">
        <v>302</v>
      </c>
      <c r="C251" s="84">
        <v>3</v>
      </c>
      <c r="D251" s="122">
        <v>0.012542916485999216</v>
      </c>
      <c r="E251" s="122">
        <v>1.3424226808222062</v>
      </c>
      <c r="F251" s="84" t="s">
        <v>2014</v>
      </c>
      <c r="G251" s="84" t="b">
        <v>0</v>
      </c>
      <c r="H251" s="84" t="b">
        <v>0</v>
      </c>
      <c r="I251" s="84" t="b">
        <v>0</v>
      </c>
      <c r="J251" s="84" t="b">
        <v>0</v>
      </c>
      <c r="K251" s="84" t="b">
        <v>0</v>
      </c>
      <c r="L251" s="84" t="b">
        <v>0</v>
      </c>
    </row>
    <row r="252" spans="1:12" ht="15">
      <c r="A252" s="84" t="s">
        <v>302</v>
      </c>
      <c r="B252" s="84" t="s">
        <v>301</v>
      </c>
      <c r="C252" s="84">
        <v>3</v>
      </c>
      <c r="D252" s="122">
        <v>0.012542916485999216</v>
      </c>
      <c r="E252" s="122">
        <v>1.3424226808222062</v>
      </c>
      <c r="F252" s="84" t="s">
        <v>2014</v>
      </c>
      <c r="G252" s="84" t="b">
        <v>0</v>
      </c>
      <c r="H252" s="84" t="b">
        <v>0</v>
      </c>
      <c r="I252" s="84" t="b">
        <v>0</v>
      </c>
      <c r="J252" s="84" t="b">
        <v>0</v>
      </c>
      <c r="K252" s="84" t="b">
        <v>0</v>
      </c>
      <c r="L252" s="84" t="b">
        <v>0</v>
      </c>
    </row>
    <row r="253" spans="1:12" ht="15">
      <c r="A253" s="84" t="s">
        <v>301</v>
      </c>
      <c r="B253" s="84" t="s">
        <v>300</v>
      </c>
      <c r="C253" s="84">
        <v>2</v>
      </c>
      <c r="D253" s="122">
        <v>0.013253368186657288</v>
      </c>
      <c r="E253" s="122">
        <v>1.3424226808222062</v>
      </c>
      <c r="F253" s="84" t="s">
        <v>2014</v>
      </c>
      <c r="G253" s="84" t="b">
        <v>0</v>
      </c>
      <c r="H253" s="84" t="b">
        <v>0</v>
      </c>
      <c r="I253" s="84" t="b">
        <v>0</v>
      </c>
      <c r="J253" s="84" t="b">
        <v>0</v>
      </c>
      <c r="K253" s="84" t="b">
        <v>0</v>
      </c>
      <c r="L253" s="84" t="b">
        <v>0</v>
      </c>
    </row>
    <row r="254" spans="1:12" ht="15">
      <c r="A254" s="84" t="s">
        <v>2407</v>
      </c>
      <c r="B254" s="84" t="s">
        <v>2408</v>
      </c>
      <c r="C254" s="84">
        <v>2</v>
      </c>
      <c r="D254" s="122">
        <v>0.013253368186657288</v>
      </c>
      <c r="E254" s="122">
        <v>1.5185139398778875</v>
      </c>
      <c r="F254" s="84" t="s">
        <v>2014</v>
      </c>
      <c r="G254" s="84" t="b">
        <v>0</v>
      </c>
      <c r="H254" s="84" t="b">
        <v>0</v>
      </c>
      <c r="I254" s="84" t="b">
        <v>0</v>
      </c>
      <c r="J254" s="84" t="b">
        <v>0</v>
      </c>
      <c r="K254" s="84" t="b">
        <v>0</v>
      </c>
      <c r="L254" s="84" t="b">
        <v>0</v>
      </c>
    </row>
    <row r="255" spans="1:12" ht="15">
      <c r="A255" s="84" t="s">
        <v>2408</v>
      </c>
      <c r="B255" s="84" t="s">
        <v>2409</v>
      </c>
      <c r="C255" s="84">
        <v>2</v>
      </c>
      <c r="D255" s="122">
        <v>0.013253368186657288</v>
      </c>
      <c r="E255" s="122">
        <v>1.5185139398778875</v>
      </c>
      <c r="F255" s="84" t="s">
        <v>2014</v>
      </c>
      <c r="G255" s="84" t="b">
        <v>0</v>
      </c>
      <c r="H255" s="84" t="b">
        <v>0</v>
      </c>
      <c r="I255" s="84" t="b">
        <v>0</v>
      </c>
      <c r="J255" s="84" t="b">
        <v>0</v>
      </c>
      <c r="K255" s="84" t="b">
        <v>0</v>
      </c>
      <c r="L255" s="84" t="b">
        <v>0</v>
      </c>
    </row>
    <row r="256" spans="1:12" ht="15">
      <c r="A256" s="84" t="s">
        <v>2075</v>
      </c>
      <c r="B256" s="84" t="s">
        <v>2078</v>
      </c>
      <c r="C256" s="84">
        <v>5</v>
      </c>
      <c r="D256" s="122">
        <v>0.024187065250751618</v>
      </c>
      <c r="E256" s="122">
        <v>0.4139001320657647</v>
      </c>
      <c r="F256" s="84" t="s">
        <v>2015</v>
      </c>
      <c r="G256" s="84" t="b">
        <v>0</v>
      </c>
      <c r="H256" s="84" t="b">
        <v>0</v>
      </c>
      <c r="I256" s="84" t="b">
        <v>0</v>
      </c>
      <c r="J256" s="84" t="b">
        <v>0</v>
      </c>
      <c r="K256" s="84" t="b">
        <v>0</v>
      </c>
      <c r="L256" s="84" t="b">
        <v>0</v>
      </c>
    </row>
    <row r="257" spans="1:12" ht="15">
      <c r="A257" s="84" t="s">
        <v>2078</v>
      </c>
      <c r="B257" s="84" t="s">
        <v>2075</v>
      </c>
      <c r="C257" s="84">
        <v>4</v>
      </c>
      <c r="D257" s="122">
        <v>0.022720435261751087</v>
      </c>
      <c r="E257" s="122">
        <v>0.6645524395323257</v>
      </c>
      <c r="F257" s="84" t="s">
        <v>2015</v>
      </c>
      <c r="G257" s="84" t="b">
        <v>0</v>
      </c>
      <c r="H257" s="84" t="b">
        <v>0</v>
      </c>
      <c r="I257" s="84" t="b">
        <v>0</v>
      </c>
      <c r="J257" s="84" t="b">
        <v>0</v>
      </c>
      <c r="K257" s="84" t="b">
        <v>0</v>
      </c>
      <c r="L257" s="84" t="b">
        <v>0</v>
      </c>
    </row>
    <row r="258" spans="1:12" ht="15">
      <c r="A258" s="84" t="s">
        <v>2075</v>
      </c>
      <c r="B258" s="84" t="s">
        <v>2076</v>
      </c>
      <c r="C258" s="84">
        <v>4</v>
      </c>
      <c r="D258" s="122">
        <v>0.022720435261751087</v>
      </c>
      <c r="E258" s="122">
        <v>0.5802315538322896</v>
      </c>
      <c r="F258" s="84" t="s">
        <v>2015</v>
      </c>
      <c r="G258" s="84" t="b">
        <v>0</v>
      </c>
      <c r="H258" s="84" t="b">
        <v>0</v>
      </c>
      <c r="I258" s="84" t="b">
        <v>0</v>
      </c>
      <c r="J258" s="84" t="b">
        <v>0</v>
      </c>
      <c r="K258" s="84" t="b">
        <v>0</v>
      </c>
      <c r="L258" s="84" t="b">
        <v>0</v>
      </c>
    </row>
    <row r="259" spans="1:12" ht="15">
      <c r="A259" s="84" t="s">
        <v>2076</v>
      </c>
      <c r="B259" s="84" t="s">
        <v>2077</v>
      </c>
      <c r="C259" s="84">
        <v>4</v>
      </c>
      <c r="D259" s="122">
        <v>0.022720435261751087</v>
      </c>
      <c r="E259" s="122">
        <v>0.9655824351963068</v>
      </c>
      <c r="F259" s="84" t="s">
        <v>2015</v>
      </c>
      <c r="G259" s="84" t="b">
        <v>0</v>
      </c>
      <c r="H259" s="84" t="b">
        <v>0</v>
      </c>
      <c r="I259" s="84" t="b">
        <v>0</v>
      </c>
      <c r="J259" s="84" t="b">
        <v>0</v>
      </c>
      <c r="K259" s="84" t="b">
        <v>0</v>
      </c>
      <c r="L259" s="84" t="b">
        <v>0</v>
      </c>
    </row>
    <row r="260" spans="1:12" ht="15">
      <c r="A260" s="84" t="s">
        <v>2088</v>
      </c>
      <c r="B260" s="84" t="s">
        <v>2137</v>
      </c>
      <c r="C260" s="84">
        <v>2</v>
      </c>
      <c r="D260" s="122">
        <v>0.016595521903292606</v>
      </c>
      <c r="E260" s="122">
        <v>1.6857417386022637</v>
      </c>
      <c r="F260" s="84" t="s">
        <v>2015</v>
      </c>
      <c r="G260" s="84" t="b">
        <v>0</v>
      </c>
      <c r="H260" s="84" t="b">
        <v>0</v>
      </c>
      <c r="I260" s="84" t="b">
        <v>0</v>
      </c>
      <c r="J260" s="84" t="b">
        <v>0</v>
      </c>
      <c r="K260" s="84" t="b">
        <v>0</v>
      </c>
      <c r="L260" s="84" t="b">
        <v>0</v>
      </c>
    </row>
    <row r="261" spans="1:12" ht="15">
      <c r="A261" s="84" t="s">
        <v>2137</v>
      </c>
      <c r="B261" s="84" t="s">
        <v>2075</v>
      </c>
      <c r="C261" s="84">
        <v>2</v>
      </c>
      <c r="D261" s="122">
        <v>0.016595521903292606</v>
      </c>
      <c r="E261" s="122">
        <v>0.9075904882186201</v>
      </c>
      <c r="F261" s="84" t="s">
        <v>2015</v>
      </c>
      <c r="G261" s="84" t="b">
        <v>0</v>
      </c>
      <c r="H261" s="84" t="b">
        <v>0</v>
      </c>
      <c r="I261" s="84" t="b">
        <v>0</v>
      </c>
      <c r="J261" s="84" t="b">
        <v>0</v>
      </c>
      <c r="K261" s="84" t="b">
        <v>0</v>
      </c>
      <c r="L261" s="84" t="b">
        <v>0</v>
      </c>
    </row>
    <row r="262" spans="1:12" ht="15">
      <c r="A262" s="84" t="s">
        <v>2075</v>
      </c>
      <c r="B262" s="84" t="s">
        <v>2135</v>
      </c>
      <c r="C262" s="84">
        <v>2</v>
      </c>
      <c r="D262" s="122">
        <v>0.016595521903292606</v>
      </c>
      <c r="E262" s="122">
        <v>0.5802315538322896</v>
      </c>
      <c r="F262" s="84" t="s">
        <v>2015</v>
      </c>
      <c r="G262" s="84" t="b">
        <v>0</v>
      </c>
      <c r="H262" s="84" t="b">
        <v>0</v>
      </c>
      <c r="I262" s="84" t="b">
        <v>0</v>
      </c>
      <c r="J262" s="84" t="b">
        <v>0</v>
      </c>
      <c r="K262" s="84" t="b">
        <v>0</v>
      </c>
      <c r="L262" s="84" t="b">
        <v>0</v>
      </c>
    </row>
    <row r="263" spans="1:12" ht="15">
      <c r="A263" s="84" t="s">
        <v>2135</v>
      </c>
      <c r="B263" s="84" t="s">
        <v>2089</v>
      </c>
      <c r="C263" s="84">
        <v>2</v>
      </c>
      <c r="D263" s="122">
        <v>0.016595521903292606</v>
      </c>
      <c r="E263" s="122">
        <v>1.5096504795465824</v>
      </c>
      <c r="F263" s="84" t="s">
        <v>2015</v>
      </c>
      <c r="G263" s="84" t="b">
        <v>0</v>
      </c>
      <c r="H263" s="84" t="b">
        <v>0</v>
      </c>
      <c r="I263" s="84" t="b">
        <v>0</v>
      </c>
      <c r="J263" s="84" t="b">
        <v>0</v>
      </c>
      <c r="K263" s="84" t="b">
        <v>0</v>
      </c>
      <c r="L263" s="84" t="b">
        <v>0</v>
      </c>
    </row>
    <row r="264" spans="1:12" ht="15">
      <c r="A264" s="84" t="s">
        <v>2089</v>
      </c>
      <c r="B264" s="84" t="s">
        <v>2452</v>
      </c>
      <c r="C264" s="84">
        <v>2</v>
      </c>
      <c r="D264" s="122">
        <v>0.016595521903292606</v>
      </c>
      <c r="E264" s="122">
        <v>1.6857417386022637</v>
      </c>
      <c r="F264" s="84" t="s">
        <v>2015</v>
      </c>
      <c r="G264" s="84" t="b">
        <v>0</v>
      </c>
      <c r="H264" s="84" t="b">
        <v>0</v>
      </c>
      <c r="I264" s="84" t="b">
        <v>0</v>
      </c>
      <c r="J264" s="84" t="b">
        <v>0</v>
      </c>
      <c r="K264" s="84" t="b">
        <v>0</v>
      </c>
      <c r="L264" s="84" t="b">
        <v>0</v>
      </c>
    </row>
    <row r="265" spans="1:12" ht="15">
      <c r="A265" s="84" t="s">
        <v>2452</v>
      </c>
      <c r="B265" s="84" t="s">
        <v>2124</v>
      </c>
      <c r="C265" s="84">
        <v>2</v>
      </c>
      <c r="D265" s="122">
        <v>0.016595521903292606</v>
      </c>
      <c r="E265" s="122">
        <v>1.5096504795465824</v>
      </c>
      <c r="F265" s="84" t="s">
        <v>2015</v>
      </c>
      <c r="G265" s="84" t="b">
        <v>0</v>
      </c>
      <c r="H265" s="84" t="b">
        <v>0</v>
      </c>
      <c r="I265" s="84" t="b">
        <v>0</v>
      </c>
      <c r="J265" s="84" t="b">
        <v>0</v>
      </c>
      <c r="K265" s="84" t="b">
        <v>0</v>
      </c>
      <c r="L265" s="84" t="b">
        <v>0</v>
      </c>
    </row>
    <row r="266" spans="1:12" ht="15">
      <c r="A266" s="84" t="s">
        <v>2124</v>
      </c>
      <c r="B266" s="84" t="s">
        <v>2453</v>
      </c>
      <c r="C266" s="84">
        <v>2</v>
      </c>
      <c r="D266" s="122">
        <v>0.016595521903292606</v>
      </c>
      <c r="E266" s="122">
        <v>1.5096504795465824</v>
      </c>
      <c r="F266" s="84" t="s">
        <v>2015</v>
      </c>
      <c r="G266" s="84" t="b">
        <v>0</v>
      </c>
      <c r="H266" s="84" t="b">
        <v>0</v>
      </c>
      <c r="I266" s="84" t="b">
        <v>0</v>
      </c>
      <c r="J266" s="84" t="b">
        <v>0</v>
      </c>
      <c r="K266" s="84" t="b">
        <v>0</v>
      </c>
      <c r="L266" s="84" t="b">
        <v>0</v>
      </c>
    </row>
    <row r="267" spans="1:12" ht="15">
      <c r="A267" s="84" t="s">
        <v>2423</v>
      </c>
      <c r="B267" s="84" t="s">
        <v>2149</v>
      </c>
      <c r="C267" s="84">
        <v>2</v>
      </c>
      <c r="D267" s="122">
        <v>0.016595521903292606</v>
      </c>
      <c r="E267" s="122">
        <v>1.6857417386022637</v>
      </c>
      <c r="F267" s="84" t="s">
        <v>2015</v>
      </c>
      <c r="G267" s="84" t="b">
        <v>0</v>
      </c>
      <c r="H267" s="84" t="b">
        <v>0</v>
      </c>
      <c r="I267" s="84" t="b">
        <v>0</v>
      </c>
      <c r="J267" s="84" t="b">
        <v>0</v>
      </c>
      <c r="K267" s="84" t="b">
        <v>0</v>
      </c>
      <c r="L267" s="84" t="b">
        <v>0</v>
      </c>
    </row>
    <row r="268" spans="1:12" ht="15">
      <c r="A268" s="84" t="s">
        <v>2149</v>
      </c>
      <c r="B268" s="84" t="s">
        <v>2424</v>
      </c>
      <c r="C268" s="84">
        <v>2</v>
      </c>
      <c r="D268" s="122">
        <v>0.016595521903292606</v>
      </c>
      <c r="E268" s="122">
        <v>1.6857417386022637</v>
      </c>
      <c r="F268" s="84" t="s">
        <v>2015</v>
      </c>
      <c r="G268" s="84" t="b">
        <v>0</v>
      </c>
      <c r="H268" s="84" t="b">
        <v>0</v>
      </c>
      <c r="I268" s="84" t="b">
        <v>0</v>
      </c>
      <c r="J268" s="84" t="b">
        <v>0</v>
      </c>
      <c r="K268" s="84" t="b">
        <v>0</v>
      </c>
      <c r="L268" s="84" t="b">
        <v>0</v>
      </c>
    </row>
    <row r="269" spans="1:12" ht="15">
      <c r="A269" s="84" t="s">
        <v>2424</v>
      </c>
      <c r="B269" s="84" t="s">
        <v>2142</v>
      </c>
      <c r="C269" s="84">
        <v>2</v>
      </c>
      <c r="D269" s="122">
        <v>0.016595521903292606</v>
      </c>
      <c r="E269" s="122">
        <v>1.6857417386022637</v>
      </c>
      <c r="F269" s="84" t="s">
        <v>2015</v>
      </c>
      <c r="G269" s="84" t="b">
        <v>0</v>
      </c>
      <c r="H269" s="84" t="b">
        <v>0</v>
      </c>
      <c r="I269" s="84" t="b">
        <v>0</v>
      </c>
      <c r="J269" s="84" t="b">
        <v>0</v>
      </c>
      <c r="K269" s="84" t="b">
        <v>0</v>
      </c>
      <c r="L269" s="84" t="b">
        <v>0</v>
      </c>
    </row>
    <row r="270" spans="1:12" ht="15">
      <c r="A270" s="84" t="s">
        <v>2142</v>
      </c>
      <c r="B270" s="84" t="s">
        <v>2078</v>
      </c>
      <c r="C270" s="84">
        <v>2</v>
      </c>
      <c r="D270" s="122">
        <v>0.016595521903292606</v>
      </c>
      <c r="E270" s="122">
        <v>0.9453790491080198</v>
      </c>
      <c r="F270" s="84" t="s">
        <v>2015</v>
      </c>
      <c r="G270" s="84" t="b">
        <v>0</v>
      </c>
      <c r="H270" s="84" t="b">
        <v>0</v>
      </c>
      <c r="I270" s="84" t="b">
        <v>0</v>
      </c>
      <c r="J270" s="84" t="b">
        <v>0</v>
      </c>
      <c r="K270" s="84" t="b">
        <v>0</v>
      </c>
      <c r="L270" s="84" t="b">
        <v>0</v>
      </c>
    </row>
    <row r="271" spans="1:12" ht="15">
      <c r="A271" s="84" t="s">
        <v>2075</v>
      </c>
      <c r="B271" s="84" t="s">
        <v>2079</v>
      </c>
      <c r="C271" s="84">
        <v>2</v>
      </c>
      <c r="D271" s="122">
        <v>0.016595521903292606</v>
      </c>
      <c r="E271" s="122">
        <v>0.756322812887971</v>
      </c>
      <c r="F271" s="84" t="s">
        <v>2015</v>
      </c>
      <c r="G271" s="84" t="b">
        <v>0</v>
      </c>
      <c r="H271" s="84" t="b">
        <v>0</v>
      </c>
      <c r="I271" s="84" t="b">
        <v>0</v>
      </c>
      <c r="J271" s="84" t="b">
        <v>0</v>
      </c>
      <c r="K271" s="84" t="b">
        <v>0</v>
      </c>
      <c r="L271" s="84" t="b">
        <v>0</v>
      </c>
    </row>
    <row r="272" spans="1:12" ht="15">
      <c r="A272" s="84" t="s">
        <v>2079</v>
      </c>
      <c r="B272" s="84" t="s">
        <v>2425</v>
      </c>
      <c r="C272" s="84">
        <v>2</v>
      </c>
      <c r="D272" s="122">
        <v>0.016595521903292606</v>
      </c>
      <c r="E272" s="122">
        <v>1.6857417386022637</v>
      </c>
      <c r="F272" s="84" t="s">
        <v>2015</v>
      </c>
      <c r="G272" s="84" t="b">
        <v>0</v>
      </c>
      <c r="H272" s="84" t="b">
        <v>0</v>
      </c>
      <c r="I272" s="84" t="b">
        <v>0</v>
      </c>
      <c r="J272" s="84" t="b">
        <v>0</v>
      </c>
      <c r="K272" s="84" t="b">
        <v>0</v>
      </c>
      <c r="L272" s="84" t="b">
        <v>0</v>
      </c>
    </row>
    <row r="273" spans="1:12" ht="15">
      <c r="A273" s="84" t="s">
        <v>2425</v>
      </c>
      <c r="B273" s="84" t="s">
        <v>2136</v>
      </c>
      <c r="C273" s="84">
        <v>2</v>
      </c>
      <c r="D273" s="122">
        <v>0.016595521903292606</v>
      </c>
      <c r="E273" s="122">
        <v>1.5096504795465824</v>
      </c>
      <c r="F273" s="84" t="s">
        <v>2015</v>
      </c>
      <c r="G273" s="84" t="b">
        <v>0</v>
      </c>
      <c r="H273" s="84" t="b">
        <v>0</v>
      </c>
      <c r="I273" s="84" t="b">
        <v>0</v>
      </c>
      <c r="J273" s="84" t="b">
        <v>0</v>
      </c>
      <c r="K273" s="84" t="b">
        <v>0</v>
      </c>
      <c r="L273" s="84" t="b">
        <v>0</v>
      </c>
    </row>
    <row r="274" spans="1:12" ht="15">
      <c r="A274" s="84" t="s">
        <v>2136</v>
      </c>
      <c r="B274" s="84" t="s">
        <v>2426</v>
      </c>
      <c r="C274" s="84">
        <v>2</v>
      </c>
      <c r="D274" s="122">
        <v>0.016595521903292606</v>
      </c>
      <c r="E274" s="122">
        <v>1.5096504795465824</v>
      </c>
      <c r="F274" s="84" t="s">
        <v>2015</v>
      </c>
      <c r="G274" s="84" t="b">
        <v>0</v>
      </c>
      <c r="H274" s="84" t="b">
        <v>0</v>
      </c>
      <c r="I274" s="84" t="b">
        <v>0</v>
      </c>
      <c r="J274" s="84" t="b">
        <v>0</v>
      </c>
      <c r="K274" s="84" t="b">
        <v>0</v>
      </c>
      <c r="L274" s="84" t="b">
        <v>0</v>
      </c>
    </row>
    <row r="275" spans="1:12" ht="15">
      <c r="A275" s="84" t="s">
        <v>2076</v>
      </c>
      <c r="B275" s="84" t="s">
        <v>2075</v>
      </c>
      <c r="C275" s="84">
        <v>2</v>
      </c>
      <c r="D275" s="122">
        <v>0.016595521903292606</v>
      </c>
      <c r="E275" s="122">
        <v>0.3635224438683444</v>
      </c>
      <c r="F275" s="84" t="s">
        <v>2015</v>
      </c>
      <c r="G275" s="84" t="b">
        <v>0</v>
      </c>
      <c r="H275" s="84" t="b">
        <v>0</v>
      </c>
      <c r="I275" s="84" t="b">
        <v>0</v>
      </c>
      <c r="J275" s="84" t="b">
        <v>0</v>
      </c>
      <c r="K275" s="84" t="b">
        <v>0</v>
      </c>
      <c r="L275" s="84" t="b">
        <v>0</v>
      </c>
    </row>
    <row r="276" spans="1:12" ht="15">
      <c r="A276" s="84" t="s">
        <v>2075</v>
      </c>
      <c r="B276" s="84" t="s">
        <v>2077</v>
      </c>
      <c r="C276" s="84">
        <v>2</v>
      </c>
      <c r="D276" s="122">
        <v>0.016595521903292606</v>
      </c>
      <c r="E276" s="122">
        <v>0.27920155816830844</v>
      </c>
      <c r="F276" s="84" t="s">
        <v>2015</v>
      </c>
      <c r="G276" s="84" t="b">
        <v>0</v>
      </c>
      <c r="H276" s="84" t="b">
        <v>0</v>
      </c>
      <c r="I276" s="84" t="b">
        <v>0</v>
      </c>
      <c r="J276" s="84" t="b">
        <v>0</v>
      </c>
      <c r="K276" s="84" t="b">
        <v>0</v>
      </c>
      <c r="L276" s="84" t="b">
        <v>0</v>
      </c>
    </row>
    <row r="277" spans="1:12" ht="15">
      <c r="A277" s="84" t="s">
        <v>2077</v>
      </c>
      <c r="B277" s="84" t="s">
        <v>2075</v>
      </c>
      <c r="C277" s="84">
        <v>2</v>
      </c>
      <c r="D277" s="122">
        <v>0.016595521903292606</v>
      </c>
      <c r="E277" s="122">
        <v>0.6065604925546388</v>
      </c>
      <c r="F277" s="84" t="s">
        <v>2015</v>
      </c>
      <c r="G277" s="84" t="b">
        <v>0</v>
      </c>
      <c r="H277" s="84" t="b">
        <v>0</v>
      </c>
      <c r="I277" s="84" t="b">
        <v>0</v>
      </c>
      <c r="J277" s="84" t="b">
        <v>0</v>
      </c>
      <c r="K277" s="84" t="b">
        <v>0</v>
      </c>
      <c r="L277" s="84" t="b">
        <v>0</v>
      </c>
    </row>
    <row r="278" spans="1:12" ht="15">
      <c r="A278" s="84" t="s">
        <v>2112</v>
      </c>
      <c r="B278" s="84" t="s">
        <v>2113</v>
      </c>
      <c r="C278" s="84">
        <v>7</v>
      </c>
      <c r="D278" s="122">
        <v>0.0024904517106982033</v>
      </c>
      <c r="E278" s="122">
        <v>1.2872417111783478</v>
      </c>
      <c r="F278" s="84" t="s">
        <v>2016</v>
      </c>
      <c r="G278" s="84" t="b">
        <v>0</v>
      </c>
      <c r="H278" s="84" t="b">
        <v>0</v>
      </c>
      <c r="I278" s="84" t="b">
        <v>0</v>
      </c>
      <c r="J278" s="84" t="b">
        <v>0</v>
      </c>
      <c r="K278" s="84" t="b">
        <v>0</v>
      </c>
      <c r="L278" s="84" t="b">
        <v>0</v>
      </c>
    </row>
    <row r="279" spans="1:12" ht="15">
      <c r="A279" s="84" t="s">
        <v>2113</v>
      </c>
      <c r="B279" s="84" t="s">
        <v>2114</v>
      </c>
      <c r="C279" s="84">
        <v>7</v>
      </c>
      <c r="D279" s="122">
        <v>0.0024904517106982033</v>
      </c>
      <c r="E279" s="122">
        <v>1.3452336581560347</v>
      </c>
      <c r="F279" s="84" t="s">
        <v>2016</v>
      </c>
      <c r="G279" s="84" t="b">
        <v>0</v>
      </c>
      <c r="H279" s="84" t="b">
        <v>0</v>
      </c>
      <c r="I279" s="84" t="b">
        <v>0</v>
      </c>
      <c r="J279" s="84" t="b">
        <v>0</v>
      </c>
      <c r="K279" s="84" t="b">
        <v>0</v>
      </c>
      <c r="L279" s="84" t="b">
        <v>0</v>
      </c>
    </row>
    <row r="280" spans="1:12" ht="15">
      <c r="A280" s="84" t="s">
        <v>2115</v>
      </c>
      <c r="B280" s="84" t="s">
        <v>2111</v>
      </c>
      <c r="C280" s="84">
        <v>7</v>
      </c>
      <c r="D280" s="122">
        <v>0.0024904517106982033</v>
      </c>
      <c r="E280" s="122">
        <v>1.3452336581560347</v>
      </c>
      <c r="F280" s="84" t="s">
        <v>2016</v>
      </c>
      <c r="G280" s="84" t="b">
        <v>0</v>
      </c>
      <c r="H280" s="84" t="b">
        <v>0</v>
      </c>
      <c r="I280" s="84" t="b">
        <v>0</v>
      </c>
      <c r="J280" s="84" t="b">
        <v>0</v>
      </c>
      <c r="K280" s="84" t="b">
        <v>0</v>
      </c>
      <c r="L280" s="84" t="b">
        <v>0</v>
      </c>
    </row>
    <row r="281" spans="1:12" ht="15">
      <c r="A281" s="84" t="s">
        <v>2114</v>
      </c>
      <c r="B281" s="84" t="s">
        <v>2115</v>
      </c>
      <c r="C281" s="84">
        <v>5</v>
      </c>
      <c r="D281" s="122">
        <v>0.006261349161224687</v>
      </c>
      <c r="E281" s="122">
        <v>1.1991056224777967</v>
      </c>
      <c r="F281" s="84" t="s">
        <v>2016</v>
      </c>
      <c r="G281" s="84" t="b">
        <v>0</v>
      </c>
      <c r="H281" s="84" t="b">
        <v>0</v>
      </c>
      <c r="I281" s="84" t="b">
        <v>0</v>
      </c>
      <c r="J281" s="84" t="b">
        <v>0</v>
      </c>
      <c r="K281" s="84" t="b">
        <v>0</v>
      </c>
      <c r="L281" s="84" t="b">
        <v>0</v>
      </c>
    </row>
    <row r="282" spans="1:12" ht="15">
      <c r="A282" s="84" t="s">
        <v>2126</v>
      </c>
      <c r="B282" s="84" t="s">
        <v>2140</v>
      </c>
      <c r="C282" s="84">
        <v>4</v>
      </c>
      <c r="D282" s="122">
        <v>0.007387239157398312</v>
      </c>
      <c r="E282" s="122">
        <v>1.588271706842329</v>
      </c>
      <c r="F282" s="84" t="s">
        <v>2016</v>
      </c>
      <c r="G282" s="84" t="b">
        <v>0</v>
      </c>
      <c r="H282" s="84" t="b">
        <v>1</v>
      </c>
      <c r="I282" s="84" t="b">
        <v>0</v>
      </c>
      <c r="J282" s="84" t="b">
        <v>0</v>
      </c>
      <c r="K282" s="84" t="b">
        <v>0</v>
      </c>
      <c r="L282" s="84" t="b">
        <v>0</v>
      </c>
    </row>
    <row r="283" spans="1:12" ht="15">
      <c r="A283" s="84" t="s">
        <v>2078</v>
      </c>
      <c r="B283" s="84" t="s">
        <v>2139</v>
      </c>
      <c r="C283" s="84">
        <v>4</v>
      </c>
      <c r="D283" s="122">
        <v>0.007387239157398312</v>
      </c>
      <c r="E283" s="122">
        <v>1.3944516808262164</v>
      </c>
      <c r="F283" s="84" t="s">
        <v>2016</v>
      </c>
      <c r="G283" s="84" t="b">
        <v>0</v>
      </c>
      <c r="H283" s="84" t="b">
        <v>0</v>
      </c>
      <c r="I283" s="84" t="b">
        <v>0</v>
      </c>
      <c r="J283" s="84" t="b">
        <v>0</v>
      </c>
      <c r="K283" s="84" t="b">
        <v>0</v>
      </c>
      <c r="L283" s="84" t="b">
        <v>0</v>
      </c>
    </row>
    <row r="284" spans="1:12" ht="15">
      <c r="A284" s="84" t="s">
        <v>2378</v>
      </c>
      <c r="B284" s="84" t="s">
        <v>2078</v>
      </c>
      <c r="C284" s="84">
        <v>3</v>
      </c>
      <c r="D284" s="122">
        <v>0.007839915317894745</v>
      </c>
      <c r="E284" s="122">
        <v>1.4913616938342726</v>
      </c>
      <c r="F284" s="84" t="s">
        <v>2016</v>
      </c>
      <c r="G284" s="84" t="b">
        <v>0</v>
      </c>
      <c r="H284" s="84" t="b">
        <v>0</v>
      </c>
      <c r="I284" s="84" t="b">
        <v>0</v>
      </c>
      <c r="J284" s="84" t="b">
        <v>0</v>
      </c>
      <c r="K284" s="84" t="b">
        <v>0</v>
      </c>
      <c r="L284" s="84" t="b">
        <v>0</v>
      </c>
    </row>
    <row r="285" spans="1:12" ht="15">
      <c r="A285" s="84" t="s">
        <v>2139</v>
      </c>
      <c r="B285" s="84" t="s">
        <v>2390</v>
      </c>
      <c r="C285" s="84">
        <v>3</v>
      </c>
      <c r="D285" s="122">
        <v>0.007839915317894745</v>
      </c>
      <c r="E285" s="122">
        <v>1.4913616938342726</v>
      </c>
      <c r="F285" s="84" t="s">
        <v>2016</v>
      </c>
      <c r="G285" s="84" t="b">
        <v>0</v>
      </c>
      <c r="H285" s="84" t="b">
        <v>0</v>
      </c>
      <c r="I285" s="84" t="b">
        <v>0</v>
      </c>
      <c r="J285" s="84" t="b">
        <v>0</v>
      </c>
      <c r="K285" s="84" t="b">
        <v>0</v>
      </c>
      <c r="L285" s="84" t="b">
        <v>0</v>
      </c>
    </row>
    <row r="286" spans="1:12" ht="15">
      <c r="A286" s="84" t="s">
        <v>2111</v>
      </c>
      <c r="B286" s="84" t="s">
        <v>2121</v>
      </c>
      <c r="C286" s="84">
        <v>3</v>
      </c>
      <c r="D286" s="122">
        <v>0.007839915317894745</v>
      </c>
      <c r="E286" s="122">
        <v>1.3452336581560347</v>
      </c>
      <c r="F286" s="84" t="s">
        <v>2016</v>
      </c>
      <c r="G286" s="84" t="b">
        <v>0</v>
      </c>
      <c r="H286" s="84" t="b">
        <v>0</v>
      </c>
      <c r="I286" s="84" t="b">
        <v>0</v>
      </c>
      <c r="J286" s="84" t="b">
        <v>0</v>
      </c>
      <c r="K286" s="84" t="b">
        <v>0</v>
      </c>
      <c r="L286" s="84" t="b">
        <v>0</v>
      </c>
    </row>
    <row r="287" spans="1:12" ht="15">
      <c r="A287" s="84" t="s">
        <v>2128</v>
      </c>
      <c r="B287" s="84" t="s">
        <v>2405</v>
      </c>
      <c r="C287" s="84">
        <v>2</v>
      </c>
      <c r="D287" s="122">
        <v>0.007387239157398312</v>
      </c>
      <c r="E287" s="122">
        <v>1.713210443450629</v>
      </c>
      <c r="F287" s="84" t="s">
        <v>2016</v>
      </c>
      <c r="G287" s="84" t="b">
        <v>0</v>
      </c>
      <c r="H287" s="84" t="b">
        <v>0</v>
      </c>
      <c r="I287" s="84" t="b">
        <v>0</v>
      </c>
      <c r="J287" s="84" t="b">
        <v>0</v>
      </c>
      <c r="K287" s="84" t="b">
        <v>0</v>
      </c>
      <c r="L287" s="84" t="b">
        <v>0</v>
      </c>
    </row>
    <row r="288" spans="1:12" ht="15">
      <c r="A288" s="84" t="s">
        <v>2405</v>
      </c>
      <c r="B288" s="84" t="s">
        <v>2387</v>
      </c>
      <c r="C288" s="84">
        <v>2</v>
      </c>
      <c r="D288" s="122">
        <v>0.007387239157398312</v>
      </c>
      <c r="E288" s="122">
        <v>1.8893017025063104</v>
      </c>
      <c r="F288" s="84" t="s">
        <v>2016</v>
      </c>
      <c r="G288" s="84" t="b">
        <v>0</v>
      </c>
      <c r="H288" s="84" t="b">
        <v>0</v>
      </c>
      <c r="I288" s="84" t="b">
        <v>0</v>
      </c>
      <c r="J288" s="84" t="b">
        <v>0</v>
      </c>
      <c r="K288" s="84" t="b">
        <v>0</v>
      </c>
      <c r="L288" s="84" t="b">
        <v>0</v>
      </c>
    </row>
    <row r="289" spans="1:12" ht="15">
      <c r="A289" s="84" t="s">
        <v>2111</v>
      </c>
      <c r="B289" s="84" t="s">
        <v>2360</v>
      </c>
      <c r="C289" s="84">
        <v>2</v>
      </c>
      <c r="D289" s="122">
        <v>0.007387239157398312</v>
      </c>
      <c r="E289" s="122">
        <v>1.3452336581560347</v>
      </c>
      <c r="F289" s="84" t="s">
        <v>2016</v>
      </c>
      <c r="G289" s="84" t="b">
        <v>0</v>
      </c>
      <c r="H289" s="84" t="b">
        <v>0</v>
      </c>
      <c r="I289" s="84" t="b">
        <v>0</v>
      </c>
      <c r="J289" s="84" t="b">
        <v>0</v>
      </c>
      <c r="K289" s="84" t="b">
        <v>0</v>
      </c>
      <c r="L289" s="84" t="b">
        <v>0</v>
      </c>
    </row>
    <row r="290" spans="1:12" ht="15">
      <c r="A290" s="84" t="s">
        <v>2371</v>
      </c>
      <c r="B290" s="84" t="s">
        <v>2127</v>
      </c>
      <c r="C290" s="84">
        <v>2</v>
      </c>
      <c r="D290" s="122">
        <v>0.007387239157398312</v>
      </c>
      <c r="E290" s="122">
        <v>1.713210443450629</v>
      </c>
      <c r="F290" s="84" t="s">
        <v>2016</v>
      </c>
      <c r="G290" s="84" t="b">
        <v>1</v>
      </c>
      <c r="H290" s="84" t="b">
        <v>0</v>
      </c>
      <c r="I290" s="84" t="b">
        <v>0</v>
      </c>
      <c r="J290" s="84" t="b">
        <v>0</v>
      </c>
      <c r="K290" s="84" t="b">
        <v>0</v>
      </c>
      <c r="L290" s="84" t="b">
        <v>0</v>
      </c>
    </row>
    <row r="291" spans="1:12" ht="15">
      <c r="A291" s="84" t="s">
        <v>2390</v>
      </c>
      <c r="B291" s="84" t="s">
        <v>2112</v>
      </c>
      <c r="C291" s="84">
        <v>2</v>
      </c>
      <c r="D291" s="122">
        <v>0.007387239157398312</v>
      </c>
      <c r="E291" s="122">
        <v>1.1111504521226667</v>
      </c>
      <c r="F291" s="84" t="s">
        <v>2016</v>
      </c>
      <c r="G291" s="84" t="b">
        <v>0</v>
      </c>
      <c r="H291" s="84" t="b">
        <v>0</v>
      </c>
      <c r="I291" s="84" t="b">
        <v>0</v>
      </c>
      <c r="J291" s="84" t="b">
        <v>0</v>
      </c>
      <c r="K291" s="84" t="b">
        <v>0</v>
      </c>
      <c r="L291" s="84" t="b">
        <v>0</v>
      </c>
    </row>
    <row r="292" spans="1:12" ht="15">
      <c r="A292" s="84" t="s">
        <v>2413</v>
      </c>
      <c r="B292" s="84" t="s">
        <v>2414</v>
      </c>
      <c r="C292" s="84">
        <v>2</v>
      </c>
      <c r="D292" s="122">
        <v>0.011080858736097467</v>
      </c>
      <c r="E292" s="122">
        <v>1.8893017025063104</v>
      </c>
      <c r="F292" s="84" t="s">
        <v>2016</v>
      </c>
      <c r="G292" s="84" t="b">
        <v>0</v>
      </c>
      <c r="H292" s="84" t="b">
        <v>0</v>
      </c>
      <c r="I292" s="84" t="b">
        <v>0</v>
      </c>
      <c r="J292" s="84" t="b">
        <v>0</v>
      </c>
      <c r="K292" s="84" t="b">
        <v>0</v>
      </c>
      <c r="L292" s="84" t="b">
        <v>0</v>
      </c>
    </row>
    <row r="293" spans="1:12" ht="15">
      <c r="A293" s="84" t="s">
        <v>2410</v>
      </c>
      <c r="B293" s="84" t="s">
        <v>2112</v>
      </c>
      <c r="C293" s="84">
        <v>2</v>
      </c>
      <c r="D293" s="122">
        <v>0.007387239157398312</v>
      </c>
      <c r="E293" s="122">
        <v>1.2872417111783478</v>
      </c>
      <c r="F293" s="84" t="s">
        <v>2016</v>
      </c>
      <c r="G293" s="84" t="b">
        <v>0</v>
      </c>
      <c r="H293" s="84" t="b">
        <v>0</v>
      </c>
      <c r="I293" s="84" t="b">
        <v>0</v>
      </c>
      <c r="J293" s="84" t="b">
        <v>0</v>
      </c>
      <c r="K293" s="84" t="b">
        <v>0</v>
      </c>
      <c r="L293" s="84" t="b">
        <v>0</v>
      </c>
    </row>
    <row r="294" spans="1:12" ht="15">
      <c r="A294" s="84" t="s">
        <v>2114</v>
      </c>
      <c r="B294" s="84" t="s">
        <v>2119</v>
      </c>
      <c r="C294" s="84">
        <v>2</v>
      </c>
      <c r="D294" s="122">
        <v>0.007387239157398312</v>
      </c>
      <c r="E294" s="122">
        <v>1.3452336581560347</v>
      </c>
      <c r="F294" s="84" t="s">
        <v>2016</v>
      </c>
      <c r="G294" s="84" t="b">
        <v>0</v>
      </c>
      <c r="H294" s="84" t="b">
        <v>0</v>
      </c>
      <c r="I294" s="84" t="b">
        <v>0</v>
      </c>
      <c r="J294" s="84" t="b">
        <v>0</v>
      </c>
      <c r="K294" s="84" t="b">
        <v>0</v>
      </c>
      <c r="L294" s="84" t="b">
        <v>0</v>
      </c>
    </row>
    <row r="295" spans="1:12" ht="15">
      <c r="A295" s="84" t="s">
        <v>2119</v>
      </c>
      <c r="B295" s="84" t="s">
        <v>2120</v>
      </c>
      <c r="C295" s="84">
        <v>2</v>
      </c>
      <c r="D295" s="122">
        <v>0.007387239157398312</v>
      </c>
      <c r="E295" s="122">
        <v>1.8893017025063104</v>
      </c>
      <c r="F295" s="84" t="s">
        <v>2016</v>
      </c>
      <c r="G295" s="84" t="b">
        <v>0</v>
      </c>
      <c r="H295" s="84" t="b">
        <v>0</v>
      </c>
      <c r="I295" s="84" t="b">
        <v>0</v>
      </c>
      <c r="J295" s="84" t="b">
        <v>0</v>
      </c>
      <c r="K295" s="84" t="b">
        <v>0</v>
      </c>
      <c r="L295" s="84" t="b">
        <v>0</v>
      </c>
    </row>
    <row r="296" spans="1:12" ht="15">
      <c r="A296" s="84" t="s">
        <v>2142</v>
      </c>
      <c r="B296" s="84" t="s">
        <v>2078</v>
      </c>
      <c r="C296" s="84">
        <v>4</v>
      </c>
      <c r="D296" s="122">
        <v>0</v>
      </c>
      <c r="E296" s="122">
        <v>0.9777236052888478</v>
      </c>
      <c r="F296" s="84" t="s">
        <v>2017</v>
      </c>
      <c r="G296" s="84" t="b">
        <v>0</v>
      </c>
      <c r="H296" s="84" t="b">
        <v>0</v>
      </c>
      <c r="I296" s="84" t="b">
        <v>0</v>
      </c>
      <c r="J296" s="84" t="b">
        <v>0</v>
      </c>
      <c r="K296" s="84" t="b">
        <v>0</v>
      </c>
      <c r="L296" s="84" t="b">
        <v>0</v>
      </c>
    </row>
    <row r="297" spans="1:12" ht="15">
      <c r="A297" s="84" t="s">
        <v>2078</v>
      </c>
      <c r="B297" s="84" t="s">
        <v>2143</v>
      </c>
      <c r="C297" s="84">
        <v>4</v>
      </c>
      <c r="D297" s="122">
        <v>0</v>
      </c>
      <c r="E297" s="122">
        <v>0.9777236052888478</v>
      </c>
      <c r="F297" s="84" t="s">
        <v>2017</v>
      </c>
      <c r="G297" s="84" t="b">
        <v>0</v>
      </c>
      <c r="H297" s="84" t="b">
        <v>0</v>
      </c>
      <c r="I297" s="84" t="b">
        <v>0</v>
      </c>
      <c r="J297" s="84" t="b">
        <v>0</v>
      </c>
      <c r="K297" s="84" t="b">
        <v>0</v>
      </c>
      <c r="L297" s="84" t="b">
        <v>0</v>
      </c>
    </row>
    <row r="298" spans="1:12" ht="15">
      <c r="A298" s="84" t="s">
        <v>2143</v>
      </c>
      <c r="B298" s="84" t="s">
        <v>2111</v>
      </c>
      <c r="C298" s="84">
        <v>4</v>
      </c>
      <c r="D298" s="122">
        <v>0</v>
      </c>
      <c r="E298" s="122">
        <v>0.9777236052888478</v>
      </c>
      <c r="F298" s="84" t="s">
        <v>2017</v>
      </c>
      <c r="G298" s="84" t="b">
        <v>0</v>
      </c>
      <c r="H298" s="84" t="b">
        <v>0</v>
      </c>
      <c r="I298" s="84" t="b">
        <v>0</v>
      </c>
      <c r="J298" s="84" t="b">
        <v>0</v>
      </c>
      <c r="K298" s="84" t="b">
        <v>0</v>
      </c>
      <c r="L298" s="84" t="b">
        <v>0</v>
      </c>
    </row>
    <row r="299" spans="1:12" ht="15">
      <c r="A299" s="84" t="s">
        <v>2111</v>
      </c>
      <c r="B299" s="84" t="s">
        <v>2144</v>
      </c>
      <c r="C299" s="84">
        <v>4</v>
      </c>
      <c r="D299" s="122">
        <v>0</v>
      </c>
      <c r="E299" s="122">
        <v>0.9777236052888478</v>
      </c>
      <c r="F299" s="84" t="s">
        <v>2017</v>
      </c>
      <c r="G299" s="84" t="b">
        <v>0</v>
      </c>
      <c r="H299" s="84" t="b">
        <v>0</v>
      </c>
      <c r="I299" s="84" t="b">
        <v>0</v>
      </c>
      <c r="J299" s="84" t="b">
        <v>0</v>
      </c>
      <c r="K299" s="84" t="b">
        <v>0</v>
      </c>
      <c r="L299" s="84" t="b">
        <v>0</v>
      </c>
    </row>
    <row r="300" spans="1:12" ht="15">
      <c r="A300" s="84" t="s">
        <v>2144</v>
      </c>
      <c r="B300" s="84" t="s">
        <v>2145</v>
      </c>
      <c r="C300" s="84">
        <v>4</v>
      </c>
      <c r="D300" s="122">
        <v>0</v>
      </c>
      <c r="E300" s="122">
        <v>0.9777236052888478</v>
      </c>
      <c r="F300" s="84" t="s">
        <v>2017</v>
      </c>
      <c r="G300" s="84" t="b">
        <v>0</v>
      </c>
      <c r="H300" s="84" t="b">
        <v>0</v>
      </c>
      <c r="I300" s="84" t="b">
        <v>0</v>
      </c>
      <c r="J300" s="84" t="b">
        <v>0</v>
      </c>
      <c r="K300" s="84" t="b">
        <v>0</v>
      </c>
      <c r="L300" s="84" t="b">
        <v>0</v>
      </c>
    </row>
    <row r="301" spans="1:12" ht="15">
      <c r="A301" s="84" t="s">
        <v>2145</v>
      </c>
      <c r="B301" s="84" t="s">
        <v>2146</v>
      </c>
      <c r="C301" s="84">
        <v>4</v>
      </c>
      <c r="D301" s="122">
        <v>0</v>
      </c>
      <c r="E301" s="122">
        <v>0.9777236052888478</v>
      </c>
      <c r="F301" s="84" t="s">
        <v>2017</v>
      </c>
      <c r="G301" s="84" t="b">
        <v>0</v>
      </c>
      <c r="H301" s="84" t="b">
        <v>0</v>
      </c>
      <c r="I301" s="84" t="b">
        <v>0</v>
      </c>
      <c r="J301" s="84" t="b">
        <v>0</v>
      </c>
      <c r="K301" s="84" t="b">
        <v>0</v>
      </c>
      <c r="L301" s="84" t="b">
        <v>0</v>
      </c>
    </row>
    <row r="302" spans="1:12" ht="15">
      <c r="A302" s="84" t="s">
        <v>2146</v>
      </c>
      <c r="B302" s="84" t="s">
        <v>2147</v>
      </c>
      <c r="C302" s="84">
        <v>4</v>
      </c>
      <c r="D302" s="122">
        <v>0</v>
      </c>
      <c r="E302" s="122">
        <v>0.9777236052888478</v>
      </c>
      <c r="F302" s="84" t="s">
        <v>2017</v>
      </c>
      <c r="G302" s="84" t="b">
        <v>0</v>
      </c>
      <c r="H302" s="84" t="b">
        <v>0</v>
      </c>
      <c r="I302" s="84" t="b">
        <v>0</v>
      </c>
      <c r="J302" s="84" t="b">
        <v>0</v>
      </c>
      <c r="K302" s="84" t="b">
        <v>0</v>
      </c>
      <c r="L302" s="84" t="b">
        <v>0</v>
      </c>
    </row>
    <row r="303" spans="1:12" ht="15">
      <c r="A303" s="84" t="s">
        <v>2147</v>
      </c>
      <c r="B303" s="84" t="s">
        <v>514</v>
      </c>
      <c r="C303" s="84">
        <v>4</v>
      </c>
      <c r="D303" s="122">
        <v>0</v>
      </c>
      <c r="E303" s="122">
        <v>0.9777236052888478</v>
      </c>
      <c r="F303" s="84" t="s">
        <v>2017</v>
      </c>
      <c r="G303" s="84" t="b">
        <v>0</v>
      </c>
      <c r="H303" s="84" t="b">
        <v>0</v>
      </c>
      <c r="I303" s="84" t="b">
        <v>0</v>
      </c>
      <c r="J303" s="84" t="b">
        <v>0</v>
      </c>
      <c r="K303" s="84" t="b">
        <v>0</v>
      </c>
      <c r="L303" s="84" t="b">
        <v>0</v>
      </c>
    </row>
    <row r="304" spans="1:12" ht="15">
      <c r="A304" s="84" t="s">
        <v>217</v>
      </c>
      <c r="B304" s="84" t="s">
        <v>2142</v>
      </c>
      <c r="C304" s="84">
        <v>3</v>
      </c>
      <c r="D304" s="122">
        <v>0.008924195472021423</v>
      </c>
      <c r="E304" s="122">
        <v>1.1026623418971477</v>
      </c>
      <c r="F304" s="84" t="s">
        <v>2017</v>
      </c>
      <c r="G304" s="84" t="b">
        <v>0</v>
      </c>
      <c r="H304" s="84" t="b">
        <v>0</v>
      </c>
      <c r="I304" s="84" t="b">
        <v>0</v>
      </c>
      <c r="J304" s="84" t="b">
        <v>0</v>
      </c>
      <c r="K304" s="84" t="b">
        <v>0</v>
      </c>
      <c r="L304" s="84" t="b">
        <v>0</v>
      </c>
    </row>
    <row r="305" spans="1:12" ht="15">
      <c r="A305" s="84" t="s">
        <v>514</v>
      </c>
      <c r="B305" s="84" t="s">
        <v>2395</v>
      </c>
      <c r="C305" s="84">
        <v>3</v>
      </c>
      <c r="D305" s="122">
        <v>0.008924195472021423</v>
      </c>
      <c r="E305" s="122">
        <v>1.1026623418971477</v>
      </c>
      <c r="F305" s="84" t="s">
        <v>2017</v>
      </c>
      <c r="G305" s="84" t="b">
        <v>0</v>
      </c>
      <c r="H305" s="84" t="b">
        <v>0</v>
      </c>
      <c r="I305" s="84" t="b">
        <v>0</v>
      </c>
      <c r="J305" s="84" t="b">
        <v>0</v>
      </c>
      <c r="K305" s="84" t="b">
        <v>0</v>
      </c>
      <c r="L305" s="84" t="b">
        <v>0</v>
      </c>
    </row>
    <row r="306" spans="1:12" ht="15">
      <c r="A306" s="84" t="s">
        <v>2150</v>
      </c>
      <c r="B306" s="84" t="s">
        <v>2149</v>
      </c>
      <c r="C306" s="84">
        <v>2</v>
      </c>
      <c r="D306" s="122">
        <v>0</v>
      </c>
      <c r="E306" s="122">
        <v>1.1249387366083</v>
      </c>
      <c r="F306" s="84" t="s">
        <v>2018</v>
      </c>
      <c r="G306" s="84" t="b">
        <v>0</v>
      </c>
      <c r="H306" s="84" t="b">
        <v>0</v>
      </c>
      <c r="I306" s="84" t="b">
        <v>0</v>
      </c>
      <c r="J306" s="84" t="b">
        <v>0</v>
      </c>
      <c r="K306" s="84" t="b">
        <v>0</v>
      </c>
      <c r="L306" s="84" t="b">
        <v>0</v>
      </c>
    </row>
    <row r="307" spans="1:12" ht="15">
      <c r="A307" s="84" t="s">
        <v>2149</v>
      </c>
      <c r="B307" s="84" t="s">
        <v>2079</v>
      </c>
      <c r="C307" s="84">
        <v>2</v>
      </c>
      <c r="D307" s="122">
        <v>0</v>
      </c>
      <c r="E307" s="122">
        <v>1.1249387366083</v>
      </c>
      <c r="F307" s="84" t="s">
        <v>2018</v>
      </c>
      <c r="G307" s="84" t="b">
        <v>0</v>
      </c>
      <c r="H307" s="84" t="b">
        <v>0</v>
      </c>
      <c r="I307" s="84" t="b">
        <v>0</v>
      </c>
      <c r="J307" s="84" t="b">
        <v>0</v>
      </c>
      <c r="K307" s="84" t="b">
        <v>0</v>
      </c>
      <c r="L307" s="84" t="b">
        <v>0</v>
      </c>
    </row>
    <row r="308" spans="1:12" ht="15">
      <c r="A308" s="84" t="s">
        <v>2079</v>
      </c>
      <c r="B308" s="84" t="s">
        <v>2151</v>
      </c>
      <c r="C308" s="84">
        <v>2</v>
      </c>
      <c r="D308" s="122">
        <v>0</v>
      </c>
      <c r="E308" s="122">
        <v>1.301029995663981</v>
      </c>
      <c r="F308" s="84" t="s">
        <v>2018</v>
      </c>
      <c r="G308" s="84" t="b">
        <v>0</v>
      </c>
      <c r="H308" s="84" t="b">
        <v>0</v>
      </c>
      <c r="I308" s="84" t="b">
        <v>0</v>
      </c>
      <c r="J308" s="84" t="b">
        <v>0</v>
      </c>
      <c r="K308" s="84" t="b">
        <v>0</v>
      </c>
      <c r="L308" s="84" t="b">
        <v>0</v>
      </c>
    </row>
    <row r="309" spans="1:12" ht="15">
      <c r="A309" s="84" t="s">
        <v>2151</v>
      </c>
      <c r="B309" s="84" t="s">
        <v>2152</v>
      </c>
      <c r="C309" s="84">
        <v>2</v>
      </c>
      <c r="D309" s="122">
        <v>0</v>
      </c>
      <c r="E309" s="122">
        <v>1.301029995663981</v>
      </c>
      <c r="F309" s="84" t="s">
        <v>2018</v>
      </c>
      <c r="G309" s="84" t="b">
        <v>0</v>
      </c>
      <c r="H309" s="84" t="b">
        <v>0</v>
      </c>
      <c r="I309" s="84" t="b">
        <v>0</v>
      </c>
      <c r="J309" s="84" t="b">
        <v>0</v>
      </c>
      <c r="K309" s="84" t="b">
        <v>0</v>
      </c>
      <c r="L309" s="84" t="b">
        <v>0</v>
      </c>
    </row>
    <row r="310" spans="1:12" ht="15">
      <c r="A310" s="84" t="s">
        <v>2152</v>
      </c>
      <c r="B310" s="84" t="s">
        <v>2153</v>
      </c>
      <c r="C310" s="84">
        <v>2</v>
      </c>
      <c r="D310" s="122">
        <v>0</v>
      </c>
      <c r="E310" s="122">
        <v>1.301029995663981</v>
      </c>
      <c r="F310" s="84" t="s">
        <v>2018</v>
      </c>
      <c r="G310" s="84" t="b">
        <v>0</v>
      </c>
      <c r="H310" s="84" t="b">
        <v>0</v>
      </c>
      <c r="I310" s="84" t="b">
        <v>0</v>
      </c>
      <c r="J310" s="84" t="b">
        <v>0</v>
      </c>
      <c r="K310" s="84" t="b">
        <v>0</v>
      </c>
      <c r="L310" s="84" t="b">
        <v>0</v>
      </c>
    </row>
    <row r="311" spans="1:12" ht="15">
      <c r="A311" s="84" t="s">
        <v>2153</v>
      </c>
      <c r="B311" s="84" t="s">
        <v>2080</v>
      </c>
      <c r="C311" s="84">
        <v>2</v>
      </c>
      <c r="D311" s="122">
        <v>0</v>
      </c>
      <c r="E311" s="122">
        <v>1.301029995663981</v>
      </c>
      <c r="F311" s="84" t="s">
        <v>2018</v>
      </c>
      <c r="G311" s="84" t="b">
        <v>0</v>
      </c>
      <c r="H311" s="84" t="b">
        <v>0</v>
      </c>
      <c r="I311" s="84" t="b">
        <v>0</v>
      </c>
      <c r="J311" s="84" t="b">
        <v>0</v>
      </c>
      <c r="K311" s="84" t="b">
        <v>0</v>
      </c>
      <c r="L311" s="84" t="b">
        <v>0</v>
      </c>
    </row>
    <row r="312" spans="1:12" ht="15">
      <c r="A312" s="84" t="s">
        <v>2080</v>
      </c>
      <c r="B312" s="84" t="s">
        <v>2154</v>
      </c>
      <c r="C312" s="84">
        <v>2</v>
      </c>
      <c r="D312" s="122">
        <v>0</v>
      </c>
      <c r="E312" s="122">
        <v>1.301029995663981</v>
      </c>
      <c r="F312" s="84" t="s">
        <v>2018</v>
      </c>
      <c r="G312" s="84" t="b">
        <v>0</v>
      </c>
      <c r="H312" s="84" t="b">
        <v>0</v>
      </c>
      <c r="I312" s="84" t="b">
        <v>0</v>
      </c>
      <c r="J312" s="84" t="b">
        <v>0</v>
      </c>
      <c r="K312" s="84" t="b">
        <v>0</v>
      </c>
      <c r="L312" s="84" t="b">
        <v>0</v>
      </c>
    </row>
    <row r="313" spans="1:12" ht="15">
      <c r="A313" s="84" t="s">
        <v>2154</v>
      </c>
      <c r="B313" s="84" t="s">
        <v>2081</v>
      </c>
      <c r="C313" s="84">
        <v>2</v>
      </c>
      <c r="D313" s="122">
        <v>0</v>
      </c>
      <c r="E313" s="122">
        <v>1.301029995663981</v>
      </c>
      <c r="F313" s="84" t="s">
        <v>2018</v>
      </c>
      <c r="G313" s="84" t="b">
        <v>0</v>
      </c>
      <c r="H313" s="84" t="b">
        <v>0</v>
      </c>
      <c r="I313" s="84" t="b">
        <v>0</v>
      </c>
      <c r="J313" s="84" t="b">
        <v>0</v>
      </c>
      <c r="K313" s="84" t="b">
        <v>0</v>
      </c>
      <c r="L313" s="84" t="b">
        <v>0</v>
      </c>
    </row>
    <row r="314" spans="1:12" ht="15">
      <c r="A314" s="84" t="s">
        <v>2081</v>
      </c>
      <c r="B314" s="84" t="s">
        <v>2155</v>
      </c>
      <c r="C314" s="84">
        <v>2</v>
      </c>
      <c r="D314" s="122">
        <v>0</v>
      </c>
      <c r="E314" s="122">
        <v>1.301029995663981</v>
      </c>
      <c r="F314" s="84" t="s">
        <v>2018</v>
      </c>
      <c r="G314" s="84" t="b">
        <v>0</v>
      </c>
      <c r="H314" s="84" t="b">
        <v>0</v>
      </c>
      <c r="I314" s="84" t="b">
        <v>0</v>
      </c>
      <c r="J314" s="84" t="b">
        <v>0</v>
      </c>
      <c r="K314" s="84" t="b">
        <v>0</v>
      </c>
      <c r="L314" s="84" t="b">
        <v>0</v>
      </c>
    </row>
    <row r="315" spans="1:12" ht="15">
      <c r="A315" s="84" t="s">
        <v>2155</v>
      </c>
      <c r="B315" s="84" t="s">
        <v>2082</v>
      </c>
      <c r="C315" s="84">
        <v>2</v>
      </c>
      <c r="D315" s="122">
        <v>0</v>
      </c>
      <c r="E315" s="122">
        <v>1.301029995663981</v>
      </c>
      <c r="F315" s="84" t="s">
        <v>2018</v>
      </c>
      <c r="G315" s="84" t="b">
        <v>0</v>
      </c>
      <c r="H315" s="84" t="b">
        <v>0</v>
      </c>
      <c r="I315" s="84" t="b">
        <v>0</v>
      </c>
      <c r="J315" s="84" t="b">
        <v>0</v>
      </c>
      <c r="K315" s="84" t="b">
        <v>0</v>
      </c>
      <c r="L315" s="84" t="b">
        <v>0</v>
      </c>
    </row>
    <row r="316" spans="1:12" ht="15">
      <c r="A316" s="84" t="s">
        <v>2082</v>
      </c>
      <c r="B316" s="84" t="s">
        <v>2391</v>
      </c>
      <c r="C316" s="84">
        <v>2</v>
      </c>
      <c r="D316" s="122">
        <v>0</v>
      </c>
      <c r="E316" s="122">
        <v>1.301029995663981</v>
      </c>
      <c r="F316" s="84" t="s">
        <v>2018</v>
      </c>
      <c r="G316" s="84" t="b">
        <v>0</v>
      </c>
      <c r="H316" s="84" t="b">
        <v>0</v>
      </c>
      <c r="I316" s="84" t="b">
        <v>0</v>
      </c>
      <c r="J316" s="84" t="b">
        <v>0</v>
      </c>
      <c r="K316" s="84" t="b">
        <v>0</v>
      </c>
      <c r="L316" s="84" t="b">
        <v>0</v>
      </c>
    </row>
    <row r="317" spans="1:12" ht="15">
      <c r="A317" s="84" t="s">
        <v>2391</v>
      </c>
      <c r="B317" s="84" t="s">
        <v>2083</v>
      </c>
      <c r="C317" s="84">
        <v>2</v>
      </c>
      <c r="D317" s="122">
        <v>0</v>
      </c>
      <c r="E317" s="122">
        <v>1.301029995663981</v>
      </c>
      <c r="F317" s="84" t="s">
        <v>2018</v>
      </c>
      <c r="G317" s="84" t="b">
        <v>0</v>
      </c>
      <c r="H317" s="84" t="b">
        <v>0</v>
      </c>
      <c r="I317" s="84" t="b">
        <v>0</v>
      </c>
      <c r="J317" s="84" t="b">
        <v>0</v>
      </c>
      <c r="K317" s="84" t="b">
        <v>0</v>
      </c>
      <c r="L317" s="84" t="b">
        <v>0</v>
      </c>
    </row>
    <row r="318" spans="1:12" ht="15">
      <c r="A318" s="84" t="s">
        <v>2083</v>
      </c>
      <c r="B318" s="84" t="s">
        <v>2417</v>
      </c>
      <c r="C318" s="84">
        <v>2</v>
      </c>
      <c r="D318" s="122">
        <v>0</v>
      </c>
      <c r="E318" s="122">
        <v>1.301029995663981</v>
      </c>
      <c r="F318" s="84" t="s">
        <v>2018</v>
      </c>
      <c r="G318" s="84" t="b">
        <v>0</v>
      </c>
      <c r="H318" s="84" t="b">
        <v>0</v>
      </c>
      <c r="I318" s="84" t="b">
        <v>0</v>
      </c>
      <c r="J318" s="84" t="b">
        <v>0</v>
      </c>
      <c r="K318" s="84" t="b">
        <v>0</v>
      </c>
      <c r="L318" s="84" t="b">
        <v>0</v>
      </c>
    </row>
    <row r="319" spans="1:12" ht="15">
      <c r="A319" s="84" t="s">
        <v>2417</v>
      </c>
      <c r="B319" s="84" t="s">
        <v>2096</v>
      </c>
      <c r="C319" s="84">
        <v>2</v>
      </c>
      <c r="D319" s="122">
        <v>0</v>
      </c>
      <c r="E319" s="122">
        <v>1.301029995663981</v>
      </c>
      <c r="F319" s="84" t="s">
        <v>2018</v>
      </c>
      <c r="G319" s="84" t="b">
        <v>0</v>
      </c>
      <c r="H319" s="84" t="b">
        <v>0</v>
      </c>
      <c r="I319" s="84" t="b">
        <v>0</v>
      </c>
      <c r="J319" s="84" t="b">
        <v>0</v>
      </c>
      <c r="K319" s="84" t="b">
        <v>0</v>
      </c>
      <c r="L319" s="84" t="b">
        <v>0</v>
      </c>
    </row>
    <row r="320" spans="1:12" ht="15">
      <c r="A320" s="84" t="s">
        <v>2096</v>
      </c>
      <c r="B320" s="84" t="s">
        <v>2418</v>
      </c>
      <c r="C320" s="84">
        <v>2</v>
      </c>
      <c r="D320" s="122">
        <v>0</v>
      </c>
      <c r="E320" s="122">
        <v>1.301029995663981</v>
      </c>
      <c r="F320" s="84" t="s">
        <v>2018</v>
      </c>
      <c r="G320" s="84" t="b">
        <v>0</v>
      </c>
      <c r="H320" s="84" t="b">
        <v>0</v>
      </c>
      <c r="I320" s="84" t="b">
        <v>0</v>
      </c>
      <c r="J320" s="84" t="b">
        <v>0</v>
      </c>
      <c r="K320" s="84" t="b">
        <v>0</v>
      </c>
      <c r="L320"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6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2011</v>
      </c>
      <c r="BB2" s="13" t="s">
        <v>2029</v>
      </c>
      <c r="BC2" s="13" t="s">
        <v>2030</v>
      </c>
      <c r="BD2" s="117" t="s">
        <v>2469</v>
      </c>
      <c r="BE2" s="117" t="s">
        <v>2470</v>
      </c>
      <c r="BF2" s="117" t="s">
        <v>2471</v>
      </c>
      <c r="BG2" s="117" t="s">
        <v>2472</v>
      </c>
      <c r="BH2" s="117" t="s">
        <v>2473</v>
      </c>
      <c r="BI2" s="117" t="s">
        <v>2474</v>
      </c>
      <c r="BJ2" s="117" t="s">
        <v>2475</v>
      </c>
      <c r="BK2" s="117" t="s">
        <v>2476</v>
      </c>
      <c r="BL2" s="117" t="s">
        <v>2477</v>
      </c>
    </row>
    <row r="3" spans="1:64" ht="15" customHeight="1">
      <c r="A3" s="64" t="s">
        <v>212</v>
      </c>
      <c r="B3" s="64" t="s">
        <v>212</v>
      </c>
      <c r="C3" s="65"/>
      <c r="D3" s="66"/>
      <c r="E3" s="67"/>
      <c r="F3" s="68"/>
      <c r="G3" s="65"/>
      <c r="H3" s="69"/>
      <c r="I3" s="70"/>
      <c r="J3" s="70"/>
      <c r="K3" s="34" t="s">
        <v>65</v>
      </c>
      <c r="L3" s="71">
        <v>3</v>
      </c>
      <c r="M3" s="71"/>
      <c r="N3" s="72"/>
      <c r="O3" s="78" t="s">
        <v>176</v>
      </c>
      <c r="P3" s="80">
        <v>43499.81711805556</v>
      </c>
      <c r="Q3" s="78" t="s">
        <v>359</v>
      </c>
      <c r="R3" s="82" t="s">
        <v>490</v>
      </c>
      <c r="S3" s="78" t="s">
        <v>501</v>
      </c>
      <c r="T3" s="78" t="s">
        <v>512</v>
      </c>
      <c r="U3" s="78"/>
      <c r="V3" s="82" t="s">
        <v>531</v>
      </c>
      <c r="W3" s="80">
        <v>43499.81711805556</v>
      </c>
      <c r="X3" s="82" t="s">
        <v>556</v>
      </c>
      <c r="Y3" s="78"/>
      <c r="Z3" s="78"/>
      <c r="AA3" s="84" t="s">
        <v>689</v>
      </c>
      <c r="AB3" s="78"/>
      <c r="AC3" s="78" t="b">
        <v>0</v>
      </c>
      <c r="AD3" s="78">
        <v>0</v>
      </c>
      <c r="AE3" s="84" t="s">
        <v>929</v>
      </c>
      <c r="AF3" s="78" t="b">
        <v>0</v>
      </c>
      <c r="AG3" s="78" t="s">
        <v>1035</v>
      </c>
      <c r="AH3" s="78"/>
      <c r="AI3" s="84" t="s">
        <v>929</v>
      </c>
      <c r="AJ3" s="78" t="b">
        <v>0</v>
      </c>
      <c r="AK3" s="78">
        <v>0</v>
      </c>
      <c r="AL3" s="84" t="s">
        <v>929</v>
      </c>
      <c r="AM3" s="78" t="s">
        <v>1038</v>
      </c>
      <c r="AN3" s="78" t="b">
        <v>0</v>
      </c>
      <c r="AO3" s="84" t="s">
        <v>689</v>
      </c>
      <c r="AP3" s="78" t="s">
        <v>176</v>
      </c>
      <c r="AQ3" s="78">
        <v>0</v>
      </c>
      <c r="AR3" s="78">
        <v>0</v>
      </c>
      <c r="AS3" s="78"/>
      <c r="AT3" s="78"/>
      <c r="AU3" s="78"/>
      <c r="AV3" s="78"/>
      <c r="AW3" s="78"/>
      <c r="AX3" s="78"/>
      <c r="AY3" s="78"/>
      <c r="AZ3" s="78"/>
      <c r="BA3">
        <v>1</v>
      </c>
      <c r="BB3" s="78" t="str">
        <f>REPLACE(INDEX(GroupVertices[Group],MATCH(Edges24[[#This Row],[Vertex 1]],GroupVertices[Vertex],0)),1,1,"")</f>
        <v>4</v>
      </c>
      <c r="BC3" s="78" t="str">
        <f>REPLACE(INDEX(GroupVertices[Group],MATCH(Edges24[[#This Row],[Vertex 2]],GroupVertices[Vertex],0)),1,1,"")</f>
        <v>4</v>
      </c>
      <c r="BD3" s="48">
        <v>1</v>
      </c>
      <c r="BE3" s="49">
        <v>5.882352941176471</v>
      </c>
      <c r="BF3" s="48">
        <v>0</v>
      </c>
      <c r="BG3" s="49">
        <v>0</v>
      </c>
      <c r="BH3" s="48">
        <v>0</v>
      </c>
      <c r="BI3" s="49">
        <v>0</v>
      </c>
      <c r="BJ3" s="48">
        <v>16</v>
      </c>
      <c r="BK3" s="49">
        <v>94.11764705882354</v>
      </c>
      <c r="BL3" s="48">
        <v>17</v>
      </c>
    </row>
    <row r="4" spans="1:64" ht="15" customHeight="1">
      <c r="A4" s="64" t="s">
        <v>213</v>
      </c>
      <c r="B4" s="64" t="s">
        <v>240</v>
      </c>
      <c r="C4" s="65"/>
      <c r="D4" s="66"/>
      <c r="E4" s="67"/>
      <c r="F4" s="68"/>
      <c r="G4" s="65"/>
      <c r="H4" s="69"/>
      <c r="I4" s="70"/>
      <c r="J4" s="70"/>
      <c r="K4" s="34" t="s">
        <v>65</v>
      </c>
      <c r="L4" s="77">
        <v>4</v>
      </c>
      <c r="M4" s="77"/>
      <c r="N4" s="72"/>
      <c r="O4" s="79" t="s">
        <v>357</v>
      </c>
      <c r="P4" s="81">
        <v>43503.0949537037</v>
      </c>
      <c r="Q4" s="79" t="s">
        <v>360</v>
      </c>
      <c r="R4" s="83" t="s">
        <v>491</v>
      </c>
      <c r="S4" s="79" t="s">
        <v>502</v>
      </c>
      <c r="T4" s="79"/>
      <c r="U4" s="79"/>
      <c r="V4" s="83" t="s">
        <v>532</v>
      </c>
      <c r="W4" s="81">
        <v>43503.0949537037</v>
      </c>
      <c r="X4" s="83" t="s">
        <v>557</v>
      </c>
      <c r="Y4" s="79"/>
      <c r="Z4" s="79"/>
      <c r="AA4" s="85" t="s">
        <v>690</v>
      </c>
      <c r="AB4" s="85" t="s">
        <v>822</v>
      </c>
      <c r="AC4" s="79" t="b">
        <v>0</v>
      </c>
      <c r="AD4" s="79">
        <v>0</v>
      </c>
      <c r="AE4" s="85" t="s">
        <v>930</v>
      </c>
      <c r="AF4" s="79" t="b">
        <v>0</v>
      </c>
      <c r="AG4" s="79" t="s">
        <v>1035</v>
      </c>
      <c r="AH4" s="79"/>
      <c r="AI4" s="85" t="s">
        <v>929</v>
      </c>
      <c r="AJ4" s="79" t="b">
        <v>0</v>
      </c>
      <c r="AK4" s="79">
        <v>0</v>
      </c>
      <c r="AL4" s="85" t="s">
        <v>929</v>
      </c>
      <c r="AM4" s="79" t="s">
        <v>1039</v>
      </c>
      <c r="AN4" s="79" t="b">
        <v>0</v>
      </c>
      <c r="AO4" s="85" t="s">
        <v>822</v>
      </c>
      <c r="AP4" s="79" t="s">
        <v>176</v>
      </c>
      <c r="AQ4" s="79">
        <v>0</v>
      </c>
      <c r="AR4" s="79">
        <v>0</v>
      </c>
      <c r="AS4" s="79"/>
      <c r="AT4" s="79"/>
      <c r="AU4" s="79"/>
      <c r="AV4" s="79"/>
      <c r="AW4" s="79"/>
      <c r="AX4" s="79"/>
      <c r="AY4" s="79"/>
      <c r="AZ4" s="79"/>
      <c r="BA4">
        <v>1</v>
      </c>
      <c r="BB4" s="78" t="str">
        <f>REPLACE(INDEX(GroupVertices[Group],MATCH(Edges24[[#This Row],[Vertex 1]],GroupVertices[Vertex],0)),1,1,"")</f>
        <v>8</v>
      </c>
      <c r="BC4" s="78" t="str">
        <f>REPLACE(INDEX(GroupVertices[Group],MATCH(Edges24[[#This Row],[Vertex 2]],GroupVertices[Vertex],0)),1,1,"")</f>
        <v>8</v>
      </c>
      <c r="BD4" s="48">
        <v>0</v>
      </c>
      <c r="BE4" s="49">
        <v>0</v>
      </c>
      <c r="BF4" s="48">
        <v>0</v>
      </c>
      <c r="BG4" s="49">
        <v>0</v>
      </c>
      <c r="BH4" s="48">
        <v>1</v>
      </c>
      <c r="BI4" s="49">
        <v>3.8461538461538463</v>
      </c>
      <c r="BJ4" s="48">
        <v>25</v>
      </c>
      <c r="BK4" s="49">
        <v>96.15384615384616</v>
      </c>
      <c r="BL4" s="48">
        <v>26</v>
      </c>
    </row>
    <row r="5" spans="1:64" ht="15">
      <c r="A5" s="64" t="s">
        <v>214</v>
      </c>
      <c r="B5" s="64" t="s">
        <v>214</v>
      </c>
      <c r="C5" s="65"/>
      <c r="D5" s="66"/>
      <c r="E5" s="67"/>
      <c r="F5" s="68"/>
      <c r="G5" s="65"/>
      <c r="H5" s="69"/>
      <c r="I5" s="70"/>
      <c r="J5" s="70"/>
      <c r="K5" s="34" t="s">
        <v>65</v>
      </c>
      <c r="L5" s="77">
        <v>5</v>
      </c>
      <c r="M5" s="77"/>
      <c r="N5" s="72"/>
      <c r="O5" s="79" t="s">
        <v>176</v>
      </c>
      <c r="P5" s="81">
        <v>43500.375</v>
      </c>
      <c r="Q5" s="79" t="s">
        <v>361</v>
      </c>
      <c r="R5" s="83" t="s">
        <v>492</v>
      </c>
      <c r="S5" s="79" t="s">
        <v>503</v>
      </c>
      <c r="T5" s="79" t="s">
        <v>513</v>
      </c>
      <c r="U5" s="79"/>
      <c r="V5" s="83" t="s">
        <v>533</v>
      </c>
      <c r="W5" s="81">
        <v>43500.375</v>
      </c>
      <c r="X5" s="83" t="s">
        <v>558</v>
      </c>
      <c r="Y5" s="79"/>
      <c r="Z5" s="79"/>
      <c r="AA5" s="85" t="s">
        <v>691</v>
      </c>
      <c r="AB5" s="79"/>
      <c r="AC5" s="79" t="b">
        <v>0</v>
      </c>
      <c r="AD5" s="79">
        <v>0</v>
      </c>
      <c r="AE5" s="85" t="s">
        <v>929</v>
      </c>
      <c r="AF5" s="79" t="b">
        <v>0</v>
      </c>
      <c r="AG5" s="79" t="s">
        <v>1035</v>
      </c>
      <c r="AH5" s="79"/>
      <c r="AI5" s="85" t="s">
        <v>929</v>
      </c>
      <c r="AJ5" s="79" t="b">
        <v>0</v>
      </c>
      <c r="AK5" s="79">
        <v>0</v>
      </c>
      <c r="AL5" s="85" t="s">
        <v>929</v>
      </c>
      <c r="AM5" s="79" t="s">
        <v>1040</v>
      </c>
      <c r="AN5" s="79" t="b">
        <v>0</v>
      </c>
      <c r="AO5" s="85" t="s">
        <v>691</v>
      </c>
      <c r="AP5" s="79" t="s">
        <v>176</v>
      </c>
      <c r="AQ5" s="79">
        <v>0</v>
      </c>
      <c r="AR5" s="79">
        <v>0</v>
      </c>
      <c r="AS5" s="79"/>
      <c r="AT5" s="79"/>
      <c r="AU5" s="79"/>
      <c r="AV5" s="79"/>
      <c r="AW5" s="79"/>
      <c r="AX5" s="79"/>
      <c r="AY5" s="79"/>
      <c r="AZ5" s="79"/>
      <c r="BA5">
        <v>2</v>
      </c>
      <c r="BB5" s="78" t="str">
        <f>REPLACE(INDEX(GroupVertices[Group],MATCH(Edges24[[#This Row],[Vertex 1]],GroupVertices[Vertex],0)),1,1,"")</f>
        <v>4</v>
      </c>
      <c r="BC5" s="78" t="str">
        <f>REPLACE(INDEX(GroupVertices[Group],MATCH(Edges24[[#This Row],[Vertex 2]],GroupVertices[Vertex],0)),1,1,"")</f>
        <v>4</v>
      </c>
      <c r="BD5" s="48">
        <v>1</v>
      </c>
      <c r="BE5" s="49">
        <v>7.6923076923076925</v>
      </c>
      <c r="BF5" s="48">
        <v>0</v>
      </c>
      <c r="BG5" s="49">
        <v>0</v>
      </c>
      <c r="BH5" s="48">
        <v>0</v>
      </c>
      <c r="BI5" s="49">
        <v>0</v>
      </c>
      <c r="BJ5" s="48">
        <v>12</v>
      </c>
      <c r="BK5" s="49">
        <v>92.3076923076923</v>
      </c>
      <c r="BL5" s="48">
        <v>13</v>
      </c>
    </row>
    <row r="6" spans="1:64" ht="15">
      <c r="A6" s="64" t="s">
        <v>214</v>
      </c>
      <c r="B6" s="64" t="s">
        <v>214</v>
      </c>
      <c r="C6" s="65"/>
      <c r="D6" s="66"/>
      <c r="E6" s="67"/>
      <c r="F6" s="68"/>
      <c r="G6" s="65"/>
      <c r="H6" s="69"/>
      <c r="I6" s="70"/>
      <c r="J6" s="70"/>
      <c r="K6" s="34" t="s">
        <v>65</v>
      </c>
      <c r="L6" s="77">
        <v>6</v>
      </c>
      <c r="M6" s="77"/>
      <c r="N6" s="72"/>
      <c r="O6" s="79" t="s">
        <v>176</v>
      </c>
      <c r="P6" s="81">
        <v>43505.333333333336</v>
      </c>
      <c r="Q6" s="79" t="s">
        <v>362</v>
      </c>
      <c r="R6" s="83" t="s">
        <v>492</v>
      </c>
      <c r="S6" s="79" t="s">
        <v>503</v>
      </c>
      <c r="T6" s="79" t="s">
        <v>513</v>
      </c>
      <c r="U6" s="79"/>
      <c r="V6" s="83" t="s">
        <v>533</v>
      </c>
      <c r="W6" s="81">
        <v>43505.333333333336</v>
      </c>
      <c r="X6" s="83" t="s">
        <v>559</v>
      </c>
      <c r="Y6" s="79"/>
      <c r="Z6" s="79"/>
      <c r="AA6" s="85" t="s">
        <v>692</v>
      </c>
      <c r="AB6" s="79"/>
      <c r="AC6" s="79" t="b">
        <v>0</v>
      </c>
      <c r="AD6" s="79">
        <v>0</v>
      </c>
      <c r="AE6" s="85" t="s">
        <v>929</v>
      </c>
      <c r="AF6" s="79" t="b">
        <v>0</v>
      </c>
      <c r="AG6" s="79" t="s">
        <v>1035</v>
      </c>
      <c r="AH6" s="79"/>
      <c r="AI6" s="85" t="s">
        <v>929</v>
      </c>
      <c r="AJ6" s="79" t="b">
        <v>0</v>
      </c>
      <c r="AK6" s="79">
        <v>1</v>
      </c>
      <c r="AL6" s="85" t="s">
        <v>929</v>
      </c>
      <c r="AM6" s="79" t="s">
        <v>1040</v>
      </c>
      <c r="AN6" s="79" t="b">
        <v>0</v>
      </c>
      <c r="AO6" s="85" t="s">
        <v>692</v>
      </c>
      <c r="AP6" s="79" t="s">
        <v>176</v>
      </c>
      <c r="AQ6" s="79">
        <v>0</v>
      </c>
      <c r="AR6" s="79">
        <v>0</v>
      </c>
      <c r="AS6" s="79"/>
      <c r="AT6" s="79"/>
      <c r="AU6" s="79"/>
      <c r="AV6" s="79"/>
      <c r="AW6" s="79"/>
      <c r="AX6" s="79"/>
      <c r="AY6" s="79"/>
      <c r="AZ6" s="79"/>
      <c r="BA6">
        <v>2</v>
      </c>
      <c r="BB6" s="78" t="str">
        <f>REPLACE(INDEX(GroupVertices[Group],MATCH(Edges24[[#This Row],[Vertex 1]],GroupVertices[Vertex],0)),1,1,"")</f>
        <v>4</v>
      </c>
      <c r="BC6" s="78" t="str">
        <f>REPLACE(INDEX(GroupVertices[Group],MATCH(Edges24[[#This Row],[Vertex 2]],GroupVertices[Vertex],0)),1,1,"")</f>
        <v>4</v>
      </c>
      <c r="BD6" s="48">
        <v>1</v>
      </c>
      <c r="BE6" s="49">
        <v>7.6923076923076925</v>
      </c>
      <c r="BF6" s="48">
        <v>0</v>
      </c>
      <c r="BG6" s="49">
        <v>0</v>
      </c>
      <c r="BH6" s="48">
        <v>0</v>
      </c>
      <c r="BI6" s="49">
        <v>0</v>
      </c>
      <c r="BJ6" s="48">
        <v>12</v>
      </c>
      <c r="BK6" s="49">
        <v>92.3076923076923</v>
      </c>
      <c r="BL6" s="48">
        <v>13</v>
      </c>
    </row>
    <row r="7" spans="1:64" ht="15">
      <c r="A7" s="64" t="s">
        <v>215</v>
      </c>
      <c r="B7" s="64" t="s">
        <v>217</v>
      </c>
      <c r="C7" s="65"/>
      <c r="D7" s="66"/>
      <c r="E7" s="67"/>
      <c r="F7" s="68"/>
      <c r="G7" s="65"/>
      <c r="H7" s="69"/>
      <c r="I7" s="70"/>
      <c r="J7" s="70"/>
      <c r="K7" s="34" t="s">
        <v>65</v>
      </c>
      <c r="L7" s="77">
        <v>7</v>
      </c>
      <c r="M7" s="77"/>
      <c r="N7" s="72"/>
      <c r="O7" s="79" t="s">
        <v>358</v>
      </c>
      <c r="P7" s="81">
        <v>43505.9405787037</v>
      </c>
      <c r="Q7" s="79" t="s">
        <v>363</v>
      </c>
      <c r="R7" s="83" t="s">
        <v>493</v>
      </c>
      <c r="S7" s="79" t="s">
        <v>504</v>
      </c>
      <c r="T7" s="79" t="s">
        <v>514</v>
      </c>
      <c r="U7" s="79"/>
      <c r="V7" s="83" t="s">
        <v>534</v>
      </c>
      <c r="W7" s="81">
        <v>43505.9405787037</v>
      </c>
      <c r="X7" s="83" t="s">
        <v>560</v>
      </c>
      <c r="Y7" s="79"/>
      <c r="Z7" s="79"/>
      <c r="AA7" s="85" t="s">
        <v>693</v>
      </c>
      <c r="AB7" s="79"/>
      <c r="AC7" s="79" t="b">
        <v>0</v>
      </c>
      <c r="AD7" s="79">
        <v>0</v>
      </c>
      <c r="AE7" s="85" t="s">
        <v>929</v>
      </c>
      <c r="AF7" s="79" t="b">
        <v>0</v>
      </c>
      <c r="AG7" s="79" t="s">
        <v>1035</v>
      </c>
      <c r="AH7" s="79"/>
      <c r="AI7" s="85" t="s">
        <v>929</v>
      </c>
      <c r="AJ7" s="79" t="b">
        <v>0</v>
      </c>
      <c r="AK7" s="79">
        <v>4</v>
      </c>
      <c r="AL7" s="85" t="s">
        <v>695</v>
      </c>
      <c r="AM7" s="79" t="s">
        <v>1038</v>
      </c>
      <c r="AN7" s="79" t="b">
        <v>0</v>
      </c>
      <c r="AO7" s="85" t="s">
        <v>695</v>
      </c>
      <c r="AP7" s="79" t="s">
        <v>176</v>
      </c>
      <c r="AQ7" s="79">
        <v>0</v>
      </c>
      <c r="AR7" s="79">
        <v>0</v>
      </c>
      <c r="AS7" s="79"/>
      <c r="AT7" s="79"/>
      <c r="AU7" s="79"/>
      <c r="AV7" s="79"/>
      <c r="AW7" s="79"/>
      <c r="AX7" s="79"/>
      <c r="AY7" s="79"/>
      <c r="AZ7" s="79"/>
      <c r="BA7">
        <v>1</v>
      </c>
      <c r="BB7" s="78" t="str">
        <f>REPLACE(INDEX(GroupVertices[Group],MATCH(Edges24[[#This Row],[Vertex 1]],GroupVertices[Vertex],0)),1,1,"")</f>
        <v>6</v>
      </c>
      <c r="BC7" s="78" t="str">
        <f>REPLACE(INDEX(GroupVertices[Group],MATCH(Edges24[[#This Row],[Vertex 2]],GroupVertices[Vertex],0)),1,1,"")</f>
        <v>6</v>
      </c>
      <c r="BD7" s="48">
        <v>0</v>
      </c>
      <c r="BE7" s="49">
        <v>0</v>
      </c>
      <c r="BF7" s="48">
        <v>0</v>
      </c>
      <c r="BG7" s="49">
        <v>0</v>
      </c>
      <c r="BH7" s="48">
        <v>0</v>
      </c>
      <c r="BI7" s="49">
        <v>0</v>
      </c>
      <c r="BJ7" s="48">
        <v>18</v>
      </c>
      <c r="BK7" s="49">
        <v>100</v>
      </c>
      <c r="BL7" s="48">
        <v>18</v>
      </c>
    </row>
    <row r="8" spans="1:64" ht="15">
      <c r="A8" s="64" t="s">
        <v>216</v>
      </c>
      <c r="B8" s="64" t="s">
        <v>217</v>
      </c>
      <c r="C8" s="65"/>
      <c r="D8" s="66"/>
      <c r="E8" s="67"/>
      <c r="F8" s="68"/>
      <c r="G8" s="65"/>
      <c r="H8" s="69"/>
      <c r="I8" s="70"/>
      <c r="J8" s="70"/>
      <c r="K8" s="34" t="s">
        <v>65</v>
      </c>
      <c r="L8" s="77">
        <v>8</v>
      </c>
      <c r="M8" s="77"/>
      <c r="N8" s="72"/>
      <c r="O8" s="79" t="s">
        <v>358</v>
      </c>
      <c r="P8" s="81">
        <v>43506.0025</v>
      </c>
      <c r="Q8" s="79" t="s">
        <v>363</v>
      </c>
      <c r="R8" s="83" t="s">
        <v>493</v>
      </c>
      <c r="S8" s="79" t="s">
        <v>504</v>
      </c>
      <c r="T8" s="79" t="s">
        <v>514</v>
      </c>
      <c r="U8" s="79"/>
      <c r="V8" s="83" t="s">
        <v>535</v>
      </c>
      <c r="W8" s="81">
        <v>43506.0025</v>
      </c>
      <c r="X8" s="83" t="s">
        <v>561</v>
      </c>
      <c r="Y8" s="79"/>
      <c r="Z8" s="79"/>
      <c r="AA8" s="85" t="s">
        <v>694</v>
      </c>
      <c r="AB8" s="79"/>
      <c r="AC8" s="79" t="b">
        <v>0</v>
      </c>
      <c r="AD8" s="79">
        <v>0</v>
      </c>
      <c r="AE8" s="85" t="s">
        <v>929</v>
      </c>
      <c r="AF8" s="79" t="b">
        <v>0</v>
      </c>
      <c r="AG8" s="79" t="s">
        <v>1035</v>
      </c>
      <c r="AH8" s="79"/>
      <c r="AI8" s="85" t="s">
        <v>929</v>
      </c>
      <c r="AJ8" s="79" t="b">
        <v>0</v>
      </c>
      <c r="AK8" s="79">
        <v>4</v>
      </c>
      <c r="AL8" s="85" t="s">
        <v>695</v>
      </c>
      <c r="AM8" s="79" t="s">
        <v>1041</v>
      </c>
      <c r="AN8" s="79" t="b">
        <v>0</v>
      </c>
      <c r="AO8" s="85" t="s">
        <v>695</v>
      </c>
      <c r="AP8" s="79" t="s">
        <v>176</v>
      </c>
      <c r="AQ8" s="79">
        <v>0</v>
      </c>
      <c r="AR8" s="79">
        <v>0</v>
      </c>
      <c r="AS8" s="79"/>
      <c r="AT8" s="79"/>
      <c r="AU8" s="79"/>
      <c r="AV8" s="79"/>
      <c r="AW8" s="79"/>
      <c r="AX8" s="79"/>
      <c r="AY8" s="79"/>
      <c r="AZ8" s="79"/>
      <c r="BA8">
        <v>1</v>
      </c>
      <c r="BB8" s="78" t="str">
        <f>REPLACE(INDEX(GroupVertices[Group],MATCH(Edges24[[#This Row],[Vertex 1]],GroupVertices[Vertex],0)),1,1,"")</f>
        <v>6</v>
      </c>
      <c r="BC8" s="78" t="str">
        <f>REPLACE(INDEX(GroupVertices[Group],MATCH(Edges24[[#This Row],[Vertex 2]],GroupVertices[Vertex],0)),1,1,"")</f>
        <v>6</v>
      </c>
      <c r="BD8" s="48">
        <v>0</v>
      </c>
      <c r="BE8" s="49">
        <v>0</v>
      </c>
      <c r="BF8" s="48">
        <v>0</v>
      </c>
      <c r="BG8" s="49">
        <v>0</v>
      </c>
      <c r="BH8" s="48">
        <v>0</v>
      </c>
      <c r="BI8" s="49">
        <v>0</v>
      </c>
      <c r="BJ8" s="48">
        <v>18</v>
      </c>
      <c r="BK8" s="49">
        <v>100</v>
      </c>
      <c r="BL8" s="48">
        <v>18</v>
      </c>
    </row>
    <row r="9" spans="1:64" ht="15">
      <c r="A9" s="64" t="s">
        <v>217</v>
      </c>
      <c r="B9" s="64" t="s">
        <v>217</v>
      </c>
      <c r="C9" s="65"/>
      <c r="D9" s="66"/>
      <c r="E9" s="67"/>
      <c r="F9" s="68"/>
      <c r="G9" s="65"/>
      <c r="H9" s="69"/>
      <c r="I9" s="70"/>
      <c r="J9" s="70"/>
      <c r="K9" s="34" t="s">
        <v>65</v>
      </c>
      <c r="L9" s="77">
        <v>9</v>
      </c>
      <c r="M9" s="77"/>
      <c r="N9" s="72"/>
      <c r="O9" s="79" t="s">
        <v>176</v>
      </c>
      <c r="P9" s="81">
        <v>43505.9272337963</v>
      </c>
      <c r="Q9" s="79" t="s">
        <v>364</v>
      </c>
      <c r="R9" s="83" t="s">
        <v>493</v>
      </c>
      <c r="S9" s="79" t="s">
        <v>504</v>
      </c>
      <c r="T9" s="79" t="s">
        <v>514</v>
      </c>
      <c r="U9" s="83" t="s">
        <v>529</v>
      </c>
      <c r="V9" s="83" t="s">
        <v>529</v>
      </c>
      <c r="W9" s="81">
        <v>43505.9272337963</v>
      </c>
      <c r="X9" s="83" t="s">
        <v>562</v>
      </c>
      <c r="Y9" s="79"/>
      <c r="Z9" s="79"/>
      <c r="AA9" s="85" t="s">
        <v>695</v>
      </c>
      <c r="AB9" s="79"/>
      <c r="AC9" s="79" t="b">
        <v>0</v>
      </c>
      <c r="AD9" s="79">
        <v>0</v>
      </c>
      <c r="AE9" s="85" t="s">
        <v>929</v>
      </c>
      <c r="AF9" s="79" t="b">
        <v>0</v>
      </c>
      <c r="AG9" s="79" t="s">
        <v>1035</v>
      </c>
      <c r="AH9" s="79"/>
      <c r="AI9" s="85" t="s">
        <v>929</v>
      </c>
      <c r="AJ9" s="79" t="b">
        <v>0</v>
      </c>
      <c r="AK9" s="79">
        <v>4</v>
      </c>
      <c r="AL9" s="85" t="s">
        <v>929</v>
      </c>
      <c r="AM9" s="79" t="s">
        <v>1042</v>
      </c>
      <c r="AN9" s="79" t="b">
        <v>0</v>
      </c>
      <c r="AO9" s="85" t="s">
        <v>695</v>
      </c>
      <c r="AP9" s="79" t="s">
        <v>176</v>
      </c>
      <c r="AQ9" s="79">
        <v>0</v>
      </c>
      <c r="AR9" s="79">
        <v>0</v>
      </c>
      <c r="AS9" s="79"/>
      <c r="AT9" s="79"/>
      <c r="AU9" s="79"/>
      <c r="AV9" s="79"/>
      <c r="AW9" s="79"/>
      <c r="AX9" s="79"/>
      <c r="AY9" s="79"/>
      <c r="AZ9" s="79"/>
      <c r="BA9">
        <v>1</v>
      </c>
      <c r="BB9" s="78" t="str">
        <f>REPLACE(INDEX(GroupVertices[Group],MATCH(Edges24[[#This Row],[Vertex 1]],GroupVertices[Vertex],0)),1,1,"")</f>
        <v>6</v>
      </c>
      <c r="BC9" s="78" t="str">
        <f>REPLACE(INDEX(GroupVertices[Group],MATCH(Edges24[[#This Row],[Vertex 2]],GroupVertices[Vertex],0)),1,1,"")</f>
        <v>6</v>
      </c>
      <c r="BD9" s="48">
        <v>0</v>
      </c>
      <c r="BE9" s="49">
        <v>0</v>
      </c>
      <c r="BF9" s="48">
        <v>0</v>
      </c>
      <c r="BG9" s="49">
        <v>0</v>
      </c>
      <c r="BH9" s="48">
        <v>0</v>
      </c>
      <c r="BI9" s="49">
        <v>0</v>
      </c>
      <c r="BJ9" s="48">
        <v>15</v>
      </c>
      <c r="BK9" s="49">
        <v>100</v>
      </c>
      <c r="BL9" s="48">
        <v>15</v>
      </c>
    </row>
    <row r="10" spans="1:64" ht="15">
      <c r="A10" s="64" t="s">
        <v>218</v>
      </c>
      <c r="B10" s="64" t="s">
        <v>217</v>
      </c>
      <c r="C10" s="65"/>
      <c r="D10" s="66"/>
      <c r="E10" s="67"/>
      <c r="F10" s="68"/>
      <c r="G10" s="65"/>
      <c r="H10" s="69"/>
      <c r="I10" s="70"/>
      <c r="J10" s="70"/>
      <c r="K10" s="34" t="s">
        <v>65</v>
      </c>
      <c r="L10" s="77">
        <v>10</v>
      </c>
      <c r="M10" s="77"/>
      <c r="N10" s="72"/>
      <c r="O10" s="79" t="s">
        <v>358</v>
      </c>
      <c r="P10" s="81">
        <v>43506.05195601852</v>
      </c>
      <c r="Q10" s="79" t="s">
        <v>363</v>
      </c>
      <c r="R10" s="83" t="s">
        <v>493</v>
      </c>
      <c r="S10" s="79" t="s">
        <v>504</v>
      </c>
      <c r="T10" s="79" t="s">
        <v>514</v>
      </c>
      <c r="U10" s="79"/>
      <c r="V10" s="83" t="s">
        <v>536</v>
      </c>
      <c r="W10" s="81">
        <v>43506.05195601852</v>
      </c>
      <c r="X10" s="83" t="s">
        <v>563</v>
      </c>
      <c r="Y10" s="79"/>
      <c r="Z10" s="79"/>
      <c r="AA10" s="85" t="s">
        <v>696</v>
      </c>
      <c r="AB10" s="79"/>
      <c r="AC10" s="79" t="b">
        <v>0</v>
      </c>
      <c r="AD10" s="79">
        <v>0</v>
      </c>
      <c r="AE10" s="85" t="s">
        <v>929</v>
      </c>
      <c r="AF10" s="79" t="b">
        <v>0</v>
      </c>
      <c r="AG10" s="79" t="s">
        <v>1035</v>
      </c>
      <c r="AH10" s="79"/>
      <c r="AI10" s="85" t="s">
        <v>929</v>
      </c>
      <c r="AJ10" s="79" t="b">
        <v>0</v>
      </c>
      <c r="AK10" s="79">
        <v>4</v>
      </c>
      <c r="AL10" s="85" t="s">
        <v>695</v>
      </c>
      <c r="AM10" s="79" t="s">
        <v>1043</v>
      </c>
      <c r="AN10" s="79" t="b">
        <v>0</v>
      </c>
      <c r="AO10" s="85" t="s">
        <v>695</v>
      </c>
      <c r="AP10" s="79" t="s">
        <v>176</v>
      </c>
      <c r="AQ10" s="79">
        <v>0</v>
      </c>
      <c r="AR10" s="79">
        <v>0</v>
      </c>
      <c r="AS10" s="79"/>
      <c r="AT10" s="79"/>
      <c r="AU10" s="79"/>
      <c r="AV10" s="79"/>
      <c r="AW10" s="79"/>
      <c r="AX10" s="79"/>
      <c r="AY10" s="79"/>
      <c r="AZ10" s="79"/>
      <c r="BA10">
        <v>1</v>
      </c>
      <c r="BB10" s="78" t="str">
        <f>REPLACE(INDEX(GroupVertices[Group],MATCH(Edges24[[#This Row],[Vertex 1]],GroupVertices[Vertex],0)),1,1,"")</f>
        <v>6</v>
      </c>
      <c r="BC10" s="78" t="str">
        <f>REPLACE(INDEX(GroupVertices[Group],MATCH(Edges24[[#This Row],[Vertex 2]],GroupVertices[Vertex],0)),1,1,"")</f>
        <v>6</v>
      </c>
      <c r="BD10" s="48">
        <v>0</v>
      </c>
      <c r="BE10" s="49">
        <v>0</v>
      </c>
      <c r="BF10" s="48">
        <v>0</v>
      </c>
      <c r="BG10" s="49">
        <v>0</v>
      </c>
      <c r="BH10" s="48">
        <v>0</v>
      </c>
      <c r="BI10" s="49">
        <v>0</v>
      </c>
      <c r="BJ10" s="48">
        <v>18</v>
      </c>
      <c r="BK10" s="49">
        <v>100</v>
      </c>
      <c r="BL10" s="48">
        <v>18</v>
      </c>
    </row>
    <row r="11" spans="1:64" ht="15">
      <c r="A11" s="64" t="s">
        <v>219</v>
      </c>
      <c r="B11" s="64" t="s">
        <v>241</v>
      </c>
      <c r="C11" s="65"/>
      <c r="D11" s="66"/>
      <c r="E11" s="67"/>
      <c r="F11" s="68"/>
      <c r="G11" s="65"/>
      <c r="H11" s="69"/>
      <c r="I11" s="70"/>
      <c r="J11" s="70"/>
      <c r="K11" s="34" t="s">
        <v>65</v>
      </c>
      <c r="L11" s="77">
        <v>11</v>
      </c>
      <c r="M11" s="77"/>
      <c r="N11" s="72"/>
      <c r="O11" s="79" t="s">
        <v>357</v>
      </c>
      <c r="P11" s="81">
        <v>43498.43454861111</v>
      </c>
      <c r="Q11" s="79" t="s">
        <v>365</v>
      </c>
      <c r="R11" s="83" t="s">
        <v>494</v>
      </c>
      <c r="S11" s="79" t="s">
        <v>505</v>
      </c>
      <c r="T11" s="79"/>
      <c r="U11" s="79"/>
      <c r="V11" s="83" t="s">
        <v>537</v>
      </c>
      <c r="W11" s="81">
        <v>43498.43454861111</v>
      </c>
      <c r="X11" s="83" t="s">
        <v>564</v>
      </c>
      <c r="Y11" s="79"/>
      <c r="Z11" s="79"/>
      <c r="AA11" s="85" t="s">
        <v>697</v>
      </c>
      <c r="AB11" s="85" t="s">
        <v>823</v>
      </c>
      <c r="AC11" s="79" t="b">
        <v>0</v>
      </c>
      <c r="AD11" s="79">
        <v>0</v>
      </c>
      <c r="AE11" s="85" t="s">
        <v>931</v>
      </c>
      <c r="AF11" s="79" t="b">
        <v>0</v>
      </c>
      <c r="AG11" s="79" t="s">
        <v>1035</v>
      </c>
      <c r="AH11" s="79"/>
      <c r="AI11" s="85" t="s">
        <v>929</v>
      </c>
      <c r="AJ11" s="79" t="b">
        <v>0</v>
      </c>
      <c r="AK11" s="79">
        <v>0</v>
      </c>
      <c r="AL11" s="85" t="s">
        <v>929</v>
      </c>
      <c r="AM11" s="79" t="s">
        <v>1044</v>
      </c>
      <c r="AN11" s="79" t="b">
        <v>0</v>
      </c>
      <c r="AO11" s="85" t="s">
        <v>823</v>
      </c>
      <c r="AP11" s="79" t="s">
        <v>176</v>
      </c>
      <c r="AQ11" s="79">
        <v>0</v>
      </c>
      <c r="AR11" s="79">
        <v>0</v>
      </c>
      <c r="AS11" s="79"/>
      <c r="AT11" s="79"/>
      <c r="AU11" s="79"/>
      <c r="AV11" s="79"/>
      <c r="AW11" s="79"/>
      <c r="AX11" s="79"/>
      <c r="AY11" s="79"/>
      <c r="AZ11" s="79"/>
      <c r="BA11">
        <v>1</v>
      </c>
      <c r="BB11" s="78" t="str">
        <f>REPLACE(INDEX(GroupVertices[Group],MATCH(Edges24[[#This Row],[Vertex 1]],GroupVertices[Vertex],0)),1,1,"")</f>
        <v>2</v>
      </c>
      <c r="BC11" s="78" t="str">
        <f>REPLACE(INDEX(GroupVertices[Group],MATCH(Edges24[[#This Row],[Vertex 2]],GroupVertices[Vertex],0)),1,1,"")</f>
        <v>2</v>
      </c>
      <c r="BD11" s="48">
        <v>0</v>
      </c>
      <c r="BE11" s="49">
        <v>0</v>
      </c>
      <c r="BF11" s="48">
        <v>0</v>
      </c>
      <c r="BG11" s="49">
        <v>0</v>
      </c>
      <c r="BH11" s="48">
        <v>0</v>
      </c>
      <c r="BI11" s="49">
        <v>0</v>
      </c>
      <c r="BJ11" s="48">
        <v>25</v>
      </c>
      <c r="BK11" s="49">
        <v>100</v>
      </c>
      <c r="BL11" s="48">
        <v>25</v>
      </c>
    </row>
    <row r="12" spans="1:64" ht="15">
      <c r="A12" s="64" t="s">
        <v>219</v>
      </c>
      <c r="B12" s="64" t="s">
        <v>242</v>
      </c>
      <c r="C12" s="65"/>
      <c r="D12" s="66"/>
      <c r="E12" s="67"/>
      <c r="F12" s="68"/>
      <c r="G12" s="65"/>
      <c r="H12" s="69"/>
      <c r="I12" s="70"/>
      <c r="J12" s="70"/>
      <c r="K12" s="34" t="s">
        <v>65</v>
      </c>
      <c r="L12" s="77">
        <v>12</v>
      </c>
      <c r="M12" s="77"/>
      <c r="N12" s="72"/>
      <c r="O12" s="79" t="s">
        <v>357</v>
      </c>
      <c r="P12" s="81">
        <v>43498.453368055554</v>
      </c>
      <c r="Q12" s="79" t="s">
        <v>366</v>
      </c>
      <c r="R12" s="83" t="s">
        <v>494</v>
      </c>
      <c r="S12" s="79" t="s">
        <v>505</v>
      </c>
      <c r="T12" s="79"/>
      <c r="U12" s="79"/>
      <c r="V12" s="83" t="s">
        <v>537</v>
      </c>
      <c r="W12" s="81">
        <v>43498.453368055554</v>
      </c>
      <c r="X12" s="83" t="s">
        <v>565</v>
      </c>
      <c r="Y12" s="79"/>
      <c r="Z12" s="79"/>
      <c r="AA12" s="85" t="s">
        <v>698</v>
      </c>
      <c r="AB12" s="85" t="s">
        <v>824</v>
      </c>
      <c r="AC12" s="79" t="b">
        <v>0</v>
      </c>
      <c r="AD12" s="79">
        <v>0</v>
      </c>
      <c r="AE12" s="85" t="s">
        <v>932</v>
      </c>
      <c r="AF12" s="79" t="b">
        <v>0</v>
      </c>
      <c r="AG12" s="79" t="s">
        <v>1035</v>
      </c>
      <c r="AH12" s="79"/>
      <c r="AI12" s="85" t="s">
        <v>929</v>
      </c>
      <c r="AJ12" s="79" t="b">
        <v>0</v>
      </c>
      <c r="AK12" s="79">
        <v>0</v>
      </c>
      <c r="AL12" s="85" t="s">
        <v>929</v>
      </c>
      <c r="AM12" s="79" t="s">
        <v>1044</v>
      </c>
      <c r="AN12" s="79" t="b">
        <v>0</v>
      </c>
      <c r="AO12" s="85" t="s">
        <v>824</v>
      </c>
      <c r="AP12" s="79" t="s">
        <v>176</v>
      </c>
      <c r="AQ12" s="79">
        <v>0</v>
      </c>
      <c r="AR12" s="79">
        <v>0</v>
      </c>
      <c r="AS12" s="79"/>
      <c r="AT12" s="79"/>
      <c r="AU12" s="79"/>
      <c r="AV12" s="79"/>
      <c r="AW12" s="79"/>
      <c r="AX12" s="79"/>
      <c r="AY12" s="79"/>
      <c r="AZ12" s="79"/>
      <c r="BA12">
        <v>1</v>
      </c>
      <c r="BB12" s="78" t="str">
        <f>REPLACE(INDEX(GroupVertices[Group],MATCH(Edges24[[#This Row],[Vertex 1]],GroupVertices[Vertex],0)),1,1,"")</f>
        <v>2</v>
      </c>
      <c r="BC12" s="78" t="str">
        <f>REPLACE(INDEX(GroupVertices[Group],MATCH(Edges24[[#This Row],[Vertex 2]],GroupVertices[Vertex],0)),1,1,"")</f>
        <v>2</v>
      </c>
      <c r="BD12" s="48">
        <v>0</v>
      </c>
      <c r="BE12" s="49">
        <v>0</v>
      </c>
      <c r="BF12" s="48">
        <v>0</v>
      </c>
      <c r="BG12" s="49">
        <v>0</v>
      </c>
      <c r="BH12" s="48">
        <v>0</v>
      </c>
      <c r="BI12" s="49">
        <v>0</v>
      </c>
      <c r="BJ12" s="48">
        <v>9</v>
      </c>
      <c r="BK12" s="49">
        <v>100</v>
      </c>
      <c r="BL12" s="48">
        <v>9</v>
      </c>
    </row>
    <row r="13" spans="1:64" ht="15">
      <c r="A13" s="64" t="s">
        <v>219</v>
      </c>
      <c r="B13" s="64" t="s">
        <v>243</v>
      </c>
      <c r="C13" s="65"/>
      <c r="D13" s="66"/>
      <c r="E13" s="67"/>
      <c r="F13" s="68"/>
      <c r="G13" s="65"/>
      <c r="H13" s="69"/>
      <c r="I13" s="70"/>
      <c r="J13" s="70"/>
      <c r="K13" s="34" t="s">
        <v>65</v>
      </c>
      <c r="L13" s="77">
        <v>13</v>
      </c>
      <c r="M13" s="77"/>
      <c r="N13" s="72"/>
      <c r="O13" s="79" t="s">
        <v>357</v>
      </c>
      <c r="P13" s="81">
        <v>43498.54341435185</v>
      </c>
      <c r="Q13" s="79" t="s">
        <v>367</v>
      </c>
      <c r="R13" s="83" t="s">
        <v>494</v>
      </c>
      <c r="S13" s="79" t="s">
        <v>505</v>
      </c>
      <c r="T13" s="79"/>
      <c r="U13" s="79"/>
      <c r="V13" s="83" t="s">
        <v>537</v>
      </c>
      <c r="W13" s="81">
        <v>43498.54341435185</v>
      </c>
      <c r="X13" s="83" t="s">
        <v>566</v>
      </c>
      <c r="Y13" s="79"/>
      <c r="Z13" s="79"/>
      <c r="AA13" s="85" t="s">
        <v>699</v>
      </c>
      <c r="AB13" s="85" t="s">
        <v>825</v>
      </c>
      <c r="AC13" s="79" t="b">
        <v>0</v>
      </c>
      <c r="AD13" s="79">
        <v>0</v>
      </c>
      <c r="AE13" s="85" t="s">
        <v>933</v>
      </c>
      <c r="AF13" s="79" t="b">
        <v>0</v>
      </c>
      <c r="AG13" s="79" t="s">
        <v>1035</v>
      </c>
      <c r="AH13" s="79"/>
      <c r="AI13" s="85" t="s">
        <v>929</v>
      </c>
      <c r="AJ13" s="79" t="b">
        <v>0</v>
      </c>
      <c r="AK13" s="79">
        <v>0</v>
      </c>
      <c r="AL13" s="85" t="s">
        <v>929</v>
      </c>
      <c r="AM13" s="79" t="s">
        <v>1044</v>
      </c>
      <c r="AN13" s="79" t="b">
        <v>0</v>
      </c>
      <c r="AO13" s="85" t="s">
        <v>825</v>
      </c>
      <c r="AP13" s="79" t="s">
        <v>176</v>
      </c>
      <c r="AQ13" s="79">
        <v>0</v>
      </c>
      <c r="AR13" s="79">
        <v>0</v>
      </c>
      <c r="AS13" s="79"/>
      <c r="AT13" s="79"/>
      <c r="AU13" s="79"/>
      <c r="AV13" s="79"/>
      <c r="AW13" s="79"/>
      <c r="AX13" s="79"/>
      <c r="AY13" s="79"/>
      <c r="AZ13" s="79"/>
      <c r="BA13">
        <v>1</v>
      </c>
      <c r="BB13" s="78" t="str">
        <f>REPLACE(INDEX(GroupVertices[Group],MATCH(Edges24[[#This Row],[Vertex 1]],GroupVertices[Vertex],0)),1,1,"")</f>
        <v>2</v>
      </c>
      <c r="BC13" s="78" t="str">
        <f>REPLACE(INDEX(GroupVertices[Group],MATCH(Edges24[[#This Row],[Vertex 2]],GroupVertices[Vertex],0)),1,1,"")</f>
        <v>2</v>
      </c>
      <c r="BD13" s="48">
        <v>0</v>
      </c>
      <c r="BE13" s="49">
        <v>0</v>
      </c>
      <c r="BF13" s="48">
        <v>0</v>
      </c>
      <c r="BG13" s="49">
        <v>0</v>
      </c>
      <c r="BH13" s="48">
        <v>0</v>
      </c>
      <c r="BI13" s="49">
        <v>0</v>
      </c>
      <c r="BJ13" s="48">
        <v>18</v>
      </c>
      <c r="BK13" s="49">
        <v>100</v>
      </c>
      <c r="BL13" s="48">
        <v>18</v>
      </c>
    </row>
    <row r="14" spans="1:64" ht="15">
      <c r="A14" s="64" t="s">
        <v>219</v>
      </c>
      <c r="B14" s="64" t="s">
        <v>244</v>
      </c>
      <c r="C14" s="65"/>
      <c r="D14" s="66"/>
      <c r="E14" s="67"/>
      <c r="F14" s="68"/>
      <c r="G14" s="65"/>
      <c r="H14" s="69"/>
      <c r="I14" s="70"/>
      <c r="J14" s="70"/>
      <c r="K14" s="34" t="s">
        <v>65</v>
      </c>
      <c r="L14" s="77">
        <v>14</v>
      </c>
      <c r="M14" s="77"/>
      <c r="N14" s="72"/>
      <c r="O14" s="79" t="s">
        <v>357</v>
      </c>
      <c r="P14" s="81">
        <v>43498.550983796296</v>
      </c>
      <c r="Q14" s="79" t="s">
        <v>368</v>
      </c>
      <c r="R14" s="83" t="s">
        <v>494</v>
      </c>
      <c r="S14" s="79" t="s">
        <v>505</v>
      </c>
      <c r="T14" s="79"/>
      <c r="U14" s="79"/>
      <c r="V14" s="83" t="s">
        <v>537</v>
      </c>
      <c r="W14" s="81">
        <v>43498.550983796296</v>
      </c>
      <c r="X14" s="83" t="s">
        <v>567</v>
      </c>
      <c r="Y14" s="79"/>
      <c r="Z14" s="79"/>
      <c r="AA14" s="85" t="s">
        <v>700</v>
      </c>
      <c r="AB14" s="85" t="s">
        <v>826</v>
      </c>
      <c r="AC14" s="79" t="b">
        <v>0</v>
      </c>
      <c r="AD14" s="79">
        <v>0</v>
      </c>
      <c r="AE14" s="85" t="s">
        <v>934</v>
      </c>
      <c r="AF14" s="79" t="b">
        <v>0</v>
      </c>
      <c r="AG14" s="79" t="s">
        <v>1035</v>
      </c>
      <c r="AH14" s="79"/>
      <c r="AI14" s="85" t="s">
        <v>929</v>
      </c>
      <c r="AJ14" s="79" t="b">
        <v>0</v>
      </c>
      <c r="AK14" s="79">
        <v>0</v>
      </c>
      <c r="AL14" s="85" t="s">
        <v>929</v>
      </c>
      <c r="AM14" s="79" t="s">
        <v>1044</v>
      </c>
      <c r="AN14" s="79" t="b">
        <v>0</v>
      </c>
      <c r="AO14" s="85" t="s">
        <v>826</v>
      </c>
      <c r="AP14" s="79" t="s">
        <v>176</v>
      </c>
      <c r="AQ14" s="79">
        <v>0</v>
      </c>
      <c r="AR14" s="79">
        <v>0</v>
      </c>
      <c r="AS14" s="79"/>
      <c r="AT14" s="79"/>
      <c r="AU14" s="79"/>
      <c r="AV14" s="79"/>
      <c r="AW14" s="79"/>
      <c r="AX14" s="79"/>
      <c r="AY14" s="79"/>
      <c r="AZ14" s="79"/>
      <c r="BA14">
        <v>1</v>
      </c>
      <c r="BB14" s="78" t="str">
        <f>REPLACE(INDEX(GroupVertices[Group],MATCH(Edges24[[#This Row],[Vertex 1]],GroupVertices[Vertex],0)),1,1,"")</f>
        <v>2</v>
      </c>
      <c r="BC14" s="78" t="str">
        <f>REPLACE(INDEX(GroupVertices[Group],MATCH(Edges24[[#This Row],[Vertex 2]],GroupVertices[Vertex],0)),1,1,"")</f>
        <v>2</v>
      </c>
      <c r="BD14" s="48">
        <v>0</v>
      </c>
      <c r="BE14" s="49">
        <v>0</v>
      </c>
      <c r="BF14" s="48">
        <v>1</v>
      </c>
      <c r="BG14" s="49">
        <v>3.225806451612903</v>
      </c>
      <c r="BH14" s="48">
        <v>0</v>
      </c>
      <c r="BI14" s="49">
        <v>0</v>
      </c>
      <c r="BJ14" s="48">
        <v>30</v>
      </c>
      <c r="BK14" s="49">
        <v>96.7741935483871</v>
      </c>
      <c r="BL14" s="48">
        <v>31</v>
      </c>
    </row>
    <row r="15" spans="1:64" ht="15">
      <c r="A15" s="64" t="s">
        <v>219</v>
      </c>
      <c r="B15" s="64" t="s">
        <v>245</v>
      </c>
      <c r="C15" s="65"/>
      <c r="D15" s="66"/>
      <c r="E15" s="67"/>
      <c r="F15" s="68"/>
      <c r="G15" s="65"/>
      <c r="H15" s="69"/>
      <c r="I15" s="70"/>
      <c r="J15" s="70"/>
      <c r="K15" s="34" t="s">
        <v>65</v>
      </c>
      <c r="L15" s="77">
        <v>15</v>
      </c>
      <c r="M15" s="77"/>
      <c r="N15" s="72"/>
      <c r="O15" s="79" t="s">
        <v>357</v>
      </c>
      <c r="P15" s="81">
        <v>43498.562743055554</v>
      </c>
      <c r="Q15" s="79" t="s">
        <v>369</v>
      </c>
      <c r="R15" s="83" t="s">
        <v>494</v>
      </c>
      <c r="S15" s="79" t="s">
        <v>505</v>
      </c>
      <c r="T15" s="79"/>
      <c r="U15" s="79"/>
      <c r="V15" s="83" t="s">
        <v>537</v>
      </c>
      <c r="W15" s="81">
        <v>43498.562743055554</v>
      </c>
      <c r="X15" s="83" t="s">
        <v>568</v>
      </c>
      <c r="Y15" s="79"/>
      <c r="Z15" s="79"/>
      <c r="AA15" s="85" t="s">
        <v>701</v>
      </c>
      <c r="AB15" s="85" t="s">
        <v>827</v>
      </c>
      <c r="AC15" s="79" t="b">
        <v>0</v>
      </c>
      <c r="AD15" s="79">
        <v>0</v>
      </c>
      <c r="AE15" s="85" t="s">
        <v>935</v>
      </c>
      <c r="AF15" s="79" t="b">
        <v>0</v>
      </c>
      <c r="AG15" s="79" t="s">
        <v>1035</v>
      </c>
      <c r="AH15" s="79"/>
      <c r="AI15" s="85" t="s">
        <v>929</v>
      </c>
      <c r="AJ15" s="79" t="b">
        <v>0</v>
      </c>
      <c r="AK15" s="79">
        <v>0</v>
      </c>
      <c r="AL15" s="85" t="s">
        <v>929</v>
      </c>
      <c r="AM15" s="79" t="s">
        <v>1044</v>
      </c>
      <c r="AN15" s="79" t="b">
        <v>0</v>
      </c>
      <c r="AO15" s="85" t="s">
        <v>827</v>
      </c>
      <c r="AP15" s="79" t="s">
        <v>176</v>
      </c>
      <c r="AQ15" s="79">
        <v>0</v>
      </c>
      <c r="AR15" s="79">
        <v>0</v>
      </c>
      <c r="AS15" s="79"/>
      <c r="AT15" s="79"/>
      <c r="AU15" s="79"/>
      <c r="AV15" s="79"/>
      <c r="AW15" s="79"/>
      <c r="AX15" s="79"/>
      <c r="AY15" s="79"/>
      <c r="AZ15" s="79"/>
      <c r="BA15">
        <v>1</v>
      </c>
      <c r="BB15" s="78" t="str">
        <f>REPLACE(INDEX(GroupVertices[Group],MATCH(Edges24[[#This Row],[Vertex 1]],GroupVertices[Vertex],0)),1,1,"")</f>
        <v>2</v>
      </c>
      <c r="BC15" s="78" t="str">
        <f>REPLACE(INDEX(GroupVertices[Group],MATCH(Edges24[[#This Row],[Vertex 2]],GroupVertices[Vertex],0)),1,1,"")</f>
        <v>2</v>
      </c>
      <c r="BD15" s="48">
        <v>1</v>
      </c>
      <c r="BE15" s="49">
        <v>3.125</v>
      </c>
      <c r="BF15" s="48">
        <v>1</v>
      </c>
      <c r="BG15" s="49">
        <v>3.125</v>
      </c>
      <c r="BH15" s="48">
        <v>0</v>
      </c>
      <c r="BI15" s="49">
        <v>0</v>
      </c>
      <c r="BJ15" s="48">
        <v>30</v>
      </c>
      <c r="BK15" s="49">
        <v>93.75</v>
      </c>
      <c r="BL15" s="48">
        <v>32</v>
      </c>
    </row>
    <row r="16" spans="1:64" ht="15">
      <c r="A16" s="64" t="s">
        <v>219</v>
      </c>
      <c r="B16" s="64" t="s">
        <v>246</v>
      </c>
      <c r="C16" s="65"/>
      <c r="D16" s="66"/>
      <c r="E16" s="67"/>
      <c r="F16" s="68"/>
      <c r="G16" s="65"/>
      <c r="H16" s="69"/>
      <c r="I16" s="70"/>
      <c r="J16" s="70"/>
      <c r="K16" s="34" t="s">
        <v>65</v>
      </c>
      <c r="L16" s="77">
        <v>16</v>
      </c>
      <c r="M16" s="77"/>
      <c r="N16" s="72"/>
      <c r="O16" s="79" t="s">
        <v>357</v>
      </c>
      <c r="P16" s="81">
        <v>43498.57724537037</v>
      </c>
      <c r="Q16" s="79" t="s">
        <v>370</v>
      </c>
      <c r="R16" s="83" t="s">
        <v>494</v>
      </c>
      <c r="S16" s="79" t="s">
        <v>505</v>
      </c>
      <c r="T16" s="79"/>
      <c r="U16" s="79"/>
      <c r="V16" s="83" t="s">
        <v>537</v>
      </c>
      <c r="W16" s="81">
        <v>43498.57724537037</v>
      </c>
      <c r="X16" s="83" t="s">
        <v>569</v>
      </c>
      <c r="Y16" s="79"/>
      <c r="Z16" s="79"/>
      <c r="AA16" s="85" t="s">
        <v>702</v>
      </c>
      <c r="AB16" s="85" t="s">
        <v>828</v>
      </c>
      <c r="AC16" s="79" t="b">
        <v>0</v>
      </c>
      <c r="AD16" s="79">
        <v>0</v>
      </c>
      <c r="AE16" s="85" t="s">
        <v>936</v>
      </c>
      <c r="AF16" s="79" t="b">
        <v>0</v>
      </c>
      <c r="AG16" s="79" t="s">
        <v>1035</v>
      </c>
      <c r="AH16" s="79"/>
      <c r="AI16" s="85" t="s">
        <v>929</v>
      </c>
      <c r="AJ16" s="79" t="b">
        <v>0</v>
      </c>
      <c r="AK16" s="79">
        <v>0</v>
      </c>
      <c r="AL16" s="85" t="s">
        <v>929</v>
      </c>
      <c r="AM16" s="79" t="s">
        <v>1044</v>
      </c>
      <c r="AN16" s="79" t="b">
        <v>0</v>
      </c>
      <c r="AO16" s="85" t="s">
        <v>828</v>
      </c>
      <c r="AP16" s="79" t="s">
        <v>176</v>
      </c>
      <c r="AQ16" s="79">
        <v>0</v>
      </c>
      <c r="AR16" s="79">
        <v>0</v>
      </c>
      <c r="AS16" s="79"/>
      <c r="AT16" s="79"/>
      <c r="AU16" s="79"/>
      <c r="AV16" s="79"/>
      <c r="AW16" s="79"/>
      <c r="AX16" s="79"/>
      <c r="AY16" s="79"/>
      <c r="AZ16" s="79"/>
      <c r="BA16">
        <v>1</v>
      </c>
      <c r="BB16" s="78" t="str">
        <f>REPLACE(INDEX(GroupVertices[Group],MATCH(Edges24[[#This Row],[Vertex 1]],GroupVertices[Vertex],0)),1,1,"")</f>
        <v>2</v>
      </c>
      <c r="BC16" s="78" t="str">
        <f>REPLACE(INDEX(GroupVertices[Group],MATCH(Edges24[[#This Row],[Vertex 2]],GroupVertices[Vertex],0)),1,1,"")</f>
        <v>2</v>
      </c>
      <c r="BD16" s="48">
        <v>0</v>
      </c>
      <c r="BE16" s="49">
        <v>0</v>
      </c>
      <c r="BF16" s="48">
        <v>0</v>
      </c>
      <c r="BG16" s="49">
        <v>0</v>
      </c>
      <c r="BH16" s="48">
        <v>0</v>
      </c>
      <c r="BI16" s="49">
        <v>0</v>
      </c>
      <c r="BJ16" s="48">
        <v>24</v>
      </c>
      <c r="BK16" s="49">
        <v>100</v>
      </c>
      <c r="BL16" s="48">
        <v>24</v>
      </c>
    </row>
    <row r="17" spans="1:64" ht="15">
      <c r="A17" s="64" t="s">
        <v>219</v>
      </c>
      <c r="B17" s="64" t="s">
        <v>247</v>
      </c>
      <c r="C17" s="65"/>
      <c r="D17" s="66"/>
      <c r="E17" s="67"/>
      <c r="F17" s="68"/>
      <c r="G17" s="65"/>
      <c r="H17" s="69"/>
      <c r="I17" s="70"/>
      <c r="J17" s="70"/>
      <c r="K17" s="34" t="s">
        <v>65</v>
      </c>
      <c r="L17" s="77">
        <v>17</v>
      </c>
      <c r="M17" s="77"/>
      <c r="N17" s="72"/>
      <c r="O17" s="79" t="s">
        <v>357</v>
      </c>
      <c r="P17" s="81">
        <v>43499.444074074076</v>
      </c>
      <c r="Q17" s="79" t="s">
        <v>371</v>
      </c>
      <c r="R17" s="83" t="s">
        <v>494</v>
      </c>
      <c r="S17" s="79" t="s">
        <v>505</v>
      </c>
      <c r="T17" s="79"/>
      <c r="U17" s="79"/>
      <c r="V17" s="83" t="s">
        <v>537</v>
      </c>
      <c r="W17" s="81">
        <v>43499.444074074076</v>
      </c>
      <c r="X17" s="83" t="s">
        <v>570</v>
      </c>
      <c r="Y17" s="79"/>
      <c r="Z17" s="79"/>
      <c r="AA17" s="85" t="s">
        <v>703</v>
      </c>
      <c r="AB17" s="85" t="s">
        <v>829</v>
      </c>
      <c r="AC17" s="79" t="b">
        <v>0</v>
      </c>
      <c r="AD17" s="79">
        <v>0</v>
      </c>
      <c r="AE17" s="85" t="s">
        <v>937</v>
      </c>
      <c r="AF17" s="79" t="b">
        <v>0</v>
      </c>
      <c r="AG17" s="79" t="s">
        <v>1035</v>
      </c>
      <c r="AH17" s="79"/>
      <c r="AI17" s="85" t="s">
        <v>929</v>
      </c>
      <c r="AJ17" s="79" t="b">
        <v>0</v>
      </c>
      <c r="AK17" s="79">
        <v>0</v>
      </c>
      <c r="AL17" s="85" t="s">
        <v>929</v>
      </c>
      <c r="AM17" s="79" t="s">
        <v>1044</v>
      </c>
      <c r="AN17" s="79" t="b">
        <v>0</v>
      </c>
      <c r="AO17" s="85" t="s">
        <v>829</v>
      </c>
      <c r="AP17" s="79" t="s">
        <v>176</v>
      </c>
      <c r="AQ17" s="79">
        <v>0</v>
      </c>
      <c r="AR17" s="79">
        <v>0</v>
      </c>
      <c r="AS17" s="79"/>
      <c r="AT17" s="79"/>
      <c r="AU17" s="79"/>
      <c r="AV17" s="79"/>
      <c r="AW17" s="79"/>
      <c r="AX17" s="79"/>
      <c r="AY17" s="79"/>
      <c r="AZ17" s="79"/>
      <c r="BA17">
        <v>1</v>
      </c>
      <c r="BB17" s="78" t="str">
        <f>REPLACE(INDEX(GroupVertices[Group],MATCH(Edges24[[#This Row],[Vertex 1]],GroupVertices[Vertex],0)),1,1,"")</f>
        <v>2</v>
      </c>
      <c r="BC17" s="78" t="str">
        <f>REPLACE(INDEX(GroupVertices[Group],MATCH(Edges24[[#This Row],[Vertex 2]],GroupVertices[Vertex],0)),1,1,"")</f>
        <v>2</v>
      </c>
      <c r="BD17" s="48">
        <v>0</v>
      </c>
      <c r="BE17" s="49">
        <v>0</v>
      </c>
      <c r="BF17" s="48">
        <v>0</v>
      </c>
      <c r="BG17" s="49">
        <v>0</v>
      </c>
      <c r="BH17" s="48">
        <v>0</v>
      </c>
      <c r="BI17" s="49">
        <v>0</v>
      </c>
      <c r="BJ17" s="48">
        <v>17</v>
      </c>
      <c r="BK17" s="49">
        <v>100</v>
      </c>
      <c r="BL17" s="48">
        <v>17</v>
      </c>
    </row>
    <row r="18" spans="1:64" ht="15">
      <c r="A18" s="64" t="s">
        <v>219</v>
      </c>
      <c r="B18" s="64" t="s">
        <v>248</v>
      </c>
      <c r="C18" s="65"/>
      <c r="D18" s="66"/>
      <c r="E18" s="67"/>
      <c r="F18" s="68"/>
      <c r="G18" s="65"/>
      <c r="H18" s="69"/>
      <c r="I18" s="70"/>
      <c r="J18" s="70"/>
      <c r="K18" s="34" t="s">
        <v>65</v>
      </c>
      <c r="L18" s="77">
        <v>18</v>
      </c>
      <c r="M18" s="77"/>
      <c r="N18" s="72"/>
      <c r="O18" s="79" t="s">
        <v>357</v>
      </c>
      <c r="P18" s="81">
        <v>43499.64026620371</v>
      </c>
      <c r="Q18" s="79" t="s">
        <v>372</v>
      </c>
      <c r="R18" s="83" t="s">
        <v>494</v>
      </c>
      <c r="S18" s="79" t="s">
        <v>505</v>
      </c>
      <c r="T18" s="79"/>
      <c r="U18" s="79"/>
      <c r="V18" s="83" t="s">
        <v>537</v>
      </c>
      <c r="W18" s="81">
        <v>43499.64026620371</v>
      </c>
      <c r="X18" s="83" t="s">
        <v>571</v>
      </c>
      <c r="Y18" s="79"/>
      <c r="Z18" s="79"/>
      <c r="AA18" s="85" t="s">
        <v>704</v>
      </c>
      <c r="AB18" s="85" t="s">
        <v>830</v>
      </c>
      <c r="AC18" s="79" t="b">
        <v>0</v>
      </c>
      <c r="AD18" s="79">
        <v>0</v>
      </c>
      <c r="AE18" s="85" t="s">
        <v>938</v>
      </c>
      <c r="AF18" s="79" t="b">
        <v>0</v>
      </c>
      <c r="AG18" s="79" t="s">
        <v>1035</v>
      </c>
      <c r="AH18" s="79"/>
      <c r="AI18" s="85" t="s">
        <v>929</v>
      </c>
      <c r="AJ18" s="79" t="b">
        <v>0</v>
      </c>
      <c r="AK18" s="79">
        <v>0</v>
      </c>
      <c r="AL18" s="85" t="s">
        <v>929</v>
      </c>
      <c r="AM18" s="79" t="s">
        <v>1044</v>
      </c>
      <c r="AN18" s="79" t="b">
        <v>0</v>
      </c>
      <c r="AO18" s="85" t="s">
        <v>830</v>
      </c>
      <c r="AP18" s="79" t="s">
        <v>176</v>
      </c>
      <c r="AQ18" s="79">
        <v>0</v>
      </c>
      <c r="AR18" s="79">
        <v>0</v>
      </c>
      <c r="AS18" s="79"/>
      <c r="AT18" s="79"/>
      <c r="AU18" s="79"/>
      <c r="AV18" s="79"/>
      <c r="AW18" s="79"/>
      <c r="AX18" s="79"/>
      <c r="AY18" s="79"/>
      <c r="AZ18" s="79"/>
      <c r="BA18">
        <v>1</v>
      </c>
      <c r="BB18" s="78" t="str">
        <f>REPLACE(INDEX(GroupVertices[Group],MATCH(Edges24[[#This Row],[Vertex 1]],GroupVertices[Vertex],0)),1,1,"")</f>
        <v>2</v>
      </c>
      <c r="BC18" s="78" t="str">
        <f>REPLACE(INDEX(GroupVertices[Group],MATCH(Edges24[[#This Row],[Vertex 2]],GroupVertices[Vertex],0)),1,1,"")</f>
        <v>2</v>
      </c>
      <c r="BD18" s="48">
        <v>0</v>
      </c>
      <c r="BE18" s="49">
        <v>0</v>
      </c>
      <c r="BF18" s="48">
        <v>0</v>
      </c>
      <c r="BG18" s="49">
        <v>0</v>
      </c>
      <c r="BH18" s="48">
        <v>0</v>
      </c>
      <c r="BI18" s="49">
        <v>0</v>
      </c>
      <c r="BJ18" s="48">
        <v>17</v>
      </c>
      <c r="BK18" s="49">
        <v>100</v>
      </c>
      <c r="BL18" s="48">
        <v>17</v>
      </c>
    </row>
    <row r="19" spans="1:64" ht="15">
      <c r="A19" s="64" t="s">
        <v>219</v>
      </c>
      <c r="B19" s="64" t="s">
        <v>249</v>
      </c>
      <c r="C19" s="65"/>
      <c r="D19" s="66"/>
      <c r="E19" s="67"/>
      <c r="F19" s="68"/>
      <c r="G19" s="65"/>
      <c r="H19" s="69"/>
      <c r="I19" s="70"/>
      <c r="J19" s="70"/>
      <c r="K19" s="34" t="s">
        <v>65</v>
      </c>
      <c r="L19" s="77">
        <v>19</v>
      </c>
      <c r="M19" s="77"/>
      <c r="N19" s="72"/>
      <c r="O19" s="79" t="s">
        <v>357</v>
      </c>
      <c r="P19" s="81">
        <v>43500.36172453704</v>
      </c>
      <c r="Q19" s="79" t="s">
        <v>373</v>
      </c>
      <c r="R19" s="83" t="s">
        <v>494</v>
      </c>
      <c r="S19" s="79" t="s">
        <v>505</v>
      </c>
      <c r="T19" s="79"/>
      <c r="U19" s="79"/>
      <c r="V19" s="83" t="s">
        <v>537</v>
      </c>
      <c r="W19" s="81">
        <v>43500.36172453704</v>
      </c>
      <c r="X19" s="83" t="s">
        <v>572</v>
      </c>
      <c r="Y19" s="79"/>
      <c r="Z19" s="79"/>
      <c r="AA19" s="85" t="s">
        <v>705</v>
      </c>
      <c r="AB19" s="85" t="s">
        <v>831</v>
      </c>
      <c r="AC19" s="79" t="b">
        <v>0</v>
      </c>
      <c r="AD19" s="79">
        <v>0</v>
      </c>
      <c r="AE19" s="85" t="s">
        <v>939</v>
      </c>
      <c r="AF19" s="79" t="b">
        <v>0</v>
      </c>
      <c r="AG19" s="79" t="s">
        <v>1035</v>
      </c>
      <c r="AH19" s="79"/>
      <c r="AI19" s="85" t="s">
        <v>929</v>
      </c>
      <c r="AJ19" s="79" t="b">
        <v>0</v>
      </c>
      <c r="AK19" s="79">
        <v>0</v>
      </c>
      <c r="AL19" s="85" t="s">
        <v>929</v>
      </c>
      <c r="AM19" s="79" t="s">
        <v>1044</v>
      </c>
      <c r="AN19" s="79" t="b">
        <v>0</v>
      </c>
      <c r="AO19" s="85" t="s">
        <v>831</v>
      </c>
      <c r="AP19" s="79" t="s">
        <v>176</v>
      </c>
      <c r="AQ19" s="79">
        <v>0</v>
      </c>
      <c r="AR19" s="79">
        <v>0</v>
      </c>
      <c r="AS19" s="79"/>
      <c r="AT19" s="79"/>
      <c r="AU19" s="79"/>
      <c r="AV19" s="79"/>
      <c r="AW19" s="79"/>
      <c r="AX19" s="79"/>
      <c r="AY19" s="79"/>
      <c r="AZ19" s="79"/>
      <c r="BA19">
        <v>1</v>
      </c>
      <c r="BB19" s="78" t="str">
        <f>REPLACE(INDEX(GroupVertices[Group],MATCH(Edges24[[#This Row],[Vertex 1]],GroupVertices[Vertex],0)),1,1,"")</f>
        <v>2</v>
      </c>
      <c r="BC19" s="78" t="str">
        <f>REPLACE(INDEX(GroupVertices[Group],MATCH(Edges24[[#This Row],[Vertex 2]],GroupVertices[Vertex],0)),1,1,"")</f>
        <v>2</v>
      </c>
      <c r="BD19" s="48">
        <v>1</v>
      </c>
      <c r="BE19" s="49">
        <v>5.555555555555555</v>
      </c>
      <c r="BF19" s="48">
        <v>0</v>
      </c>
      <c r="BG19" s="49">
        <v>0</v>
      </c>
      <c r="BH19" s="48">
        <v>0</v>
      </c>
      <c r="BI19" s="49">
        <v>0</v>
      </c>
      <c r="BJ19" s="48">
        <v>17</v>
      </c>
      <c r="BK19" s="49">
        <v>94.44444444444444</v>
      </c>
      <c r="BL19" s="48">
        <v>18</v>
      </c>
    </row>
    <row r="20" spans="1:64" ht="15">
      <c r="A20" s="64" t="s">
        <v>219</v>
      </c>
      <c r="B20" s="64" t="s">
        <v>250</v>
      </c>
      <c r="C20" s="65"/>
      <c r="D20" s="66"/>
      <c r="E20" s="67"/>
      <c r="F20" s="68"/>
      <c r="G20" s="65"/>
      <c r="H20" s="69"/>
      <c r="I20" s="70"/>
      <c r="J20" s="70"/>
      <c r="K20" s="34" t="s">
        <v>65</v>
      </c>
      <c r="L20" s="77">
        <v>20</v>
      </c>
      <c r="M20" s="77"/>
      <c r="N20" s="72"/>
      <c r="O20" s="79" t="s">
        <v>357</v>
      </c>
      <c r="P20" s="81">
        <v>43500.3875462963</v>
      </c>
      <c r="Q20" s="79" t="s">
        <v>374</v>
      </c>
      <c r="R20" s="83" t="s">
        <v>494</v>
      </c>
      <c r="S20" s="79" t="s">
        <v>505</v>
      </c>
      <c r="T20" s="79"/>
      <c r="U20" s="79"/>
      <c r="V20" s="83" t="s">
        <v>537</v>
      </c>
      <c r="W20" s="81">
        <v>43500.3875462963</v>
      </c>
      <c r="X20" s="83" t="s">
        <v>573</v>
      </c>
      <c r="Y20" s="79"/>
      <c r="Z20" s="79"/>
      <c r="AA20" s="85" t="s">
        <v>706</v>
      </c>
      <c r="AB20" s="85" t="s">
        <v>832</v>
      </c>
      <c r="AC20" s="79" t="b">
        <v>0</v>
      </c>
      <c r="AD20" s="79">
        <v>0</v>
      </c>
      <c r="AE20" s="85" t="s">
        <v>940</v>
      </c>
      <c r="AF20" s="79" t="b">
        <v>0</v>
      </c>
      <c r="AG20" s="79" t="s">
        <v>1035</v>
      </c>
      <c r="AH20" s="79"/>
      <c r="AI20" s="85" t="s">
        <v>929</v>
      </c>
      <c r="AJ20" s="79" t="b">
        <v>0</v>
      </c>
      <c r="AK20" s="79">
        <v>0</v>
      </c>
      <c r="AL20" s="85" t="s">
        <v>929</v>
      </c>
      <c r="AM20" s="79" t="s">
        <v>1044</v>
      </c>
      <c r="AN20" s="79" t="b">
        <v>0</v>
      </c>
      <c r="AO20" s="85" t="s">
        <v>832</v>
      </c>
      <c r="AP20" s="79" t="s">
        <v>176</v>
      </c>
      <c r="AQ20" s="79">
        <v>0</v>
      </c>
      <c r="AR20" s="79">
        <v>0</v>
      </c>
      <c r="AS20" s="79"/>
      <c r="AT20" s="79"/>
      <c r="AU20" s="79"/>
      <c r="AV20" s="79"/>
      <c r="AW20" s="79"/>
      <c r="AX20" s="79"/>
      <c r="AY20" s="79"/>
      <c r="AZ20" s="79"/>
      <c r="BA20">
        <v>1</v>
      </c>
      <c r="BB20" s="78" t="str">
        <f>REPLACE(INDEX(GroupVertices[Group],MATCH(Edges24[[#This Row],[Vertex 1]],GroupVertices[Vertex],0)),1,1,"")</f>
        <v>2</v>
      </c>
      <c r="BC20" s="78" t="str">
        <f>REPLACE(INDEX(GroupVertices[Group],MATCH(Edges24[[#This Row],[Vertex 2]],GroupVertices[Vertex],0)),1,1,"")</f>
        <v>2</v>
      </c>
      <c r="BD20" s="48">
        <v>1</v>
      </c>
      <c r="BE20" s="49">
        <v>11.11111111111111</v>
      </c>
      <c r="BF20" s="48">
        <v>0</v>
      </c>
      <c r="BG20" s="49">
        <v>0</v>
      </c>
      <c r="BH20" s="48">
        <v>0</v>
      </c>
      <c r="BI20" s="49">
        <v>0</v>
      </c>
      <c r="BJ20" s="48">
        <v>8</v>
      </c>
      <c r="BK20" s="49">
        <v>88.88888888888889</v>
      </c>
      <c r="BL20" s="48">
        <v>9</v>
      </c>
    </row>
    <row r="21" spans="1:64" ht="15">
      <c r="A21" s="64" t="s">
        <v>219</v>
      </c>
      <c r="B21" s="64" t="s">
        <v>251</v>
      </c>
      <c r="C21" s="65"/>
      <c r="D21" s="66"/>
      <c r="E21" s="67"/>
      <c r="F21" s="68"/>
      <c r="G21" s="65"/>
      <c r="H21" s="69"/>
      <c r="I21" s="70"/>
      <c r="J21" s="70"/>
      <c r="K21" s="34" t="s">
        <v>65</v>
      </c>
      <c r="L21" s="77">
        <v>21</v>
      </c>
      <c r="M21" s="77"/>
      <c r="N21" s="72"/>
      <c r="O21" s="79" t="s">
        <v>357</v>
      </c>
      <c r="P21" s="81">
        <v>43500.55050925926</v>
      </c>
      <c r="Q21" s="79" t="s">
        <v>375</v>
      </c>
      <c r="R21" s="83" t="s">
        <v>494</v>
      </c>
      <c r="S21" s="79" t="s">
        <v>505</v>
      </c>
      <c r="T21" s="79"/>
      <c r="U21" s="79"/>
      <c r="V21" s="83" t="s">
        <v>537</v>
      </c>
      <c r="W21" s="81">
        <v>43500.55050925926</v>
      </c>
      <c r="X21" s="83" t="s">
        <v>574</v>
      </c>
      <c r="Y21" s="79"/>
      <c r="Z21" s="79"/>
      <c r="AA21" s="85" t="s">
        <v>707</v>
      </c>
      <c r="AB21" s="85" t="s">
        <v>833</v>
      </c>
      <c r="AC21" s="79" t="b">
        <v>0</v>
      </c>
      <c r="AD21" s="79">
        <v>0</v>
      </c>
      <c r="AE21" s="85" t="s">
        <v>941</v>
      </c>
      <c r="AF21" s="79" t="b">
        <v>0</v>
      </c>
      <c r="AG21" s="79" t="s">
        <v>1035</v>
      </c>
      <c r="AH21" s="79"/>
      <c r="AI21" s="85" t="s">
        <v>929</v>
      </c>
      <c r="AJ21" s="79" t="b">
        <v>0</v>
      </c>
      <c r="AK21" s="79">
        <v>0</v>
      </c>
      <c r="AL21" s="85" t="s">
        <v>929</v>
      </c>
      <c r="AM21" s="79" t="s">
        <v>1044</v>
      </c>
      <c r="AN21" s="79" t="b">
        <v>0</v>
      </c>
      <c r="AO21" s="85" t="s">
        <v>833</v>
      </c>
      <c r="AP21" s="79" t="s">
        <v>176</v>
      </c>
      <c r="AQ21" s="79">
        <v>0</v>
      </c>
      <c r="AR21" s="79">
        <v>0</v>
      </c>
      <c r="AS21" s="79"/>
      <c r="AT21" s="79"/>
      <c r="AU21" s="79"/>
      <c r="AV21" s="79"/>
      <c r="AW21" s="79"/>
      <c r="AX21" s="79"/>
      <c r="AY21" s="79"/>
      <c r="AZ21" s="79"/>
      <c r="BA21">
        <v>1</v>
      </c>
      <c r="BB21" s="78" t="str">
        <f>REPLACE(INDEX(GroupVertices[Group],MATCH(Edges24[[#This Row],[Vertex 1]],GroupVertices[Vertex],0)),1,1,"")</f>
        <v>2</v>
      </c>
      <c r="BC21" s="78" t="str">
        <f>REPLACE(INDEX(GroupVertices[Group],MATCH(Edges24[[#This Row],[Vertex 2]],GroupVertices[Vertex],0)),1,1,"")</f>
        <v>2</v>
      </c>
      <c r="BD21" s="48">
        <v>2</v>
      </c>
      <c r="BE21" s="49">
        <v>6.666666666666667</v>
      </c>
      <c r="BF21" s="48">
        <v>1</v>
      </c>
      <c r="BG21" s="49">
        <v>3.3333333333333335</v>
      </c>
      <c r="BH21" s="48">
        <v>0</v>
      </c>
      <c r="BI21" s="49">
        <v>0</v>
      </c>
      <c r="BJ21" s="48">
        <v>27</v>
      </c>
      <c r="BK21" s="49">
        <v>90</v>
      </c>
      <c r="BL21" s="48">
        <v>30</v>
      </c>
    </row>
    <row r="22" spans="1:64" ht="15">
      <c r="A22" s="64" t="s">
        <v>219</v>
      </c>
      <c r="B22" s="64" t="s">
        <v>252</v>
      </c>
      <c r="C22" s="65"/>
      <c r="D22" s="66"/>
      <c r="E22" s="67"/>
      <c r="F22" s="68"/>
      <c r="G22" s="65"/>
      <c r="H22" s="69"/>
      <c r="I22" s="70"/>
      <c r="J22" s="70"/>
      <c r="K22" s="34" t="s">
        <v>65</v>
      </c>
      <c r="L22" s="77">
        <v>22</v>
      </c>
      <c r="M22" s="77"/>
      <c r="N22" s="72"/>
      <c r="O22" s="79" t="s">
        <v>357</v>
      </c>
      <c r="P22" s="81">
        <v>43500.63314814815</v>
      </c>
      <c r="Q22" s="79" t="s">
        <v>376</v>
      </c>
      <c r="R22" s="83" t="s">
        <v>494</v>
      </c>
      <c r="S22" s="79" t="s">
        <v>505</v>
      </c>
      <c r="T22" s="79"/>
      <c r="U22" s="79"/>
      <c r="V22" s="83" t="s">
        <v>537</v>
      </c>
      <c r="W22" s="81">
        <v>43500.63314814815</v>
      </c>
      <c r="X22" s="83" t="s">
        <v>575</v>
      </c>
      <c r="Y22" s="79"/>
      <c r="Z22" s="79"/>
      <c r="AA22" s="85" t="s">
        <v>708</v>
      </c>
      <c r="AB22" s="85" t="s">
        <v>834</v>
      </c>
      <c r="AC22" s="79" t="b">
        <v>0</v>
      </c>
      <c r="AD22" s="79">
        <v>0</v>
      </c>
      <c r="AE22" s="85" t="s">
        <v>942</v>
      </c>
      <c r="AF22" s="79" t="b">
        <v>0</v>
      </c>
      <c r="AG22" s="79" t="s">
        <v>1035</v>
      </c>
      <c r="AH22" s="79"/>
      <c r="AI22" s="85" t="s">
        <v>929</v>
      </c>
      <c r="AJ22" s="79" t="b">
        <v>0</v>
      </c>
      <c r="AK22" s="79">
        <v>0</v>
      </c>
      <c r="AL22" s="85" t="s">
        <v>929</v>
      </c>
      <c r="AM22" s="79" t="s">
        <v>1044</v>
      </c>
      <c r="AN22" s="79" t="b">
        <v>0</v>
      </c>
      <c r="AO22" s="85" t="s">
        <v>834</v>
      </c>
      <c r="AP22" s="79" t="s">
        <v>176</v>
      </c>
      <c r="AQ22" s="79">
        <v>0</v>
      </c>
      <c r="AR22" s="79">
        <v>0</v>
      </c>
      <c r="AS22" s="79"/>
      <c r="AT22" s="79"/>
      <c r="AU22" s="79"/>
      <c r="AV22" s="79"/>
      <c r="AW22" s="79"/>
      <c r="AX22" s="79"/>
      <c r="AY22" s="79"/>
      <c r="AZ22" s="79"/>
      <c r="BA22">
        <v>1</v>
      </c>
      <c r="BB22" s="78" t="str">
        <f>REPLACE(INDEX(GroupVertices[Group],MATCH(Edges24[[#This Row],[Vertex 1]],GroupVertices[Vertex],0)),1,1,"")</f>
        <v>2</v>
      </c>
      <c r="BC22" s="78" t="str">
        <f>REPLACE(INDEX(GroupVertices[Group],MATCH(Edges24[[#This Row],[Vertex 2]],GroupVertices[Vertex],0)),1,1,"")</f>
        <v>2</v>
      </c>
      <c r="BD22" s="48">
        <v>1</v>
      </c>
      <c r="BE22" s="49">
        <v>5</v>
      </c>
      <c r="BF22" s="48">
        <v>0</v>
      </c>
      <c r="BG22" s="49">
        <v>0</v>
      </c>
      <c r="BH22" s="48">
        <v>0</v>
      </c>
      <c r="BI22" s="49">
        <v>0</v>
      </c>
      <c r="BJ22" s="48">
        <v>19</v>
      </c>
      <c r="BK22" s="49">
        <v>95</v>
      </c>
      <c r="BL22" s="48">
        <v>20</v>
      </c>
    </row>
    <row r="23" spans="1:64" ht="15">
      <c r="A23" s="64" t="s">
        <v>219</v>
      </c>
      <c r="B23" s="64" t="s">
        <v>253</v>
      </c>
      <c r="C23" s="65"/>
      <c r="D23" s="66"/>
      <c r="E23" s="67"/>
      <c r="F23" s="68"/>
      <c r="G23" s="65"/>
      <c r="H23" s="69"/>
      <c r="I23" s="70"/>
      <c r="J23" s="70"/>
      <c r="K23" s="34" t="s">
        <v>65</v>
      </c>
      <c r="L23" s="77">
        <v>23</v>
      </c>
      <c r="M23" s="77"/>
      <c r="N23" s="72"/>
      <c r="O23" s="79" t="s">
        <v>357</v>
      </c>
      <c r="P23" s="81">
        <v>43500.64560185185</v>
      </c>
      <c r="Q23" s="79" t="s">
        <v>377</v>
      </c>
      <c r="R23" s="83" t="s">
        <v>494</v>
      </c>
      <c r="S23" s="79" t="s">
        <v>505</v>
      </c>
      <c r="T23" s="79"/>
      <c r="U23" s="79"/>
      <c r="V23" s="83" t="s">
        <v>537</v>
      </c>
      <c r="W23" s="81">
        <v>43500.64560185185</v>
      </c>
      <c r="X23" s="83" t="s">
        <v>576</v>
      </c>
      <c r="Y23" s="79"/>
      <c r="Z23" s="79"/>
      <c r="AA23" s="85" t="s">
        <v>709</v>
      </c>
      <c r="AB23" s="85" t="s">
        <v>835</v>
      </c>
      <c r="AC23" s="79" t="b">
        <v>0</v>
      </c>
      <c r="AD23" s="79">
        <v>0</v>
      </c>
      <c r="AE23" s="85" t="s">
        <v>943</v>
      </c>
      <c r="AF23" s="79" t="b">
        <v>0</v>
      </c>
      <c r="AG23" s="79" t="s">
        <v>1035</v>
      </c>
      <c r="AH23" s="79"/>
      <c r="AI23" s="85" t="s">
        <v>929</v>
      </c>
      <c r="AJ23" s="79" t="b">
        <v>0</v>
      </c>
      <c r="AK23" s="79">
        <v>0</v>
      </c>
      <c r="AL23" s="85" t="s">
        <v>929</v>
      </c>
      <c r="AM23" s="79" t="s">
        <v>1044</v>
      </c>
      <c r="AN23" s="79" t="b">
        <v>0</v>
      </c>
      <c r="AO23" s="85" t="s">
        <v>835</v>
      </c>
      <c r="AP23" s="79" t="s">
        <v>176</v>
      </c>
      <c r="AQ23" s="79">
        <v>0</v>
      </c>
      <c r="AR23" s="79">
        <v>0</v>
      </c>
      <c r="AS23" s="79"/>
      <c r="AT23" s="79"/>
      <c r="AU23" s="79"/>
      <c r="AV23" s="79"/>
      <c r="AW23" s="79"/>
      <c r="AX23" s="79"/>
      <c r="AY23" s="79"/>
      <c r="AZ23" s="79"/>
      <c r="BA23">
        <v>1</v>
      </c>
      <c r="BB23" s="78" t="str">
        <f>REPLACE(INDEX(GroupVertices[Group],MATCH(Edges24[[#This Row],[Vertex 1]],GroupVertices[Vertex],0)),1,1,"")</f>
        <v>2</v>
      </c>
      <c r="BC23" s="78" t="str">
        <f>REPLACE(INDEX(GroupVertices[Group],MATCH(Edges24[[#This Row],[Vertex 2]],GroupVertices[Vertex],0)),1,1,"")</f>
        <v>2</v>
      </c>
      <c r="BD23" s="48">
        <v>0</v>
      </c>
      <c r="BE23" s="49">
        <v>0</v>
      </c>
      <c r="BF23" s="48">
        <v>0</v>
      </c>
      <c r="BG23" s="49">
        <v>0</v>
      </c>
      <c r="BH23" s="48">
        <v>0</v>
      </c>
      <c r="BI23" s="49">
        <v>0</v>
      </c>
      <c r="BJ23" s="48">
        <v>39</v>
      </c>
      <c r="BK23" s="49">
        <v>100</v>
      </c>
      <c r="BL23" s="48">
        <v>39</v>
      </c>
    </row>
    <row r="24" spans="1:64" ht="15">
      <c r="A24" s="64" t="s">
        <v>219</v>
      </c>
      <c r="B24" s="64" t="s">
        <v>254</v>
      </c>
      <c r="C24" s="65"/>
      <c r="D24" s="66"/>
      <c r="E24" s="67"/>
      <c r="F24" s="68"/>
      <c r="G24" s="65"/>
      <c r="H24" s="69"/>
      <c r="I24" s="70"/>
      <c r="J24" s="70"/>
      <c r="K24" s="34" t="s">
        <v>65</v>
      </c>
      <c r="L24" s="77">
        <v>24</v>
      </c>
      <c r="M24" s="77"/>
      <c r="N24" s="72"/>
      <c r="O24" s="79" t="s">
        <v>357</v>
      </c>
      <c r="P24" s="81">
        <v>43500.6531712963</v>
      </c>
      <c r="Q24" s="79" t="s">
        <v>378</v>
      </c>
      <c r="R24" s="83" t="s">
        <v>494</v>
      </c>
      <c r="S24" s="79" t="s">
        <v>505</v>
      </c>
      <c r="T24" s="79"/>
      <c r="U24" s="79"/>
      <c r="V24" s="83" t="s">
        <v>537</v>
      </c>
      <c r="W24" s="81">
        <v>43500.6531712963</v>
      </c>
      <c r="X24" s="83" t="s">
        <v>577</v>
      </c>
      <c r="Y24" s="79"/>
      <c r="Z24" s="79"/>
      <c r="AA24" s="85" t="s">
        <v>710</v>
      </c>
      <c r="AB24" s="85" t="s">
        <v>836</v>
      </c>
      <c r="AC24" s="79" t="b">
        <v>0</v>
      </c>
      <c r="AD24" s="79">
        <v>0</v>
      </c>
      <c r="AE24" s="85" t="s">
        <v>944</v>
      </c>
      <c r="AF24" s="79" t="b">
        <v>0</v>
      </c>
      <c r="AG24" s="79" t="s">
        <v>1035</v>
      </c>
      <c r="AH24" s="79"/>
      <c r="AI24" s="85" t="s">
        <v>929</v>
      </c>
      <c r="AJ24" s="79" t="b">
        <v>0</v>
      </c>
      <c r="AK24" s="79">
        <v>0</v>
      </c>
      <c r="AL24" s="85" t="s">
        <v>929</v>
      </c>
      <c r="AM24" s="79" t="s">
        <v>1044</v>
      </c>
      <c r="AN24" s="79" t="b">
        <v>0</v>
      </c>
      <c r="AO24" s="85" t="s">
        <v>836</v>
      </c>
      <c r="AP24" s="79" t="s">
        <v>176</v>
      </c>
      <c r="AQ24" s="79">
        <v>0</v>
      </c>
      <c r="AR24" s="79">
        <v>0</v>
      </c>
      <c r="AS24" s="79"/>
      <c r="AT24" s="79"/>
      <c r="AU24" s="79"/>
      <c r="AV24" s="79"/>
      <c r="AW24" s="79"/>
      <c r="AX24" s="79"/>
      <c r="AY24" s="79"/>
      <c r="AZ24" s="79"/>
      <c r="BA24">
        <v>1</v>
      </c>
      <c r="BB24" s="78" t="str">
        <f>REPLACE(INDEX(GroupVertices[Group],MATCH(Edges24[[#This Row],[Vertex 1]],GroupVertices[Vertex],0)),1,1,"")</f>
        <v>2</v>
      </c>
      <c r="BC24" s="78" t="str">
        <f>REPLACE(INDEX(GroupVertices[Group],MATCH(Edges24[[#This Row],[Vertex 2]],GroupVertices[Vertex],0)),1,1,"")</f>
        <v>2</v>
      </c>
      <c r="BD24" s="48">
        <v>0</v>
      </c>
      <c r="BE24" s="49">
        <v>0</v>
      </c>
      <c r="BF24" s="48">
        <v>0</v>
      </c>
      <c r="BG24" s="49">
        <v>0</v>
      </c>
      <c r="BH24" s="48">
        <v>0</v>
      </c>
      <c r="BI24" s="49">
        <v>0</v>
      </c>
      <c r="BJ24" s="48">
        <v>21</v>
      </c>
      <c r="BK24" s="49">
        <v>100</v>
      </c>
      <c r="BL24" s="48">
        <v>21</v>
      </c>
    </row>
    <row r="25" spans="1:64" ht="15">
      <c r="A25" s="64" t="s">
        <v>219</v>
      </c>
      <c r="B25" s="64" t="s">
        <v>255</v>
      </c>
      <c r="C25" s="65"/>
      <c r="D25" s="66"/>
      <c r="E25" s="67"/>
      <c r="F25" s="68"/>
      <c r="G25" s="65"/>
      <c r="H25" s="69"/>
      <c r="I25" s="70"/>
      <c r="J25" s="70"/>
      <c r="K25" s="34" t="s">
        <v>65</v>
      </c>
      <c r="L25" s="77">
        <v>25</v>
      </c>
      <c r="M25" s="77"/>
      <c r="N25" s="72"/>
      <c r="O25" s="79" t="s">
        <v>357</v>
      </c>
      <c r="P25" s="81">
        <v>43500.70128472222</v>
      </c>
      <c r="Q25" s="79" t="s">
        <v>379</v>
      </c>
      <c r="R25" s="83" t="s">
        <v>494</v>
      </c>
      <c r="S25" s="79" t="s">
        <v>505</v>
      </c>
      <c r="T25" s="79"/>
      <c r="U25" s="79"/>
      <c r="V25" s="83" t="s">
        <v>537</v>
      </c>
      <c r="W25" s="81">
        <v>43500.70128472222</v>
      </c>
      <c r="X25" s="83" t="s">
        <v>578</v>
      </c>
      <c r="Y25" s="79"/>
      <c r="Z25" s="79"/>
      <c r="AA25" s="85" t="s">
        <v>711</v>
      </c>
      <c r="AB25" s="85" t="s">
        <v>837</v>
      </c>
      <c r="AC25" s="79" t="b">
        <v>0</v>
      </c>
      <c r="AD25" s="79">
        <v>0</v>
      </c>
      <c r="AE25" s="85" t="s">
        <v>945</v>
      </c>
      <c r="AF25" s="79" t="b">
        <v>0</v>
      </c>
      <c r="AG25" s="79" t="s">
        <v>1035</v>
      </c>
      <c r="AH25" s="79"/>
      <c r="AI25" s="85" t="s">
        <v>929</v>
      </c>
      <c r="AJ25" s="79" t="b">
        <v>0</v>
      </c>
      <c r="AK25" s="79">
        <v>0</v>
      </c>
      <c r="AL25" s="85" t="s">
        <v>929</v>
      </c>
      <c r="AM25" s="79" t="s">
        <v>1044</v>
      </c>
      <c r="AN25" s="79" t="b">
        <v>0</v>
      </c>
      <c r="AO25" s="85" t="s">
        <v>837</v>
      </c>
      <c r="AP25" s="79" t="s">
        <v>176</v>
      </c>
      <c r="AQ25" s="79">
        <v>0</v>
      </c>
      <c r="AR25" s="79">
        <v>0</v>
      </c>
      <c r="AS25" s="79"/>
      <c r="AT25" s="79"/>
      <c r="AU25" s="79"/>
      <c r="AV25" s="79"/>
      <c r="AW25" s="79"/>
      <c r="AX25" s="79"/>
      <c r="AY25" s="79"/>
      <c r="AZ25" s="79"/>
      <c r="BA25">
        <v>1</v>
      </c>
      <c r="BB25" s="78" t="str">
        <f>REPLACE(INDEX(GroupVertices[Group],MATCH(Edges24[[#This Row],[Vertex 1]],GroupVertices[Vertex],0)),1,1,"")</f>
        <v>2</v>
      </c>
      <c r="BC25" s="78" t="str">
        <f>REPLACE(INDEX(GroupVertices[Group],MATCH(Edges24[[#This Row],[Vertex 2]],GroupVertices[Vertex],0)),1,1,"")</f>
        <v>2</v>
      </c>
      <c r="BD25" s="48">
        <v>1</v>
      </c>
      <c r="BE25" s="49">
        <v>3.125</v>
      </c>
      <c r="BF25" s="48">
        <v>0</v>
      </c>
      <c r="BG25" s="49">
        <v>0</v>
      </c>
      <c r="BH25" s="48">
        <v>0</v>
      </c>
      <c r="BI25" s="49">
        <v>0</v>
      </c>
      <c r="BJ25" s="48">
        <v>31</v>
      </c>
      <c r="BK25" s="49">
        <v>96.875</v>
      </c>
      <c r="BL25" s="48">
        <v>32</v>
      </c>
    </row>
    <row r="26" spans="1:64" ht="15">
      <c r="A26" s="64" t="s">
        <v>219</v>
      </c>
      <c r="B26" s="64" t="s">
        <v>256</v>
      </c>
      <c r="C26" s="65"/>
      <c r="D26" s="66"/>
      <c r="E26" s="67"/>
      <c r="F26" s="68"/>
      <c r="G26" s="65"/>
      <c r="H26" s="69"/>
      <c r="I26" s="70"/>
      <c r="J26" s="70"/>
      <c r="K26" s="34" t="s">
        <v>65</v>
      </c>
      <c r="L26" s="77">
        <v>26</v>
      </c>
      <c r="M26" s="77"/>
      <c r="N26" s="72"/>
      <c r="O26" s="79" t="s">
        <v>357</v>
      </c>
      <c r="P26" s="81">
        <v>43500.804189814815</v>
      </c>
      <c r="Q26" s="79" t="s">
        <v>380</v>
      </c>
      <c r="R26" s="83" t="s">
        <v>494</v>
      </c>
      <c r="S26" s="79" t="s">
        <v>505</v>
      </c>
      <c r="T26" s="79"/>
      <c r="U26" s="79"/>
      <c r="V26" s="83" t="s">
        <v>537</v>
      </c>
      <c r="W26" s="81">
        <v>43500.804189814815</v>
      </c>
      <c r="X26" s="83" t="s">
        <v>579</v>
      </c>
      <c r="Y26" s="79"/>
      <c r="Z26" s="79"/>
      <c r="AA26" s="85" t="s">
        <v>712</v>
      </c>
      <c r="AB26" s="85" t="s">
        <v>838</v>
      </c>
      <c r="AC26" s="79" t="b">
        <v>0</v>
      </c>
      <c r="AD26" s="79">
        <v>0</v>
      </c>
      <c r="AE26" s="85" t="s">
        <v>946</v>
      </c>
      <c r="AF26" s="79" t="b">
        <v>0</v>
      </c>
      <c r="AG26" s="79" t="s">
        <v>1035</v>
      </c>
      <c r="AH26" s="79"/>
      <c r="AI26" s="85" t="s">
        <v>929</v>
      </c>
      <c r="AJ26" s="79" t="b">
        <v>0</v>
      </c>
      <c r="AK26" s="79">
        <v>0</v>
      </c>
      <c r="AL26" s="85" t="s">
        <v>929</v>
      </c>
      <c r="AM26" s="79" t="s">
        <v>1044</v>
      </c>
      <c r="AN26" s="79" t="b">
        <v>0</v>
      </c>
      <c r="AO26" s="85" t="s">
        <v>838</v>
      </c>
      <c r="AP26" s="79" t="s">
        <v>176</v>
      </c>
      <c r="AQ26" s="79">
        <v>0</v>
      </c>
      <c r="AR26" s="79">
        <v>0</v>
      </c>
      <c r="AS26" s="79"/>
      <c r="AT26" s="79"/>
      <c r="AU26" s="79"/>
      <c r="AV26" s="79"/>
      <c r="AW26" s="79"/>
      <c r="AX26" s="79"/>
      <c r="AY26" s="79"/>
      <c r="AZ26" s="79"/>
      <c r="BA26">
        <v>1</v>
      </c>
      <c r="BB26" s="78" t="str">
        <f>REPLACE(INDEX(GroupVertices[Group],MATCH(Edges24[[#This Row],[Vertex 1]],GroupVertices[Vertex],0)),1,1,"")</f>
        <v>2</v>
      </c>
      <c r="BC26" s="78" t="str">
        <f>REPLACE(INDEX(GroupVertices[Group],MATCH(Edges24[[#This Row],[Vertex 2]],GroupVertices[Vertex],0)),1,1,"")</f>
        <v>2</v>
      </c>
      <c r="BD26" s="48">
        <v>1</v>
      </c>
      <c r="BE26" s="49">
        <v>3.125</v>
      </c>
      <c r="BF26" s="48">
        <v>0</v>
      </c>
      <c r="BG26" s="49">
        <v>0</v>
      </c>
      <c r="BH26" s="48">
        <v>0</v>
      </c>
      <c r="BI26" s="49">
        <v>0</v>
      </c>
      <c r="BJ26" s="48">
        <v>31</v>
      </c>
      <c r="BK26" s="49">
        <v>96.875</v>
      </c>
      <c r="BL26" s="48">
        <v>32</v>
      </c>
    </row>
    <row r="27" spans="1:64" ht="15">
      <c r="A27" s="64" t="s">
        <v>219</v>
      </c>
      <c r="B27" s="64" t="s">
        <v>257</v>
      </c>
      <c r="C27" s="65"/>
      <c r="D27" s="66"/>
      <c r="E27" s="67"/>
      <c r="F27" s="68"/>
      <c r="G27" s="65"/>
      <c r="H27" s="69"/>
      <c r="I27" s="70"/>
      <c r="J27" s="70"/>
      <c r="K27" s="34" t="s">
        <v>65</v>
      </c>
      <c r="L27" s="77">
        <v>27</v>
      </c>
      <c r="M27" s="77"/>
      <c r="N27" s="72"/>
      <c r="O27" s="79" t="s">
        <v>357</v>
      </c>
      <c r="P27" s="81">
        <v>43500.87871527778</v>
      </c>
      <c r="Q27" s="79" t="s">
        <v>381</v>
      </c>
      <c r="R27" s="83" t="s">
        <v>494</v>
      </c>
      <c r="S27" s="79" t="s">
        <v>505</v>
      </c>
      <c r="T27" s="79"/>
      <c r="U27" s="79"/>
      <c r="V27" s="83" t="s">
        <v>537</v>
      </c>
      <c r="W27" s="81">
        <v>43500.87871527778</v>
      </c>
      <c r="X27" s="83" t="s">
        <v>580</v>
      </c>
      <c r="Y27" s="79"/>
      <c r="Z27" s="79"/>
      <c r="AA27" s="85" t="s">
        <v>713</v>
      </c>
      <c r="AB27" s="85" t="s">
        <v>839</v>
      </c>
      <c r="AC27" s="79" t="b">
        <v>0</v>
      </c>
      <c r="AD27" s="79">
        <v>0</v>
      </c>
      <c r="AE27" s="85" t="s">
        <v>947</v>
      </c>
      <c r="AF27" s="79" t="b">
        <v>0</v>
      </c>
      <c r="AG27" s="79" t="s">
        <v>1035</v>
      </c>
      <c r="AH27" s="79"/>
      <c r="AI27" s="85" t="s">
        <v>929</v>
      </c>
      <c r="AJ27" s="79" t="b">
        <v>0</v>
      </c>
      <c r="AK27" s="79">
        <v>0</v>
      </c>
      <c r="AL27" s="85" t="s">
        <v>929</v>
      </c>
      <c r="AM27" s="79" t="s">
        <v>1044</v>
      </c>
      <c r="AN27" s="79" t="b">
        <v>0</v>
      </c>
      <c r="AO27" s="85" t="s">
        <v>839</v>
      </c>
      <c r="AP27" s="79" t="s">
        <v>176</v>
      </c>
      <c r="AQ27" s="79">
        <v>0</v>
      </c>
      <c r="AR27" s="79">
        <v>0</v>
      </c>
      <c r="AS27" s="79"/>
      <c r="AT27" s="79"/>
      <c r="AU27" s="79"/>
      <c r="AV27" s="79"/>
      <c r="AW27" s="79"/>
      <c r="AX27" s="79"/>
      <c r="AY27" s="79"/>
      <c r="AZ27" s="79"/>
      <c r="BA27">
        <v>1</v>
      </c>
      <c r="BB27" s="78" t="str">
        <f>REPLACE(INDEX(GroupVertices[Group],MATCH(Edges24[[#This Row],[Vertex 1]],GroupVertices[Vertex],0)),1,1,"")</f>
        <v>2</v>
      </c>
      <c r="BC27" s="78" t="str">
        <f>REPLACE(INDEX(GroupVertices[Group],MATCH(Edges24[[#This Row],[Vertex 2]],GroupVertices[Vertex],0)),1,1,"")</f>
        <v>2</v>
      </c>
      <c r="BD27" s="48">
        <v>1</v>
      </c>
      <c r="BE27" s="49">
        <v>3.8461538461538463</v>
      </c>
      <c r="BF27" s="48">
        <v>1</v>
      </c>
      <c r="BG27" s="49">
        <v>3.8461538461538463</v>
      </c>
      <c r="BH27" s="48">
        <v>0</v>
      </c>
      <c r="BI27" s="49">
        <v>0</v>
      </c>
      <c r="BJ27" s="48">
        <v>24</v>
      </c>
      <c r="BK27" s="49">
        <v>92.3076923076923</v>
      </c>
      <c r="BL27" s="48">
        <v>26</v>
      </c>
    </row>
    <row r="28" spans="1:64" ht="15">
      <c r="A28" s="64" t="s">
        <v>219</v>
      </c>
      <c r="B28" s="64" t="s">
        <v>258</v>
      </c>
      <c r="C28" s="65"/>
      <c r="D28" s="66"/>
      <c r="E28" s="67"/>
      <c r="F28" s="68"/>
      <c r="G28" s="65"/>
      <c r="H28" s="69"/>
      <c r="I28" s="70"/>
      <c r="J28" s="70"/>
      <c r="K28" s="34" t="s">
        <v>65</v>
      </c>
      <c r="L28" s="77">
        <v>28</v>
      </c>
      <c r="M28" s="77"/>
      <c r="N28" s="72"/>
      <c r="O28" s="79" t="s">
        <v>357</v>
      </c>
      <c r="P28" s="81">
        <v>43501.3546412037</v>
      </c>
      <c r="Q28" s="79" t="s">
        <v>382</v>
      </c>
      <c r="R28" s="83" t="s">
        <v>494</v>
      </c>
      <c r="S28" s="79" t="s">
        <v>505</v>
      </c>
      <c r="T28" s="79"/>
      <c r="U28" s="79"/>
      <c r="V28" s="83" t="s">
        <v>537</v>
      </c>
      <c r="W28" s="81">
        <v>43501.3546412037</v>
      </c>
      <c r="X28" s="83" t="s">
        <v>581</v>
      </c>
      <c r="Y28" s="79"/>
      <c r="Z28" s="79"/>
      <c r="AA28" s="85" t="s">
        <v>714</v>
      </c>
      <c r="AB28" s="85" t="s">
        <v>840</v>
      </c>
      <c r="AC28" s="79" t="b">
        <v>0</v>
      </c>
      <c r="AD28" s="79">
        <v>0</v>
      </c>
      <c r="AE28" s="85" t="s">
        <v>948</v>
      </c>
      <c r="AF28" s="79" t="b">
        <v>0</v>
      </c>
      <c r="AG28" s="79" t="s">
        <v>1035</v>
      </c>
      <c r="AH28" s="79"/>
      <c r="AI28" s="85" t="s">
        <v>929</v>
      </c>
      <c r="AJ28" s="79" t="b">
        <v>0</v>
      </c>
      <c r="AK28" s="79">
        <v>0</v>
      </c>
      <c r="AL28" s="85" t="s">
        <v>929</v>
      </c>
      <c r="AM28" s="79" t="s">
        <v>1044</v>
      </c>
      <c r="AN28" s="79" t="b">
        <v>0</v>
      </c>
      <c r="AO28" s="85" t="s">
        <v>840</v>
      </c>
      <c r="AP28" s="79" t="s">
        <v>176</v>
      </c>
      <c r="AQ28" s="79">
        <v>0</v>
      </c>
      <c r="AR28" s="79">
        <v>0</v>
      </c>
      <c r="AS28" s="79"/>
      <c r="AT28" s="79"/>
      <c r="AU28" s="79"/>
      <c r="AV28" s="79"/>
      <c r="AW28" s="79"/>
      <c r="AX28" s="79"/>
      <c r="AY28" s="79"/>
      <c r="AZ28" s="79"/>
      <c r="BA28">
        <v>1</v>
      </c>
      <c r="BB28" s="78" t="str">
        <f>REPLACE(INDEX(GroupVertices[Group],MATCH(Edges24[[#This Row],[Vertex 1]],GroupVertices[Vertex],0)),1,1,"")</f>
        <v>2</v>
      </c>
      <c r="BC28" s="78" t="str">
        <f>REPLACE(INDEX(GroupVertices[Group],MATCH(Edges24[[#This Row],[Vertex 2]],GroupVertices[Vertex],0)),1,1,"")</f>
        <v>2</v>
      </c>
      <c r="BD28" s="48">
        <v>0</v>
      </c>
      <c r="BE28" s="49">
        <v>0</v>
      </c>
      <c r="BF28" s="48">
        <v>0</v>
      </c>
      <c r="BG28" s="49">
        <v>0</v>
      </c>
      <c r="BH28" s="48">
        <v>0</v>
      </c>
      <c r="BI28" s="49">
        <v>0</v>
      </c>
      <c r="BJ28" s="48">
        <v>24</v>
      </c>
      <c r="BK28" s="49">
        <v>100</v>
      </c>
      <c r="BL28" s="48">
        <v>24</v>
      </c>
    </row>
    <row r="29" spans="1:64" ht="15">
      <c r="A29" s="64" t="s">
        <v>219</v>
      </c>
      <c r="B29" s="64" t="s">
        <v>259</v>
      </c>
      <c r="C29" s="65"/>
      <c r="D29" s="66"/>
      <c r="E29" s="67"/>
      <c r="F29" s="68"/>
      <c r="G29" s="65"/>
      <c r="H29" s="69"/>
      <c r="I29" s="70"/>
      <c r="J29" s="70"/>
      <c r="K29" s="34" t="s">
        <v>65</v>
      </c>
      <c r="L29" s="77">
        <v>29</v>
      </c>
      <c r="M29" s="77"/>
      <c r="N29" s="72"/>
      <c r="O29" s="79" t="s">
        <v>357</v>
      </c>
      <c r="P29" s="81">
        <v>43501.41024305556</v>
      </c>
      <c r="Q29" s="79" t="s">
        <v>383</v>
      </c>
      <c r="R29" s="83" t="s">
        <v>494</v>
      </c>
      <c r="S29" s="79" t="s">
        <v>505</v>
      </c>
      <c r="T29" s="79"/>
      <c r="U29" s="79"/>
      <c r="V29" s="83" t="s">
        <v>537</v>
      </c>
      <c r="W29" s="81">
        <v>43501.41024305556</v>
      </c>
      <c r="X29" s="83" t="s">
        <v>582</v>
      </c>
      <c r="Y29" s="79"/>
      <c r="Z29" s="79"/>
      <c r="AA29" s="85" t="s">
        <v>715</v>
      </c>
      <c r="AB29" s="85" t="s">
        <v>841</v>
      </c>
      <c r="AC29" s="79" t="b">
        <v>0</v>
      </c>
      <c r="AD29" s="79">
        <v>0</v>
      </c>
      <c r="AE29" s="85" t="s">
        <v>949</v>
      </c>
      <c r="AF29" s="79" t="b">
        <v>0</v>
      </c>
      <c r="AG29" s="79" t="s">
        <v>1035</v>
      </c>
      <c r="AH29" s="79"/>
      <c r="AI29" s="85" t="s">
        <v>929</v>
      </c>
      <c r="AJ29" s="79" t="b">
        <v>0</v>
      </c>
      <c r="AK29" s="79">
        <v>0</v>
      </c>
      <c r="AL29" s="85" t="s">
        <v>929</v>
      </c>
      <c r="AM29" s="79" t="s">
        <v>1044</v>
      </c>
      <c r="AN29" s="79" t="b">
        <v>0</v>
      </c>
      <c r="AO29" s="85" t="s">
        <v>841</v>
      </c>
      <c r="AP29" s="79" t="s">
        <v>176</v>
      </c>
      <c r="AQ29" s="79">
        <v>0</v>
      </c>
      <c r="AR29" s="79">
        <v>0</v>
      </c>
      <c r="AS29" s="79"/>
      <c r="AT29" s="79"/>
      <c r="AU29" s="79"/>
      <c r="AV29" s="79"/>
      <c r="AW29" s="79"/>
      <c r="AX29" s="79"/>
      <c r="AY29" s="79"/>
      <c r="AZ29" s="79"/>
      <c r="BA29">
        <v>1</v>
      </c>
      <c r="BB29" s="78" t="str">
        <f>REPLACE(INDEX(GroupVertices[Group],MATCH(Edges24[[#This Row],[Vertex 1]],GroupVertices[Vertex],0)),1,1,"")</f>
        <v>2</v>
      </c>
      <c r="BC29" s="78" t="str">
        <f>REPLACE(INDEX(GroupVertices[Group],MATCH(Edges24[[#This Row],[Vertex 2]],GroupVertices[Vertex],0)),1,1,"")</f>
        <v>2</v>
      </c>
      <c r="BD29" s="48">
        <v>0</v>
      </c>
      <c r="BE29" s="49">
        <v>0</v>
      </c>
      <c r="BF29" s="48">
        <v>0</v>
      </c>
      <c r="BG29" s="49">
        <v>0</v>
      </c>
      <c r="BH29" s="48">
        <v>0</v>
      </c>
      <c r="BI29" s="49">
        <v>0</v>
      </c>
      <c r="BJ29" s="48">
        <v>17</v>
      </c>
      <c r="BK29" s="49">
        <v>100</v>
      </c>
      <c r="BL29" s="48">
        <v>17</v>
      </c>
    </row>
    <row r="30" spans="1:64" ht="15">
      <c r="A30" s="64" t="s">
        <v>219</v>
      </c>
      <c r="B30" s="64" t="s">
        <v>260</v>
      </c>
      <c r="C30" s="65"/>
      <c r="D30" s="66"/>
      <c r="E30" s="67"/>
      <c r="F30" s="68"/>
      <c r="G30" s="65"/>
      <c r="H30" s="69"/>
      <c r="I30" s="70"/>
      <c r="J30" s="70"/>
      <c r="K30" s="34" t="s">
        <v>65</v>
      </c>
      <c r="L30" s="77">
        <v>30</v>
      </c>
      <c r="M30" s="77"/>
      <c r="N30" s="72"/>
      <c r="O30" s="79" t="s">
        <v>357</v>
      </c>
      <c r="P30" s="81">
        <v>43501.45447916666</v>
      </c>
      <c r="Q30" s="79" t="s">
        <v>384</v>
      </c>
      <c r="R30" s="83" t="s">
        <v>494</v>
      </c>
      <c r="S30" s="79" t="s">
        <v>505</v>
      </c>
      <c r="T30" s="79"/>
      <c r="U30" s="79"/>
      <c r="V30" s="83" t="s">
        <v>537</v>
      </c>
      <c r="W30" s="81">
        <v>43501.45447916666</v>
      </c>
      <c r="X30" s="83" t="s">
        <v>583</v>
      </c>
      <c r="Y30" s="79"/>
      <c r="Z30" s="79"/>
      <c r="AA30" s="85" t="s">
        <v>716</v>
      </c>
      <c r="AB30" s="85" t="s">
        <v>842</v>
      </c>
      <c r="AC30" s="79" t="b">
        <v>0</v>
      </c>
      <c r="AD30" s="79">
        <v>0</v>
      </c>
      <c r="AE30" s="85" t="s">
        <v>950</v>
      </c>
      <c r="AF30" s="79" t="b">
        <v>0</v>
      </c>
      <c r="AG30" s="79" t="s">
        <v>1035</v>
      </c>
      <c r="AH30" s="79"/>
      <c r="AI30" s="85" t="s">
        <v>929</v>
      </c>
      <c r="AJ30" s="79" t="b">
        <v>0</v>
      </c>
      <c r="AK30" s="79">
        <v>0</v>
      </c>
      <c r="AL30" s="85" t="s">
        <v>929</v>
      </c>
      <c r="AM30" s="79" t="s">
        <v>1044</v>
      </c>
      <c r="AN30" s="79" t="b">
        <v>0</v>
      </c>
      <c r="AO30" s="85" t="s">
        <v>842</v>
      </c>
      <c r="AP30" s="79" t="s">
        <v>176</v>
      </c>
      <c r="AQ30" s="79">
        <v>0</v>
      </c>
      <c r="AR30" s="79">
        <v>0</v>
      </c>
      <c r="AS30" s="79"/>
      <c r="AT30" s="79"/>
      <c r="AU30" s="79"/>
      <c r="AV30" s="79"/>
      <c r="AW30" s="79"/>
      <c r="AX30" s="79"/>
      <c r="AY30" s="79"/>
      <c r="AZ30" s="79"/>
      <c r="BA30">
        <v>1</v>
      </c>
      <c r="BB30" s="78" t="str">
        <f>REPLACE(INDEX(GroupVertices[Group],MATCH(Edges24[[#This Row],[Vertex 1]],GroupVertices[Vertex],0)),1,1,"")</f>
        <v>2</v>
      </c>
      <c r="BC30" s="78" t="str">
        <f>REPLACE(INDEX(GroupVertices[Group],MATCH(Edges24[[#This Row],[Vertex 2]],GroupVertices[Vertex],0)),1,1,"")</f>
        <v>2</v>
      </c>
      <c r="BD30" s="48">
        <v>0</v>
      </c>
      <c r="BE30" s="49">
        <v>0</v>
      </c>
      <c r="BF30" s="48">
        <v>1</v>
      </c>
      <c r="BG30" s="49">
        <v>3.5714285714285716</v>
      </c>
      <c r="BH30" s="48">
        <v>0</v>
      </c>
      <c r="BI30" s="49">
        <v>0</v>
      </c>
      <c r="BJ30" s="48">
        <v>27</v>
      </c>
      <c r="BK30" s="49">
        <v>96.42857142857143</v>
      </c>
      <c r="BL30" s="48">
        <v>28</v>
      </c>
    </row>
    <row r="31" spans="1:64" ht="15">
      <c r="A31" s="64" t="s">
        <v>219</v>
      </c>
      <c r="B31" s="64" t="s">
        <v>261</v>
      </c>
      <c r="C31" s="65"/>
      <c r="D31" s="66"/>
      <c r="E31" s="67"/>
      <c r="F31" s="68"/>
      <c r="G31" s="65"/>
      <c r="H31" s="69"/>
      <c r="I31" s="70"/>
      <c r="J31" s="70"/>
      <c r="K31" s="34" t="s">
        <v>65</v>
      </c>
      <c r="L31" s="77">
        <v>31</v>
      </c>
      <c r="M31" s="77"/>
      <c r="N31" s="72"/>
      <c r="O31" s="79" t="s">
        <v>357</v>
      </c>
      <c r="P31" s="81">
        <v>43501.54607638889</v>
      </c>
      <c r="Q31" s="79" t="s">
        <v>385</v>
      </c>
      <c r="R31" s="83" t="s">
        <v>494</v>
      </c>
      <c r="S31" s="79" t="s">
        <v>505</v>
      </c>
      <c r="T31" s="79"/>
      <c r="U31" s="79"/>
      <c r="V31" s="83" t="s">
        <v>537</v>
      </c>
      <c r="W31" s="81">
        <v>43501.54607638889</v>
      </c>
      <c r="X31" s="83" t="s">
        <v>584</v>
      </c>
      <c r="Y31" s="79"/>
      <c r="Z31" s="79"/>
      <c r="AA31" s="85" t="s">
        <v>717</v>
      </c>
      <c r="AB31" s="85" t="s">
        <v>843</v>
      </c>
      <c r="AC31" s="79" t="b">
        <v>0</v>
      </c>
      <c r="AD31" s="79">
        <v>1</v>
      </c>
      <c r="AE31" s="85" t="s">
        <v>951</v>
      </c>
      <c r="AF31" s="79" t="b">
        <v>0</v>
      </c>
      <c r="AG31" s="79" t="s">
        <v>1035</v>
      </c>
      <c r="AH31" s="79"/>
      <c r="AI31" s="85" t="s">
        <v>929</v>
      </c>
      <c r="AJ31" s="79" t="b">
        <v>0</v>
      </c>
      <c r="AK31" s="79">
        <v>0</v>
      </c>
      <c r="AL31" s="85" t="s">
        <v>929</v>
      </c>
      <c r="AM31" s="79" t="s">
        <v>1044</v>
      </c>
      <c r="AN31" s="79" t="b">
        <v>0</v>
      </c>
      <c r="AO31" s="85" t="s">
        <v>843</v>
      </c>
      <c r="AP31" s="79" t="s">
        <v>176</v>
      </c>
      <c r="AQ31" s="79">
        <v>0</v>
      </c>
      <c r="AR31" s="79">
        <v>0</v>
      </c>
      <c r="AS31" s="79"/>
      <c r="AT31" s="79"/>
      <c r="AU31" s="79"/>
      <c r="AV31" s="79"/>
      <c r="AW31" s="79"/>
      <c r="AX31" s="79"/>
      <c r="AY31" s="79"/>
      <c r="AZ31" s="79"/>
      <c r="BA31">
        <v>1</v>
      </c>
      <c r="BB31" s="78" t="str">
        <f>REPLACE(INDEX(GroupVertices[Group],MATCH(Edges24[[#This Row],[Vertex 1]],GroupVertices[Vertex],0)),1,1,"")</f>
        <v>2</v>
      </c>
      <c r="BC31" s="78" t="str">
        <f>REPLACE(INDEX(GroupVertices[Group],MATCH(Edges24[[#This Row],[Vertex 2]],GroupVertices[Vertex],0)),1,1,"")</f>
        <v>2</v>
      </c>
      <c r="BD31" s="48">
        <v>0</v>
      </c>
      <c r="BE31" s="49">
        <v>0</v>
      </c>
      <c r="BF31" s="48">
        <v>0</v>
      </c>
      <c r="BG31" s="49">
        <v>0</v>
      </c>
      <c r="BH31" s="48">
        <v>0</v>
      </c>
      <c r="BI31" s="49">
        <v>0</v>
      </c>
      <c r="BJ31" s="48">
        <v>17</v>
      </c>
      <c r="BK31" s="49">
        <v>100</v>
      </c>
      <c r="BL31" s="48">
        <v>17</v>
      </c>
    </row>
    <row r="32" spans="1:64" ht="15">
      <c r="A32" s="64" t="s">
        <v>219</v>
      </c>
      <c r="B32" s="64" t="s">
        <v>262</v>
      </c>
      <c r="C32" s="65"/>
      <c r="D32" s="66"/>
      <c r="E32" s="67"/>
      <c r="F32" s="68"/>
      <c r="G32" s="65"/>
      <c r="H32" s="69"/>
      <c r="I32" s="70"/>
      <c r="J32" s="70"/>
      <c r="K32" s="34" t="s">
        <v>65</v>
      </c>
      <c r="L32" s="77">
        <v>32</v>
      </c>
      <c r="M32" s="77"/>
      <c r="N32" s="72"/>
      <c r="O32" s="79" t="s">
        <v>357</v>
      </c>
      <c r="P32" s="81">
        <v>43501.597974537035</v>
      </c>
      <c r="Q32" s="79" t="s">
        <v>386</v>
      </c>
      <c r="R32" s="83" t="s">
        <v>494</v>
      </c>
      <c r="S32" s="79" t="s">
        <v>505</v>
      </c>
      <c r="T32" s="79"/>
      <c r="U32" s="79"/>
      <c r="V32" s="83" t="s">
        <v>537</v>
      </c>
      <c r="W32" s="81">
        <v>43501.597974537035</v>
      </c>
      <c r="X32" s="83" t="s">
        <v>585</v>
      </c>
      <c r="Y32" s="79"/>
      <c r="Z32" s="79"/>
      <c r="AA32" s="85" t="s">
        <v>718</v>
      </c>
      <c r="AB32" s="85" t="s">
        <v>844</v>
      </c>
      <c r="AC32" s="79" t="b">
        <v>0</v>
      </c>
      <c r="AD32" s="79">
        <v>0</v>
      </c>
      <c r="AE32" s="85" t="s">
        <v>952</v>
      </c>
      <c r="AF32" s="79" t="b">
        <v>0</v>
      </c>
      <c r="AG32" s="79" t="s">
        <v>1035</v>
      </c>
      <c r="AH32" s="79"/>
      <c r="AI32" s="85" t="s">
        <v>929</v>
      </c>
      <c r="AJ32" s="79" t="b">
        <v>0</v>
      </c>
      <c r="AK32" s="79">
        <v>0</v>
      </c>
      <c r="AL32" s="85" t="s">
        <v>929</v>
      </c>
      <c r="AM32" s="79" t="s">
        <v>1044</v>
      </c>
      <c r="AN32" s="79" t="b">
        <v>0</v>
      </c>
      <c r="AO32" s="85" t="s">
        <v>844</v>
      </c>
      <c r="AP32" s="79" t="s">
        <v>176</v>
      </c>
      <c r="AQ32" s="79">
        <v>0</v>
      </c>
      <c r="AR32" s="79">
        <v>0</v>
      </c>
      <c r="AS32" s="79"/>
      <c r="AT32" s="79"/>
      <c r="AU32" s="79"/>
      <c r="AV32" s="79"/>
      <c r="AW32" s="79"/>
      <c r="AX32" s="79"/>
      <c r="AY32" s="79"/>
      <c r="AZ32" s="79"/>
      <c r="BA32">
        <v>1</v>
      </c>
      <c r="BB32" s="78" t="str">
        <f>REPLACE(INDEX(GroupVertices[Group],MATCH(Edges24[[#This Row],[Vertex 1]],GroupVertices[Vertex],0)),1,1,"")</f>
        <v>2</v>
      </c>
      <c r="BC32" s="78" t="str">
        <f>REPLACE(INDEX(GroupVertices[Group],MATCH(Edges24[[#This Row],[Vertex 2]],GroupVertices[Vertex],0)),1,1,"")</f>
        <v>2</v>
      </c>
      <c r="BD32" s="48">
        <v>1</v>
      </c>
      <c r="BE32" s="49">
        <v>4.545454545454546</v>
      </c>
      <c r="BF32" s="48">
        <v>0</v>
      </c>
      <c r="BG32" s="49">
        <v>0</v>
      </c>
      <c r="BH32" s="48">
        <v>0</v>
      </c>
      <c r="BI32" s="49">
        <v>0</v>
      </c>
      <c r="BJ32" s="48">
        <v>21</v>
      </c>
      <c r="BK32" s="49">
        <v>95.45454545454545</v>
      </c>
      <c r="BL32" s="48">
        <v>22</v>
      </c>
    </row>
    <row r="33" spans="1:64" ht="15">
      <c r="A33" s="64" t="s">
        <v>219</v>
      </c>
      <c r="B33" s="64" t="s">
        <v>263</v>
      </c>
      <c r="C33" s="65"/>
      <c r="D33" s="66"/>
      <c r="E33" s="67"/>
      <c r="F33" s="68"/>
      <c r="G33" s="65"/>
      <c r="H33" s="69"/>
      <c r="I33" s="70"/>
      <c r="J33" s="70"/>
      <c r="K33" s="34" t="s">
        <v>65</v>
      </c>
      <c r="L33" s="77">
        <v>33</v>
      </c>
      <c r="M33" s="77"/>
      <c r="N33" s="72"/>
      <c r="O33" s="79" t="s">
        <v>357</v>
      </c>
      <c r="P33" s="81">
        <v>43501.72451388889</v>
      </c>
      <c r="Q33" s="79" t="s">
        <v>387</v>
      </c>
      <c r="R33" s="83" t="s">
        <v>494</v>
      </c>
      <c r="S33" s="79" t="s">
        <v>505</v>
      </c>
      <c r="T33" s="79"/>
      <c r="U33" s="79"/>
      <c r="V33" s="83" t="s">
        <v>537</v>
      </c>
      <c r="W33" s="81">
        <v>43501.72451388889</v>
      </c>
      <c r="X33" s="83" t="s">
        <v>586</v>
      </c>
      <c r="Y33" s="79"/>
      <c r="Z33" s="79"/>
      <c r="AA33" s="85" t="s">
        <v>719</v>
      </c>
      <c r="AB33" s="85" t="s">
        <v>845</v>
      </c>
      <c r="AC33" s="79" t="b">
        <v>0</v>
      </c>
      <c r="AD33" s="79">
        <v>0</v>
      </c>
      <c r="AE33" s="85" t="s">
        <v>953</v>
      </c>
      <c r="AF33" s="79" t="b">
        <v>0</v>
      </c>
      <c r="AG33" s="79" t="s">
        <v>1035</v>
      </c>
      <c r="AH33" s="79"/>
      <c r="AI33" s="85" t="s">
        <v>929</v>
      </c>
      <c r="AJ33" s="79" t="b">
        <v>0</v>
      </c>
      <c r="AK33" s="79">
        <v>0</v>
      </c>
      <c r="AL33" s="85" t="s">
        <v>929</v>
      </c>
      <c r="AM33" s="79" t="s">
        <v>1044</v>
      </c>
      <c r="AN33" s="79" t="b">
        <v>0</v>
      </c>
      <c r="AO33" s="85" t="s">
        <v>845</v>
      </c>
      <c r="AP33" s="79" t="s">
        <v>176</v>
      </c>
      <c r="AQ33" s="79">
        <v>0</v>
      </c>
      <c r="AR33" s="79">
        <v>0</v>
      </c>
      <c r="AS33" s="79"/>
      <c r="AT33" s="79"/>
      <c r="AU33" s="79"/>
      <c r="AV33" s="79"/>
      <c r="AW33" s="79"/>
      <c r="AX33" s="79"/>
      <c r="AY33" s="79"/>
      <c r="AZ33" s="79"/>
      <c r="BA33">
        <v>1</v>
      </c>
      <c r="BB33" s="78" t="str">
        <f>REPLACE(INDEX(GroupVertices[Group],MATCH(Edges24[[#This Row],[Vertex 1]],GroupVertices[Vertex],0)),1,1,"")</f>
        <v>2</v>
      </c>
      <c r="BC33" s="78" t="str">
        <f>REPLACE(INDEX(GroupVertices[Group],MATCH(Edges24[[#This Row],[Vertex 2]],GroupVertices[Vertex],0)),1,1,"")</f>
        <v>2</v>
      </c>
      <c r="BD33" s="48">
        <v>0</v>
      </c>
      <c r="BE33" s="49">
        <v>0</v>
      </c>
      <c r="BF33" s="48">
        <v>1</v>
      </c>
      <c r="BG33" s="49">
        <v>3.4482758620689653</v>
      </c>
      <c r="BH33" s="48">
        <v>0</v>
      </c>
      <c r="BI33" s="49">
        <v>0</v>
      </c>
      <c r="BJ33" s="48">
        <v>28</v>
      </c>
      <c r="BK33" s="49">
        <v>96.55172413793103</v>
      </c>
      <c r="BL33" s="48">
        <v>29</v>
      </c>
    </row>
    <row r="34" spans="1:64" ht="15">
      <c r="A34" s="64" t="s">
        <v>219</v>
      </c>
      <c r="B34" s="64" t="s">
        <v>264</v>
      </c>
      <c r="C34" s="65"/>
      <c r="D34" s="66"/>
      <c r="E34" s="67"/>
      <c r="F34" s="68"/>
      <c r="G34" s="65"/>
      <c r="H34" s="69"/>
      <c r="I34" s="70"/>
      <c r="J34" s="70"/>
      <c r="K34" s="34" t="s">
        <v>65</v>
      </c>
      <c r="L34" s="77">
        <v>34</v>
      </c>
      <c r="M34" s="77"/>
      <c r="N34" s="72"/>
      <c r="O34" s="79" t="s">
        <v>357</v>
      </c>
      <c r="P34" s="81">
        <v>43501.85832175926</v>
      </c>
      <c r="Q34" s="79" t="s">
        <v>388</v>
      </c>
      <c r="R34" s="83" t="s">
        <v>494</v>
      </c>
      <c r="S34" s="79" t="s">
        <v>505</v>
      </c>
      <c r="T34" s="79"/>
      <c r="U34" s="79"/>
      <c r="V34" s="83" t="s">
        <v>537</v>
      </c>
      <c r="W34" s="81">
        <v>43501.85832175926</v>
      </c>
      <c r="X34" s="83" t="s">
        <v>587</v>
      </c>
      <c r="Y34" s="79"/>
      <c r="Z34" s="79"/>
      <c r="AA34" s="85" t="s">
        <v>720</v>
      </c>
      <c r="AB34" s="85" t="s">
        <v>846</v>
      </c>
      <c r="AC34" s="79" t="b">
        <v>0</v>
      </c>
      <c r="AD34" s="79">
        <v>0</v>
      </c>
      <c r="AE34" s="85" t="s">
        <v>954</v>
      </c>
      <c r="AF34" s="79" t="b">
        <v>0</v>
      </c>
      <c r="AG34" s="79" t="s">
        <v>1035</v>
      </c>
      <c r="AH34" s="79"/>
      <c r="AI34" s="85" t="s">
        <v>929</v>
      </c>
      <c r="AJ34" s="79" t="b">
        <v>0</v>
      </c>
      <c r="AK34" s="79">
        <v>0</v>
      </c>
      <c r="AL34" s="85" t="s">
        <v>929</v>
      </c>
      <c r="AM34" s="79" t="s">
        <v>1044</v>
      </c>
      <c r="AN34" s="79" t="b">
        <v>0</v>
      </c>
      <c r="AO34" s="85" t="s">
        <v>846</v>
      </c>
      <c r="AP34" s="79" t="s">
        <v>176</v>
      </c>
      <c r="AQ34" s="79">
        <v>0</v>
      </c>
      <c r="AR34" s="79">
        <v>0</v>
      </c>
      <c r="AS34" s="79"/>
      <c r="AT34" s="79"/>
      <c r="AU34" s="79"/>
      <c r="AV34" s="79"/>
      <c r="AW34" s="79"/>
      <c r="AX34" s="79"/>
      <c r="AY34" s="79"/>
      <c r="AZ34" s="79"/>
      <c r="BA34">
        <v>1</v>
      </c>
      <c r="BB34" s="78" t="str">
        <f>REPLACE(INDEX(GroupVertices[Group],MATCH(Edges24[[#This Row],[Vertex 1]],GroupVertices[Vertex],0)),1,1,"")</f>
        <v>2</v>
      </c>
      <c r="BC34" s="78" t="str">
        <f>REPLACE(INDEX(GroupVertices[Group],MATCH(Edges24[[#This Row],[Vertex 2]],GroupVertices[Vertex],0)),1,1,"")</f>
        <v>2</v>
      </c>
      <c r="BD34" s="48">
        <v>3</v>
      </c>
      <c r="BE34" s="49">
        <v>9.090909090909092</v>
      </c>
      <c r="BF34" s="48">
        <v>0</v>
      </c>
      <c r="BG34" s="49">
        <v>0</v>
      </c>
      <c r="BH34" s="48">
        <v>0</v>
      </c>
      <c r="BI34" s="49">
        <v>0</v>
      </c>
      <c r="BJ34" s="48">
        <v>30</v>
      </c>
      <c r="BK34" s="49">
        <v>90.9090909090909</v>
      </c>
      <c r="BL34" s="48">
        <v>33</v>
      </c>
    </row>
    <row r="35" spans="1:64" ht="15">
      <c r="A35" s="64" t="s">
        <v>219</v>
      </c>
      <c r="B35" s="64" t="s">
        <v>265</v>
      </c>
      <c r="C35" s="65"/>
      <c r="D35" s="66"/>
      <c r="E35" s="67"/>
      <c r="F35" s="68"/>
      <c r="G35" s="65"/>
      <c r="H35" s="69"/>
      <c r="I35" s="70"/>
      <c r="J35" s="70"/>
      <c r="K35" s="34" t="s">
        <v>65</v>
      </c>
      <c r="L35" s="77">
        <v>35</v>
      </c>
      <c r="M35" s="77"/>
      <c r="N35" s="72"/>
      <c r="O35" s="79" t="s">
        <v>357</v>
      </c>
      <c r="P35" s="81">
        <v>43502.887708333335</v>
      </c>
      <c r="Q35" s="79" t="s">
        <v>389</v>
      </c>
      <c r="R35" s="79" t="s">
        <v>495</v>
      </c>
      <c r="S35" s="79" t="s">
        <v>506</v>
      </c>
      <c r="T35" s="79"/>
      <c r="U35" s="79"/>
      <c r="V35" s="83" t="s">
        <v>537</v>
      </c>
      <c r="W35" s="81">
        <v>43502.887708333335</v>
      </c>
      <c r="X35" s="83" t="s">
        <v>588</v>
      </c>
      <c r="Y35" s="79"/>
      <c r="Z35" s="79"/>
      <c r="AA35" s="85" t="s">
        <v>721</v>
      </c>
      <c r="AB35" s="85" t="s">
        <v>847</v>
      </c>
      <c r="AC35" s="79" t="b">
        <v>0</v>
      </c>
      <c r="AD35" s="79">
        <v>0</v>
      </c>
      <c r="AE35" s="85" t="s">
        <v>955</v>
      </c>
      <c r="AF35" s="79" t="b">
        <v>0</v>
      </c>
      <c r="AG35" s="79" t="s">
        <v>1035</v>
      </c>
      <c r="AH35" s="79"/>
      <c r="AI35" s="85" t="s">
        <v>929</v>
      </c>
      <c r="AJ35" s="79" t="b">
        <v>0</v>
      </c>
      <c r="AK35" s="79">
        <v>0</v>
      </c>
      <c r="AL35" s="85" t="s">
        <v>929</v>
      </c>
      <c r="AM35" s="79" t="s">
        <v>1044</v>
      </c>
      <c r="AN35" s="79" t="b">
        <v>0</v>
      </c>
      <c r="AO35" s="85" t="s">
        <v>847</v>
      </c>
      <c r="AP35" s="79" t="s">
        <v>176</v>
      </c>
      <c r="AQ35" s="79">
        <v>0</v>
      </c>
      <c r="AR35" s="79">
        <v>0</v>
      </c>
      <c r="AS35" s="79"/>
      <c r="AT35" s="79"/>
      <c r="AU35" s="79"/>
      <c r="AV35" s="79"/>
      <c r="AW35" s="79"/>
      <c r="AX35" s="79"/>
      <c r="AY35" s="79"/>
      <c r="AZ35" s="79"/>
      <c r="BA35">
        <v>1</v>
      </c>
      <c r="BB35" s="78" t="str">
        <f>REPLACE(INDEX(GroupVertices[Group],MATCH(Edges24[[#This Row],[Vertex 1]],GroupVertices[Vertex],0)),1,1,"")</f>
        <v>2</v>
      </c>
      <c r="BC35" s="78" t="str">
        <f>REPLACE(INDEX(GroupVertices[Group],MATCH(Edges24[[#This Row],[Vertex 2]],GroupVertices[Vertex],0)),1,1,"")</f>
        <v>2</v>
      </c>
      <c r="BD35" s="48">
        <v>0</v>
      </c>
      <c r="BE35" s="49">
        <v>0</v>
      </c>
      <c r="BF35" s="48">
        <v>1</v>
      </c>
      <c r="BG35" s="49">
        <v>2.6315789473684212</v>
      </c>
      <c r="BH35" s="48">
        <v>0</v>
      </c>
      <c r="BI35" s="49">
        <v>0</v>
      </c>
      <c r="BJ35" s="48">
        <v>37</v>
      </c>
      <c r="BK35" s="49">
        <v>97.36842105263158</v>
      </c>
      <c r="BL35" s="48">
        <v>38</v>
      </c>
    </row>
    <row r="36" spans="1:64" ht="15">
      <c r="A36" s="64" t="s">
        <v>219</v>
      </c>
      <c r="B36" s="64" t="s">
        <v>266</v>
      </c>
      <c r="C36" s="65"/>
      <c r="D36" s="66"/>
      <c r="E36" s="67"/>
      <c r="F36" s="68"/>
      <c r="G36" s="65"/>
      <c r="H36" s="69"/>
      <c r="I36" s="70"/>
      <c r="J36" s="70"/>
      <c r="K36" s="34" t="s">
        <v>65</v>
      </c>
      <c r="L36" s="77">
        <v>36</v>
      </c>
      <c r="M36" s="77"/>
      <c r="N36" s="72"/>
      <c r="O36" s="79" t="s">
        <v>357</v>
      </c>
      <c r="P36" s="81">
        <v>43503.350798611114</v>
      </c>
      <c r="Q36" s="79" t="s">
        <v>390</v>
      </c>
      <c r="R36" s="83" t="s">
        <v>494</v>
      </c>
      <c r="S36" s="79" t="s">
        <v>505</v>
      </c>
      <c r="T36" s="79"/>
      <c r="U36" s="79"/>
      <c r="V36" s="83" t="s">
        <v>537</v>
      </c>
      <c r="W36" s="81">
        <v>43503.350798611114</v>
      </c>
      <c r="X36" s="83" t="s">
        <v>589</v>
      </c>
      <c r="Y36" s="79"/>
      <c r="Z36" s="79"/>
      <c r="AA36" s="85" t="s">
        <v>722</v>
      </c>
      <c r="AB36" s="85" t="s">
        <v>848</v>
      </c>
      <c r="AC36" s="79" t="b">
        <v>0</v>
      </c>
      <c r="AD36" s="79">
        <v>0</v>
      </c>
      <c r="AE36" s="85" t="s">
        <v>956</v>
      </c>
      <c r="AF36" s="79" t="b">
        <v>0</v>
      </c>
      <c r="AG36" s="79" t="s">
        <v>1035</v>
      </c>
      <c r="AH36" s="79"/>
      <c r="AI36" s="85" t="s">
        <v>929</v>
      </c>
      <c r="AJ36" s="79" t="b">
        <v>0</v>
      </c>
      <c r="AK36" s="79">
        <v>0</v>
      </c>
      <c r="AL36" s="85" t="s">
        <v>929</v>
      </c>
      <c r="AM36" s="79" t="s">
        <v>1044</v>
      </c>
      <c r="AN36" s="79" t="b">
        <v>0</v>
      </c>
      <c r="AO36" s="85" t="s">
        <v>848</v>
      </c>
      <c r="AP36" s="79" t="s">
        <v>176</v>
      </c>
      <c r="AQ36" s="79">
        <v>0</v>
      </c>
      <c r="AR36" s="79">
        <v>0</v>
      </c>
      <c r="AS36" s="79"/>
      <c r="AT36" s="79"/>
      <c r="AU36" s="79"/>
      <c r="AV36" s="79"/>
      <c r="AW36" s="79"/>
      <c r="AX36" s="79"/>
      <c r="AY36" s="79"/>
      <c r="AZ36" s="79"/>
      <c r="BA36">
        <v>1</v>
      </c>
      <c r="BB36" s="78" t="str">
        <f>REPLACE(INDEX(GroupVertices[Group],MATCH(Edges24[[#This Row],[Vertex 1]],GroupVertices[Vertex],0)),1,1,"")</f>
        <v>2</v>
      </c>
      <c r="BC36" s="78" t="str">
        <f>REPLACE(INDEX(GroupVertices[Group],MATCH(Edges24[[#This Row],[Vertex 2]],GroupVertices[Vertex],0)),1,1,"")</f>
        <v>2</v>
      </c>
      <c r="BD36" s="48">
        <v>1</v>
      </c>
      <c r="BE36" s="49">
        <v>3.7037037037037037</v>
      </c>
      <c r="BF36" s="48">
        <v>1</v>
      </c>
      <c r="BG36" s="49">
        <v>3.7037037037037037</v>
      </c>
      <c r="BH36" s="48">
        <v>0</v>
      </c>
      <c r="BI36" s="49">
        <v>0</v>
      </c>
      <c r="BJ36" s="48">
        <v>25</v>
      </c>
      <c r="BK36" s="49">
        <v>92.5925925925926</v>
      </c>
      <c r="BL36" s="48">
        <v>27</v>
      </c>
    </row>
    <row r="37" spans="1:64" ht="15">
      <c r="A37" s="64" t="s">
        <v>219</v>
      </c>
      <c r="B37" s="64" t="s">
        <v>267</v>
      </c>
      <c r="C37" s="65"/>
      <c r="D37" s="66"/>
      <c r="E37" s="67"/>
      <c r="F37" s="68"/>
      <c r="G37" s="65"/>
      <c r="H37" s="69"/>
      <c r="I37" s="70"/>
      <c r="J37" s="70"/>
      <c r="K37" s="34" t="s">
        <v>65</v>
      </c>
      <c r="L37" s="77">
        <v>37</v>
      </c>
      <c r="M37" s="77"/>
      <c r="N37" s="72"/>
      <c r="O37" s="79" t="s">
        <v>357</v>
      </c>
      <c r="P37" s="81">
        <v>43503.35252314815</v>
      </c>
      <c r="Q37" s="79" t="s">
        <v>391</v>
      </c>
      <c r="R37" s="83" t="s">
        <v>494</v>
      </c>
      <c r="S37" s="79" t="s">
        <v>505</v>
      </c>
      <c r="T37" s="79"/>
      <c r="U37" s="79"/>
      <c r="V37" s="83" t="s">
        <v>537</v>
      </c>
      <c r="W37" s="81">
        <v>43503.35252314815</v>
      </c>
      <c r="X37" s="83" t="s">
        <v>590</v>
      </c>
      <c r="Y37" s="79"/>
      <c r="Z37" s="79"/>
      <c r="AA37" s="85" t="s">
        <v>723</v>
      </c>
      <c r="AB37" s="85" t="s">
        <v>849</v>
      </c>
      <c r="AC37" s="79" t="b">
        <v>0</v>
      </c>
      <c r="AD37" s="79">
        <v>0</v>
      </c>
      <c r="AE37" s="85" t="s">
        <v>957</v>
      </c>
      <c r="AF37" s="79" t="b">
        <v>0</v>
      </c>
      <c r="AG37" s="79" t="s">
        <v>1035</v>
      </c>
      <c r="AH37" s="79"/>
      <c r="AI37" s="85" t="s">
        <v>929</v>
      </c>
      <c r="AJ37" s="79" t="b">
        <v>0</v>
      </c>
      <c r="AK37" s="79">
        <v>0</v>
      </c>
      <c r="AL37" s="85" t="s">
        <v>929</v>
      </c>
      <c r="AM37" s="79" t="s">
        <v>1044</v>
      </c>
      <c r="AN37" s="79" t="b">
        <v>0</v>
      </c>
      <c r="AO37" s="85" t="s">
        <v>849</v>
      </c>
      <c r="AP37" s="79" t="s">
        <v>176</v>
      </c>
      <c r="AQ37" s="79">
        <v>0</v>
      </c>
      <c r="AR37" s="79">
        <v>0</v>
      </c>
      <c r="AS37" s="79"/>
      <c r="AT37" s="79"/>
      <c r="AU37" s="79"/>
      <c r="AV37" s="79"/>
      <c r="AW37" s="79"/>
      <c r="AX37" s="79"/>
      <c r="AY37" s="79"/>
      <c r="AZ37" s="79"/>
      <c r="BA37">
        <v>1</v>
      </c>
      <c r="BB37" s="78" t="str">
        <f>REPLACE(INDEX(GroupVertices[Group],MATCH(Edges24[[#This Row],[Vertex 1]],GroupVertices[Vertex],0)),1,1,"")</f>
        <v>2</v>
      </c>
      <c r="BC37" s="78" t="str">
        <f>REPLACE(INDEX(GroupVertices[Group],MATCH(Edges24[[#This Row],[Vertex 2]],GroupVertices[Vertex],0)),1,1,"")</f>
        <v>2</v>
      </c>
      <c r="BD37" s="48">
        <v>1</v>
      </c>
      <c r="BE37" s="49">
        <v>4.166666666666667</v>
      </c>
      <c r="BF37" s="48">
        <v>1</v>
      </c>
      <c r="BG37" s="49">
        <v>4.166666666666667</v>
      </c>
      <c r="BH37" s="48">
        <v>0</v>
      </c>
      <c r="BI37" s="49">
        <v>0</v>
      </c>
      <c r="BJ37" s="48">
        <v>22</v>
      </c>
      <c r="BK37" s="49">
        <v>91.66666666666667</v>
      </c>
      <c r="BL37" s="48">
        <v>24</v>
      </c>
    </row>
    <row r="38" spans="1:64" ht="15">
      <c r="A38" s="64" t="s">
        <v>219</v>
      </c>
      <c r="B38" s="64" t="s">
        <v>268</v>
      </c>
      <c r="C38" s="65"/>
      <c r="D38" s="66"/>
      <c r="E38" s="67"/>
      <c r="F38" s="68"/>
      <c r="G38" s="65"/>
      <c r="H38" s="69"/>
      <c r="I38" s="70"/>
      <c r="J38" s="70"/>
      <c r="K38" s="34" t="s">
        <v>65</v>
      </c>
      <c r="L38" s="77">
        <v>38</v>
      </c>
      <c r="M38" s="77"/>
      <c r="N38" s="72"/>
      <c r="O38" s="79" t="s">
        <v>357</v>
      </c>
      <c r="P38" s="81">
        <v>43503.352627314816</v>
      </c>
      <c r="Q38" s="79" t="s">
        <v>392</v>
      </c>
      <c r="R38" s="83" t="s">
        <v>494</v>
      </c>
      <c r="S38" s="79" t="s">
        <v>505</v>
      </c>
      <c r="T38" s="79"/>
      <c r="U38" s="79"/>
      <c r="V38" s="83" t="s">
        <v>537</v>
      </c>
      <c r="W38" s="81">
        <v>43503.352627314816</v>
      </c>
      <c r="X38" s="83" t="s">
        <v>591</v>
      </c>
      <c r="Y38" s="79"/>
      <c r="Z38" s="79"/>
      <c r="AA38" s="85" t="s">
        <v>724</v>
      </c>
      <c r="AB38" s="85" t="s">
        <v>850</v>
      </c>
      <c r="AC38" s="79" t="b">
        <v>0</v>
      </c>
      <c r="AD38" s="79">
        <v>0</v>
      </c>
      <c r="AE38" s="85" t="s">
        <v>958</v>
      </c>
      <c r="AF38" s="79" t="b">
        <v>0</v>
      </c>
      <c r="AG38" s="79" t="s">
        <v>1035</v>
      </c>
      <c r="AH38" s="79"/>
      <c r="AI38" s="85" t="s">
        <v>929</v>
      </c>
      <c r="AJ38" s="79" t="b">
        <v>0</v>
      </c>
      <c r="AK38" s="79">
        <v>0</v>
      </c>
      <c r="AL38" s="85" t="s">
        <v>929</v>
      </c>
      <c r="AM38" s="79" t="s">
        <v>1044</v>
      </c>
      <c r="AN38" s="79" t="b">
        <v>0</v>
      </c>
      <c r="AO38" s="85" t="s">
        <v>850</v>
      </c>
      <c r="AP38" s="79" t="s">
        <v>176</v>
      </c>
      <c r="AQ38" s="79">
        <v>0</v>
      </c>
      <c r="AR38" s="79">
        <v>0</v>
      </c>
      <c r="AS38" s="79"/>
      <c r="AT38" s="79"/>
      <c r="AU38" s="79"/>
      <c r="AV38" s="79"/>
      <c r="AW38" s="79"/>
      <c r="AX38" s="79"/>
      <c r="AY38" s="79"/>
      <c r="AZ38" s="79"/>
      <c r="BA38">
        <v>1</v>
      </c>
      <c r="BB38" s="78" t="str">
        <f>REPLACE(INDEX(GroupVertices[Group],MATCH(Edges24[[#This Row],[Vertex 1]],GroupVertices[Vertex],0)),1,1,"")</f>
        <v>2</v>
      </c>
      <c r="BC38" s="78" t="str">
        <f>REPLACE(INDEX(GroupVertices[Group],MATCH(Edges24[[#This Row],[Vertex 2]],GroupVertices[Vertex],0)),1,1,"")</f>
        <v>2</v>
      </c>
      <c r="BD38" s="48">
        <v>0</v>
      </c>
      <c r="BE38" s="49">
        <v>0</v>
      </c>
      <c r="BF38" s="48">
        <v>1</v>
      </c>
      <c r="BG38" s="49">
        <v>4.3478260869565215</v>
      </c>
      <c r="BH38" s="48">
        <v>0</v>
      </c>
      <c r="BI38" s="49">
        <v>0</v>
      </c>
      <c r="BJ38" s="48">
        <v>22</v>
      </c>
      <c r="BK38" s="49">
        <v>95.65217391304348</v>
      </c>
      <c r="BL38" s="48">
        <v>23</v>
      </c>
    </row>
    <row r="39" spans="1:64" ht="15">
      <c r="A39" s="64" t="s">
        <v>219</v>
      </c>
      <c r="B39" s="64" t="s">
        <v>269</v>
      </c>
      <c r="C39" s="65"/>
      <c r="D39" s="66"/>
      <c r="E39" s="67"/>
      <c r="F39" s="68"/>
      <c r="G39" s="65"/>
      <c r="H39" s="69"/>
      <c r="I39" s="70"/>
      <c r="J39" s="70"/>
      <c r="K39" s="34" t="s">
        <v>65</v>
      </c>
      <c r="L39" s="77">
        <v>39</v>
      </c>
      <c r="M39" s="77"/>
      <c r="N39" s="72"/>
      <c r="O39" s="79" t="s">
        <v>357</v>
      </c>
      <c r="P39" s="81">
        <v>43503.36170138889</v>
      </c>
      <c r="Q39" s="79" t="s">
        <v>393</v>
      </c>
      <c r="R39" s="83" t="s">
        <v>494</v>
      </c>
      <c r="S39" s="79" t="s">
        <v>505</v>
      </c>
      <c r="T39" s="79"/>
      <c r="U39" s="79"/>
      <c r="V39" s="83" t="s">
        <v>537</v>
      </c>
      <c r="W39" s="81">
        <v>43503.36170138889</v>
      </c>
      <c r="X39" s="83" t="s">
        <v>592</v>
      </c>
      <c r="Y39" s="79"/>
      <c r="Z39" s="79"/>
      <c r="AA39" s="85" t="s">
        <v>725</v>
      </c>
      <c r="AB39" s="85" t="s">
        <v>851</v>
      </c>
      <c r="AC39" s="79" t="b">
        <v>0</v>
      </c>
      <c r="AD39" s="79">
        <v>0</v>
      </c>
      <c r="AE39" s="85" t="s">
        <v>959</v>
      </c>
      <c r="AF39" s="79" t="b">
        <v>0</v>
      </c>
      <c r="AG39" s="79" t="s">
        <v>1035</v>
      </c>
      <c r="AH39" s="79"/>
      <c r="AI39" s="85" t="s">
        <v>929</v>
      </c>
      <c r="AJ39" s="79" t="b">
        <v>0</v>
      </c>
      <c r="AK39" s="79">
        <v>0</v>
      </c>
      <c r="AL39" s="85" t="s">
        <v>929</v>
      </c>
      <c r="AM39" s="79" t="s">
        <v>1044</v>
      </c>
      <c r="AN39" s="79" t="b">
        <v>0</v>
      </c>
      <c r="AO39" s="85" t="s">
        <v>851</v>
      </c>
      <c r="AP39" s="79" t="s">
        <v>176</v>
      </c>
      <c r="AQ39" s="79">
        <v>0</v>
      </c>
      <c r="AR39" s="79">
        <v>0</v>
      </c>
      <c r="AS39" s="79"/>
      <c r="AT39" s="79"/>
      <c r="AU39" s="79"/>
      <c r="AV39" s="79"/>
      <c r="AW39" s="79"/>
      <c r="AX39" s="79"/>
      <c r="AY39" s="79"/>
      <c r="AZ39" s="79"/>
      <c r="BA39">
        <v>1</v>
      </c>
      <c r="BB39" s="78" t="str">
        <f>REPLACE(INDEX(GroupVertices[Group],MATCH(Edges24[[#This Row],[Vertex 1]],GroupVertices[Vertex],0)),1,1,"")</f>
        <v>2</v>
      </c>
      <c r="BC39" s="78" t="str">
        <f>REPLACE(INDEX(GroupVertices[Group],MATCH(Edges24[[#This Row],[Vertex 2]],GroupVertices[Vertex],0)),1,1,"")</f>
        <v>2</v>
      </c>
      <c r="BD39" s="48">
        <v>0</v>
      </c>
      <c r="BE39" s="49">
        <v>0</v>
      </c>
      <c r="BF39" s="48">
        <v>0</v>
      </c>
      <c r="BG39" s="49">
        <v>0</v>
      </c>
      <c r="BH39" s="48">
        <v>0</v>
      </c>
      <c r="BI39" s="49">
        <v>0</v>
      </c>
      <c r="BJ39" s="48">
        <v>37</v>
      </c>
      <c r="BK39" s="49">
        <v>100</v>
      </c>
      <c r="BL39" s="48">
        <v>37</v>
      </c>
    </row>
    <row r="40" spans="1:64" ht="15">
      <c r="A40" s="64" t="s">
        <v>219</v>
      </c>
      <c r="B40" s="64" t="s">
        <v>270</v>
      </c>
      <c r="C40" s="65"/>
      <c r="D40" s="66"/>
      <c r="E40" s="67"/>
      <c r="F40" s="68"/>
      <c r="G40" s="65"/>
      <c r="H40" s="69"/>
      <c r="I40" s="70"/>
      <c r="J40" s="70"/>
      <c r="K40" s="34" t="s">
        <v>65</v>
      </c>
      <c r="L40" s="77">
        <v>40</v>
      </c>
      <c r="M40" s="77"/>
      <c r="N40" s="72"/>
      <c r="O40" s="79" t="s">
        <v>357</v>
      </c>
      <c r="P40" s="81">
        <v>43503.5646875</v>
      </c>
      <c r="Q40" s="79" t="s">
        <v>394</v>
      </c>
      <c r="R40" s="83" t="s">
        <v>494</v>
      </c>
      <c r="S40" s="79" t="s">
        <v>505</v>
      </c>
      <c r="T40" s="79"/>
      <c r="U40" s="79"/>
      <c r="V40" s="83" t="s">
        <v>537</v>
      </c>
      <c r="W40" s="81">
        <v>43503.5646875</v>
      </c>
      <c r="X40" s="83" t="s">
        <v>593</v>
      </c>
      <c r="Y40" s="79"/>
      <c r="Z40" s="79"/>
      <c r="AA40" s="85" t="s">
        <v>726</v>
      </c>
      <c r="AB40" s="85" t="s">
        <v>852</v>
      </c>
      <c r="AC40" s="79" t="b">
        <v>0</v>
      </c>
      <c r="AD40" s="79">
        <v>1</v>
      </c>
      <c r="AE40" s="85" t="s">
        <v>960</v>
      </c>
      <c r="AF40" s="79" t="b">
        <v>0</v>
      </c>
      <c r="AG40" s="79" t="s">
        <v>1035</v>
      </c>
      <c r="AH40" s="79"/>
      <c r="AI40" s="85" t="s">
        <v>929</v>
      </c>
      <c r="AJ40" s="79" t="b">
        <v>0</v>
      </c>
      <c r="AK40" s="79">
        <v>0</v>
      </c>
      <c r="AL40" s="85" t="s">
        <v>929</v>
      </c>
      <c r="AM40" s="79" t="s">
        <v>1044</v>
      </c>
      <c r="AN40" s="79" t="b">
        <v>0</v>
      </c>
      <c r="AO40" s="85" t="s">
        <v>852</v>
      </c>
      <c r="AP40" s="79" t="s">
        <v>176</v>
      </c>
      <c r="AQ40" s="79">
        <v>0</v>
      </c>
      <c r="AR40" s="79">
        <v>0</v>
      </c>
      <c r="AS40" s="79"/>
      <c r="AT40" s="79"/>
      <c r="AU40" s="79"/>
      <c r="AV40" s="79"/>
      <c r="AW40" s="79"/>
      <c r="AX40" s="79"/>
      <c r="AY40" s="79"/>
      <c r="AZ40" s="79"/>
      <c r="BA40">
        <v>1</v>
      </c>
      <c r="BB40" s="78" t="str">
        <f>REPLACE(INDEX(GroupVertices[Group],MATCH(Edges24[[#This Row],[Vertex 1]],GroupVertices[Vertex],0)),1,1,"")</f>
        <v>2</v>
      </c>
      <c r="BC40" s="78" t="str">
        <f>REPLACE(INDEX(GroupVertices[Group],MATCH(Edges24[[#This Row],[Vertex 2]],GroupVertices[Vertex],0)),1,1,"")</f>
        <v>2</v>
      </c>
      <c r="BD40" s="48">
        <v>1</v>
      </c>
      <c r="BE40" s="49">
        <v>3.225806451612903</v>
      </c>
      <c r="BF40" s="48">
        <v>1</v>
      </c>
      <c r="BG40" s="49">
        <v>3.225806451612903</v>
      </c>
      <c r="BH40" s="48">
        <v>0</v>
      </c>
      <c r="BI40" s="49">
        <v>0</v>
      </c>
      <c r="BJ40" s="48">
        <v>29</v>
      </c>
      <c r="BK40" s="49">
        <v>93.54838709677419</v>
      </c>
      <c r="BL40" s="48">
        <v>31</v>
      </c>
    </row>
    <row r="41" spans="1:64" ht="15">
      <c r="A41" s="64" t="s">
        <v>219</v>
      </c>
      <c r="B41" s="64" t="s">
        <v>271</v>
      </c>
      <c r="C41" s="65"/>
      <c r="D41" s="66"/>
      <c r="E41" s="67"/>
      <c r="F41" s="68"/>
      <c r="G41" s="65"/>
      <c r="H41" s="69"/>
      <c r="I41" s="70"/>
      <c r="J41" s="70"/>
      <c r="K41" s="34" t="s">
        <v>65</v>
      </c>
      <c r="L41" s="77">
        <v>41</v>
      </c>
      <c r="M41" s="77"/>
      <c r="N41" s="72"/>
      <c r="O41" s="79" t="s">
        <v>357</v>
      </c>
      <c r="P41" s="81">
        <v>43503.58314814815</v>
      </c>
      <c r="Q41" s="79" t="s">
        <v>395</v>
      </c>
      <c r="R41" s="83" t="s">
        <v>494</v>
      </c>
      <c r="S41" s="79" t="s">
        <v>505</v>
      </c>
      <c r="T41" s="79"/>
      <c r="U41" s="79"/>
      <c r="V41" s="83" t="s">
        <v>537</v>
      </c>
      <c r="W41" s="81">
        <v>43503.58314814815</v>
      </c>
      <c r="X41" s="83" t="s">
        <v>594</v>
      </c>
      <c r="Y41" s="79"/>
      <c r="Z41" s="79"/>
      <c r="AA41" s="85" t="s">
        <v>727</v>
      </c>
      <c r="AB41" s="85" t="s">
        <v>853</v>
      </c>
      <c r="AC41" s="79" t="b">
        <v>0</v>
      </c>
      <c r="AD41" s="79">
        <v>0</v>
      </c>
      <c r="AE41" s="85" t="s">
        <v>961</v>
      </c>
      <c r="AF41" s="79" t="b">
        <v>0</v>
      </c>
      <c r="AG41" s="79" t="s">
        <v>1035</v>
      </c>
      <c r="AH41" s="79"/>
      <c r="AI41" s="85" t="s">
        <v>929</v>
      </c>
      <c r="AJ41" s="79" t="b">
        <v>0</v>
      </c>
      <c r="AK41" s="79">
        <v>0</v>
      </c>
      <c r="AL41" s="85" t="s">
        <v>929</v>
      </c>
      <c r="AM41" s="79" t="s">
        <v>1044</v>
      </c>
      <c r="AN41" s="79" t="b">
        <v>0</v>
      </c>
      <c r="AO41" s="85" t="s">
        <v>853</v>
      </c>
      <c r="AP41" s="79" t="s">
        <v>176</v>
      </c>
      <c r="AQ41" s="79">
        <v>0</v>
      </c>
      <c r="AR41" s="79">
        <v>0</v>
      </c>
      <c r="AS41" s="79"/>
      <c r="AT41" s="79"/>
      <c r="AU41" s="79"/>
      <c r="AV41" s="79"/>
      <c r="AW41" s="79"/>
      <c r="AX41" s="79"/>
      <c r="AY41" s="79"/>
      <c r="AZ41" s="79"/>
      <c r="BA41">
        <v>1</v>
      </c>
      <c r="BB41" s="78" t="str">
        <f>REPLACE(INDEX(GroupVertices[Group],MATCH(Edges24[[#This Row],[Vertex 1]],GroupVertices[Vertex],0)),1,1,"")</f>
        <v>2</v>
      </c>
      <c r="BC41" s="78" t="str">
        <f>REPLACE(INDEX(GroupVertices[Group],MATCH(Edges24[[#This Row],[Vertex 2]],GroupVertices[Vertex],0)),1,1,"")</f>
        <v>2</v>
      </c>
      <c r="BD41" s="48">
        <v>1</v>
      </c>
      <c r="BE41" s="49">
        <v>9.090909090909092</v>
      </c>
      <c r="BF41" s="48">
        <v>0</v>
      </c>
      <c r="BG41" s="49">
        <v>0</v>
      </c>
      <c r="BH41" s="48">
        <v>0</v>
      </c>
      <c r="BI41" s="49">
        <v>0</v>
      </c>
      <c r="BJ41" s="48">
        <v>10</v>
      </c>
      <c r="BK41" s="49">
        <v>90.9090909090909</v>
      </c>
      <c r="BL41" s="48">
        <v>11</v>
      </c>
    </row>
    <row r="42" spans="1:64" ht="15">
      <c r="A42" s="64" t="s">
        <v>219</v>
      </c>
      <c r="B42" s="64" t="s">
        <v>272</v>
      </c>
      <c r="C42" s="65"/>
      <c r="D42" s="66"/>
      <c r="E42" s="67"/>
      <c r="F42" s="68"/>
      <c r="G42" s="65"/>
      <c r="H42" s="69"/>
      <c r="I42" s="70"/>
      <c r="J42" s="70"/>
      <c r="K42" s="34" t="s">
        <v>65</v>
      </c>
      <c r="L42" s="77">
        <v>42</v>
      </c>
      <c r="M42" s="77"/>
      <c r="N42" s="72"/>
      <c r="O42" s="79" t="s">
        <v>357</v>
      </c>
      <c r="P42" s="81">
        <v>43503.79032407407</v>
      </c>
      <c r="Q42" s="79" t="s">
        <v>396</v>
      </c>
      <c r="R42" s="83" t="s">
        <v>494</v>
      </c>
      <c r="S42" s="79" t="s">
        <v>505</v>
      </c>
      <c r="T42" s="79"/>
      <c r="U42" s="79"/>
      <c r="V42" s="83" t="s">
        <v>537</v>
      </c>
      <c r="W42" s="81">
        <v>43503.79032407407</v>
      </c>
      <c r="X42" s="83" t="s">
        <v>595</v>
      </c>
      <c r="Y42" s="79"/>
      <c r="Z42" s="79"/>
      <c r="AA42" s="85" t="s">
        <v>728</v>
      </c>
      <c r="AB42" s="85" t="s">
        <v>854</v>
      </c>
      <c r="AC42" s="79" t="b">
        <v>0</v>
      </c>
      <c r="AD42" s="79">
        <v>0</v>
      </c>
      <c r="AE42" s="85" t="s">
        <v>962</v>
      </c>
      <c r="AF42" s="79" t="b">
        <v>0</v>
      </c>
      <c r="AG42" s="79" t="s">
        <v>1035</v>
      </c>
      <c r="AH42" s="79"/>
      <c r="AI42" s="85" t="s">
        <v>929</v>
      </c>
      <c r="AJ42" s="79" t="b">
        <v>0</v>
      </c>
      <c r="AK42" s="79">
        <v>0</v>
      </c>
      <c r="AL42" s="85" t="s">
        <v>929</v>
      </c>
      <c r="AM42" s="79" t="s">
        <v>1044</v>
      </c>
      <c r="AN42" s="79" t="b">
        <v>0</v>
      </c>
      <c r="AO42" s="85" t="s">
        <v>854</v>
      </c>
      <c r="AP42" s="79" t="s">
        <v>176</v>
      </c>
      <c r="AQ42" s="79">
        <v>0</v>
      </c>
      <c r="AR42" s="79">
        <v>0</v>
      </c>
      <c r="AS42" s="79"/>
      <c r="AT42" s="79"/>
      <c r="AU42" s="79"/>
      <c r="AV42" s="79"/>
      <c r="AW42" s="79"/>
      <c r="AX42" s="79"/>
      <c r="AY42" s="79"/>
      <c r="AZ42" s="79"/>
      <c r="BA42">
        <v>1</v>
      </c>
      <c r="BB42" s="78" t="str">
        <f>REPLACE(INDEX(GroupVertices[Group],MATCH(Edges24[[#This Row],[Vertex 1]],GroupVertices[Vertex],0)),1,1,"")</f>
        <v>2</v>
      </c>
      <c r="BC42" s="78" t="str">
        <f>REPLACE(INDEX(GroupVertices[Group],MATCH(Edges24[[#This Row],[Vertex 2]],GroupVertices[Vertex],0)),1,1,"")</f>
        <v>2</v>
      </c>
      <c r="BD42" s="48">
        <v>0</v>
      </c>
      <c r="BE42" s="49">
        <v>0</v>
      </c>
      <c r="BF42" s="48">
        <v>1</v>
      </c>
      <c r="BG42" s="49">
        <v>2.9411764705882355</v>
      </c>
      <c r="BH42" s="48">
        <v>0</v>
      </c>
      <c r="BI42" s="49">
        <v>0</v>
      </c>
      <c r="BJ42" s="48">
        <v>33</v>
      </c>
      <c r="BK42" s="49">
        <v>97.05882352941177</v>
      </c>
      <c r="BL42" s="48">
        <v>34</v>
      </c>
    </row>
    <row r="43" spans="1:64" ht="15">
      <c r="A43" s="64" t="s">
        <v>219</v>
      </c>
      <c r="B43" s="64" t="s">
        <v>273</v>
      </c>
      <c r="C43" s="65"/>
      <c r="D43" s="66"/>
      <c r="E43" s="67"/>
      <c r="F43" s="68"/>
      <c r="G43" s="65"/>
      <c r="H43" s="69"/>
      <c r="I43" s="70"/>
      <c r="J43" s="70"/>
      <c r="K43" s="34" t="s">
        <v>65</v>
      </c>
      <c r="L43" s="77">
        <v>43</v>
      </c>
      <c r="M43" s="77"/>
      <c r="N43" s="72"/>
      <c r="O43" s="79" t="s">
        <v>357</v>
      </c>
      <c r="P43" s="81">
        <v>43504.34394675926</v>
      </c>
      <c r="Q43" s="79" t="s">
        <v>397</v>
      </c>
      <c r="R43" s="83" t="s">
        <v>494</v>
      </c>
      <c r="S43" s="79" t="s">
        <v>505</v>
      </c>
      <c r="T43" s="79"/>
      <c r="U43" s="79"/>
      <c r="V43" s="83" t="s">
        <v>537</v>
      </c>
      <c r="W43" s="81">
        <v>43504.34394675926</v>
      </c>
      <c r="X43" s="83" t="s">
        <v>596</v>
      </c>
      <c r="Y43" s="79"/>
      <c r="Z43" s="79"/>
      <c r="AA43" s="85" t="s">
        <v>729</v>
      </c>
      <c r="AB43" s="85" t="s">
        <v>855</v>
      </c>
      <c r="AC43" s="79" t="b">
        <v>0</v>
      </c>
      <c r="AD43" s="79">
        <v>0</v>
      </c>
      <c r="AE43" s="85" t="s">
        <v>963</v>
      </c>
      <c r="AF43" s="79" t="b">
        <v>0</v>
      </c>
      <c r="AG43" s="79" t="s">
        <v>1035</v>
      </c>
      <c r="AH43" s="79"/>
      <c r="AI43" s="85" t="s">
        <v>929</v>
      </c>
      <c r="AJ43" s="79" t="b">
        <v>0</v>
      </c>
      <c r="AK43" s="79">
        <v>0</v>
      </c>
      <c r="AL43" s="85" t="s">
        <v>929</v>
      </c>
      <c r="AM43" s="79" t="s">
        <v>1044</v>
      </c>
      <c r="AN43" s="79" t="b">
        <v>0</v>
      </c>
      <c r="AO43" s="85" t="s">
        <v>855</v>
      </c>
      <c r="AP43" s="79" t="s">
        <v>176</v>
      </c>
      <c r="AQ43" s="79">
        <v>0</v>
      </c>
      <c r="AR43" s="79">
        <v>0</v>
      </c>
      <c r="AS43" s="79"/>
      <c r="AT43" s="79"/>
      <c r="AU43" s="79"/>
      <c r="AV43" s="79"/>
      <c r="AW43" s="79"/>
      <c r="AX43" s="79"/>
      <c r="AY43" s="79"/>
      <c r="AZ43" s="79"/>
      <c r="BA43">
        <v>1</v>
      </c>
      <c r="BB43" s="78" t="str">
        <f>REPLACE(INDEX(GroupVertices[Group],MATCH(Edges24[[#This Row],[Vertex 1]],GroupVertices[Vertex],0)),1,1,"")</f>
        <v>2</v>
      </c>
      <c r="BC43" s="78" t="str">
        <f>REPLACE(INDEX(GroupVertices[Group],MATCH(Edges24[[#This Row],[Vertex 2]],GroupVertices[Vertex],0)),1,1,"")</f>
        <v>2</v>
      </c>
      <c r="BD43" s="48">
        <v>2</v>
      </c>
      <c r="BE43" s="49">
        <v>7.407407407407407</v>
      </c>
      <c r="BF43" s="48">
        <v>1</v>
      </c>
      <c r="BG43" s="49">
        <v>3.7037037037037037</v>
      </c>
      <c r="BH43" s="48">
        <v>0</v>
      </c>
      <c r="BI43" s="49">
        <v>0</v>
      </c>
      <c r="BJ43" s="48">
        <v>24</v>
      </c>
      <c r="BK43" s="49">
        <v>88.88888888888889</v>
      </c>
      <c r="BL43" s="48">
        <v>27</v>
      </c>
    </row>
    <row r="44" spans="1:64" ht="15">
      <c r="A44" s="64" t="s">
        <v>219</v>
      </c>
      <c r="B44" s="64" t="s">
        <v>274</v>
      </c>
      <c r="C44" s="65"/>
      <c r="D44" s="66"/>
      <c r="E44" s="67"/>
      <c r="F44" s="68"/>
      <c r="G44" s="65"/>
      <c r="H44" s="69"/>
      <c r="I44" s="70"/>
      <c r="J44" s="70"/>
      <c r="K44" s="34" t="s">
        <v>65</v>
      </c>
      <c r="L44" s="77">
        <v>44</v>
      </c>
      <c r="M44" s="77"/>
      <c r="N44" s="72"/>
      <c r="O44" s="79" t="s">
        <v>357</v>
      </c>
      <c r="P44" s="81">
        <v>43504.621828703705</v>
      </c>
      <c r="Q44" s="79" t="s">
        <v>398</v>
      </c>
      <c r="R44" s="83" t="s">
        <v>494</v>
      </c>
      <c r="S44" s="79" t="s">
        <v>505</v>
      </c>
      <c r="T44" s="79"/>
      <c r="U44" s="79"/>
      <c r="V44" s="83" t="s">
        <v>537</v>
      </c>
      <c r="W44" s="81">
        <v>43504.621828703705</v>
      </c>
      <c r="X44" s="83" t="s">
        <v>597</v>
      </c>
      <c r="Y44" s="79"/>
      <c r="Z44" s="79"/>
      <c r="AA44" s="85" t="s">
        <v>730</v>
      </c>
      <c r="AB44" s="85" t="s">
        <v>856</v>
      </c>
      <c r="AC44" s="79" t="b">
        <v>0</v>
      </c>
      <c r="AD44" s="79">
        <v>0</v>
      </c>
      <c r="AE44" s="85" t="s">
        <v>964</v>
      </c>
      <c r="AF44" s="79" t="b">
        <v>0</v>
      </c>
      <c r="AG44" s="79" t="s">
        <v>1035</v>
      </c>
      <c r="AH44" s="79"/>
      <c r="AI44" s="85" t="s">
        <v>929</v>
      </c>
      <c r="AJ44" s="79" t="b">
        <v>0</v>
      </c>
      <c r="AK44" s="79">
        <v>0</v>
      </c>
      <c r="AL44" s="85" t="s">
        <v>929</v>
      </c>
      <c r="AM44" s="79" t="s">
        <v>1044</v>
      </c>
      <c r="AN44" s="79" t="b">
        <v>0</v>
      </c>
      <c r="AO44" s="85" t="s">
        <v>856</v>
      </c>
      <c r="AP44" s="79" t="s">
        <v>176</v>
      </c>
      <c r="AQ44" s="79">
        <v>0</v>
      </c>
      <c r="AR44" s="79">
        <v>0</v>
      </c>
      <c r="AS44" s="79"/>
      <c r="AT44" s="79"/>
      <c r="AU44" s="79"/>
      <c r="AV44" s="79"/>
      <c r="AW44" s="79"/>
      <c r="AX44" s="79"/>
      <c r="AY44" s="79"/>
      <c r="AZ44" s="79"/>
      <c r="BA44">
        <v>1</v>
      </c>
      <c r="BB44" s="78" t="str">
        <f>REPLACE(INDEX(GroupVertices[Group],MATCH(Edges24[[#This Row],[Vertex 1]],GroupVertices[Vertex],0)),1,1,"")</f>
        <v>2</v>
      </c>
      <c r="BC44" s="78" t="str">
        <f>REPLACE(INDEX(GroupVertices[Group],MATCH(Edges24[[#This Row],[Vertex 2]],GroupVertices[Vertex],0)),1,1,"")</f>
        <v>2</v>
      </c>
      <c r="BD44" s="48">
        <v>1</v>
      </c>
      <c r="BE44" s="49">
        <v>2.4390243902439024</v>
      </c>
      <c r="BF44" s="48">
        <v>1</v>
      </c>
      <c r="BG44" s="49">
        <v>2.4390243902439024</v>
      </c>
      <c r="BH44" s="48">
        <v>0</v>
      </c>
      <c r="BI44" s="49">
        <v>0</v>
      </c>
      <c r="BJ44" s="48">
        <v>39</v>
      </c>
      <c r="BK44" s="49">
        <v>95.1219512195122</v>
      </c>
      <c r="BL44" s="48">
        <v>41</v>
      </c>
    </row>
    <row r="45" spans="1:64" ht="15">
      <c r="A45" s="64" t="s">
        <v>219</v>
      </c>
      <c r="B45" s="64" t="s">
        <v>275</v>
      </c>
      <c r="C45" s="65"/>
      <c r="D45" s="66"/>
      <c r="E45" s="67"/>
      <c r="F45" s="68"/>
      <c r="G45" s="65"/>
      <c r="H45" s="69"/>
      <c r="I45" s="70"/>
      <c r="J45" s="70"/>
      <c r="K45" s="34" t="s">
        <v>65</v>
      </c>
      <c r="L45" s="77">
        <v>45</v>
      </c>
      <c r="M45" s="77"/>
      <c r="N45" s="72"/>
      <c r="O45" s="79" t="s">
        <v>357</v>
      </c>
      <c r="P45" s="81">
        <v>43504.87672453704</v>
      </c>
      <c r="Q45" s="79" t="s">
        <v>399</v>
      </c>
      <c r="R45" s="83" t="s">
        <v>494</v>
      </c>
      <c r="S45" s="79" t="s">
        <v>505</v>
      </c>
      <c r="T45" s="79"/>
      <c r="U45" s="79"/>
      <c r="V45" s="83" t="s">
        <v>537</v>
      </c>
      <c r="W45" s="81">
        <v>43504.87672453704</v>
      </c>
      <c r="X45" s="83" t="s">
        <v>598</v>
      </c>
      <c r="Y45" s="79"/>
      <c r="Z45" s="79"/>
      <c r="AA45" s="85" t="s">
        <v>731</v>
      </c>
      <c r="AB45" s="85" t="s">
        <v>857</v>
      </c>
      <c r="AC45" s="79" t="b">
        <v>0</v>
      </c>
      <c r="AD45" s="79">
        <v>0</v>
      </c>
      <c r="AE45" s="85" t="s">
        <v>965</v>
      </c>
      <c r="AF45" s="79" t="b">
        <v>0</v>
      </c>
      <c r="AG45" s="79" t="s">
        <v>1035</v>
      </c>
      <c r="AH45" s="79"/>
      <c r="AI45" s="85" t="s">
        <v>929</v>
      </c>
      <c r="AJ45" s="79" t="b">
        <v>0</v>
      </c>
      <c r="AK45" s="79">
        <v>0</v>
      </c>
      <c r="AL45" s="85" t="s">
        <v>929</v>
      </c>
      <c r="AM45" s="79" t="s">
        <v>1044</v>
      </c>
      <c r="AN45" s="79" t="b">
        <v>0</v>
      </c>
      <c r="AO45" s="85" t="s">
        <v>857</v>
      </c>
      <c r="AP45" s="79" t="s">
        <v>176</v>
      </c>
      <c r="AQ45" s="79">
        <v>0</v>
      </c>
      <c r="AR45" s="79">
        <v>0</v>
      </c>
      <c r="AS45" s="79"/>
      <c r="AT45" s="79"/>
      <c r="AU45" s="79"/>
      <c r="AV45" s="79"/>
      <c r="AW45" s="79"/>
      <c r="AX45" s="79"/>
      <c r="AY45" s="79"/>
      <c r="AZ45" s="79"/>
      <c r="BA45">
        <v>1</v>
      </c>
      <c r="BB45" s="78" t="str">
        <f>REPLACE(INDEX(GroupVertices[Group],MATCH(Edges24[[#This Row],[Vertex 1]],GroupVertices[Vertex],0)),1,1,"")</f>
        <v>2</v>
      </c>
      <c r="BC45" s="78" t="str">
        <f>REPLACE(INDEX(GroupVertices[Group],MATCH(Edges24[[#This Row],[Vertex 2]],GroupVertices[Vertex],0)),1,1,"")</f>
        <v>2</v>
      </c>
      <c r="BD45" s="48">
        <v>3</v>
      </c>
      <c r="BE45" s="49">
        <v>8.571428571428571</v>
      </c>
      <c r="BF45" s="48">
        <v>0</v>
      </c>
      <c r="BG45" s="49">
        <v>0</v>
      </c>
      <c r="BH45" s="48">
        <v>0</v>
      </c>
      <c r="BI45" s="49">
        <v>0</v>
      </c>
      <c r="BJ45" s="48">
        <v>32</v>
      </c>
      <c r="BK45" s="49">
        <v>91.42857142857143</v>
      </c>
      <c r="BL45" s="48">
        <v>35</v>
      </c>
    </row>
    <row r="46" spans="1:64" ht="15">
      <c r="A46" s="64" t="s">
        <v>219</v>
      </c>
      <c r="B46" s="64" t="s">
        <v>276</v>
      </c>
      <c r="C46" s="65"/>
      <c r="D46" s="66"/>
      <c r="E46" s="67"/>
      <c r="F46" s="68"/>
      <c r="G46" s="65"/>
      <c r="H46" s="69"/>
      <c r="I46" s="70"/>
      <c r="J46" s="70"/>
      <c r="K46" s="34" t="s">
        <v>65</v>
      </c>
      <c r="L46" s="77">
        <v>46</v>
      </c>
      <c r="M46" s="77"/>
      <c r="N46" s="72"/>
      <c r="O46" s="79" t="s">
        <v>357</v>
      </c>
      <c r="P46" s="81">
        <v>43505.3981712963</v>
      </c>
      <c r="Q46" s="79" t="s">
        <v>400</v>
      </c>
      <c r="R46" s="83" t="s">
        <v>494</v>
      </c>
      <c r="S46" s="79" t="s">
        <v>505</v>
      </c>
      <c r="T46" s="79"/>
      <c r="U46" s="79"/>
      <c r="V46" s="83" t="s">
        <v>537</v>
      </c>
      <c r="W46" s="81">
        <v>43505.3981712963</v>
      </c>
      <c r="X46" s="83" t="s">
        <v>599</v>
      </c>
      <c r="Y46" s="79"/>
      <c r="Z46" s="79"/>
      <c r="AA46" s="85" t="s">
        <v>732</v>
      </c>
      <c r="AB46" s="85" t="s">
        <v>858</v>
      </c>
      <c r="AC46" s="79" t="b">
        <v>0</v>
      </c>
      <c r="AD46" s="79">
        <v>0</v>
      </c>
      <c r="AE46" s="85" t="s">
        <v>966</v>
      </c>
      <c r="AF46" s="79" t="b">
        <v>0</v>
      </c>
      <c r="AG46" s="79" t="s">
        <v>1035</v>
      </c>
      <c r="AH46" s="79"/>
      <c r="AI46" s="85" t="s">
        <v>929</v>
      </c>
      <c r="AJ46" s="79" t="b">
        <v>0</v>
      </c>
      <c r="AK46" s="79">
        <v>0</v>
      </c>
      <c r="AL46" s="85" t="s">
        <v>929</v>
      </c>
      <c r="AM46" s="79" t="s">
        <v>1044</v>
      </c>
      <c r="AN46" s="79" t="b">
        <v>0</v>
      </c>
      <c r="AO46" s="85" t="s">
        <v>858</v>
      </c>
      <c r="AP46" s="79" t="s">
        <v>176</v>
      </c>
      <c r="AQ46" s="79">
        <v>0</v>
      </c>
      <c r="AR46" s="79">
        <v>0</v>
      </c>
      <c r="AS46" s="79"/>
      <c r="AT46" s="79"/>
      <c r="AU46" s="79"/>
      <c r="AV46" s="79"/>
      <c r="AW46" s="79"/>
      <c r="AX46" s="79"/>
      <c r="AY46" s="79"/>
      <c r="AZ46" s="79"/>
      <c r="BA46">
        <v>1</v>
      </c>
      <c r="BB46" s="78" t="str">
        <f>REPLACE(INDEX(GroupVertices[Group],MATCH(Edges24[[#This Row],[Vertex 1]],GroupVertices[Vertex],0)),1,1,"")</f>
        <v>2</v>
      </c>
      <c r="BC46" s="78" t="str">
        <f>REPLACE(INDEX(GroupVertices[Group],MATCH(Edges24[[#This Row],[Vertex 2]],GroupVertices[Vertex],0)),1,1,"")</f>
        <v>2</v>
      </c>
      <c r="BD46" s="48">
        <v>0</v>
      </c>
      <c r="BE46" s="49">
        <v>0</v>
      </c>
      <c r="BF46" s="48">
        <v>0</v>
      </c>
      <c r="BG46" s="49">
        <v>0</v>
      </c>
      <c r="BH46" s="48">
        <v>0</v>
      </c>
      <c r="BI46" s="49">
        <v>0</v>
      </c>
      <c r="BJ46" s="48">
        <v>21</v>
      </c>
      <c r="BK46" s="49">
        <v>100</v>
      </c>
      <c r="BL46" s="48">
        <v>21</v>
      </c>
    </row>
    <row r="47" spans="1:64" ht="15">
      <c r="A47" s="64" t="s">
        <v>219</v>
      </c>
      <c r="B47" s="64" t="s">
        <v>277</v>
      </c>
      <c r="C47" s="65"/>
      <c r="D47" s="66"/>
      <c r="E47" s="67"/>
      <c r="F47" s="68"/>
      <c r="G47" s="65"/>
      <c r="H47" s="69"/>
      <c r="I47" s="70"/>
      <c r="J47" s="70"/>
      <c r="K47" s="34" t="s">
        <v>65</v>
      </c>
      <c r="L47" s="77">
        <v>47</v>
      </c>
      <c r="M47" s="77"/>
      <c r="N47" s="72"/>
      <c r="O47" s="79" t="s">
        <v>357</v>
      </c>
      <c r="P47" s="81">
        <v>43505.42078703704</v>
      </c>
      <c r="Q47" s="79" t="s">
        <v>401</v>
      </c>
      <c r="R47" s="83" t="s">
        <v>494</v>
      </c>
      <c r="S47" s="79" t="s">
        <v>505</v>
      </c>
      <c r="T47" s="79"/>
      <c r="U47" s="79"/>
      <c r="V47" s="83" t="s">
        <v>537</v>
      </c>
      <c r="W47" s="81">
        <v>43505.42078703704</v>
      </c>
      <c r="X47" s="83" t="s">
        <v>600</v>
      </c>
      <c r="Y47" s="79"/>
      <c r="Z47" s="79"/>
      <c r="AA47" s="85" t="s">
        <v>733</v>
      </c>
      <c r="AB47" s="85" t="s">
        <v>859</v>
      </c>
      <c r="AC47" s="79" t="b">
        <v>0</v>
      </c>
      <c r="AD47" s="79">
        <v>0</v>
      </c>
      <c r="AE47" s="85" t="s">
        <v>967</v>
      </c>
      <c r="AF47" s="79" t="b">
        <v>0</v>
      </c>
      <c r="AG47" s="79" t="s">
        <v>1035</v>
      </c>
      <c r="AH47" s="79"/>
      <c r="AI47" s="85" t="s">
        <v>929</v>
      </c>
      <c r="AJ47" s="79" t="b">
        <v>0</v>
      </c>
      <c r="AK47" s="79">
        <v>0</v>
      </c>
      <c r="AL47" s="85" t="s">
        <v>929</v>
      </c>
      <c r="AM47" s="79" t="s">
        <v>1044</v>
      </c>
      <c r="AN47" s="79" t="b">
        <v>0</v>
      </c>
      <c r="AO47" s="85" t="s">
        <v>859</v>
      </c>
      <c r="AP47" s="79" t="s">
        <v>176</v>
      </c>
      <c r="AQ47" s="79">
        <v>0</v>
      </c>
      <c r="AR47" s="79">
        <v>0</v>
      </c>
      <c r="AS47" s="79"/>
      <c r="AT47" s="79"/>
      <c r="AU47" s="79"/>
      <c r="AV47" s="79"/>
      <c r="AW47" s="79"/>
      <c r="AX47" s="79"/>
      <c r="AY47" s="79"/>
      <c r="AZ47" s="79"/>
      <c r="BA47">
        <v>1</v>
      </c>
      <c r="BB47" s="78" t="str">
        <f>REPLACE(INDEX(GroupVertices[Group],MATCH(Edges24[[#This Row],[Vertex 1]],GroupVertices[Vertex],0)),1,1,"")</f>
        <v>2</v>
      </c>
      <c r="BC47" s="78" t="str">
        <f>REPLACE(INDEX(GroupVertices[Group],MATCH(Edges24[[#This Row],[Vertex 2]],GroupVertices[Vertex],0)),1,1,"")</f>
        <v>2</v>
      </c>
      <c r="BD47" s="48">
        <v>1</v>
      </c>
      <c r="BE47" s="49">
        <v>3.3333333333333335</v>
      </c>
      <c r="BF47" s="48">
        <v>1</v>
      </c>
      <c r="BG47" s="49">
        <v>3.3333333333333335</v>
      </c>
      <c r="BH47" s="48">
        <v>0</v>
      </c>
      <c r="BI47" s="49">
        <v>0</v>
      </c>
      <c r="BJ47" s="48">
        <v>28</v>
      </c>
      <c r="BK47" s="49">
        <v>93.33333333333333</v>
      </c>
      <c r="BL47" s="48">
        <v>30</v>
      </c>
    </row>
    <row r="48" spans="1:64" ht="15">
      <c r="A48" s="64" t="s">
        <v>219</v>
      </c>
      <c r="B48" s="64" t="s">
        <v>278</v>
      </c>
      <c r="C48" s="65"/>
      <c r="D48" s="66"/>
      <c r="E48" s="67"/>
      <c r="F48" s="68"/>
      <c r="G48" s="65"/>
      <c r="H48" s="69"/>
      <c r="I48" s="70"/>
      <c r="J48" s="70"/>
      <c r="K48" s="34" t="s">
        <v>65</v>
      </c>
      <c r="L48" s="77">
        <v>48</v>
      </c>
      <c r="M48" s="77"/>
      <c r="N48" s="72"/>
      <c r="O48" s="79" t="s">
        <v>357</v>
      </c>
      <c r="P48" s="81">
        <v>43505.62427083333</v>
      </c>
      <c r="Q48" s="79" t="s">
        <v>402</v>
      </c>
      <c r="R48" s="83" t="s">
        <v>494</v>
      </c>
      <c r="S48" s="79" t="s">
        <v>505</v>
      </c>
      <c r="T48" s="79"/>
      <c r="U48" s="79"/>
      <c r="V48" s="83" t="s">
        <v>537</v>
      </c>
      <c r="W48" s="81">
        <v>43505.62427083333</v>
      </c>
      <c r="X48" s="83" t="s">
        <v>601</v>
      </c>
      <c r="Y48" s="79"/>
      <c r="Z48" s="79"/>
      <c r="AA48" s="85" t="s">
        <v>734</v>
      </c>
      <c r="AB48" s="85" t="s">
        <v>860</v>
      </c>
      <c r="AC48" s="79" t="b">
        <v>0</v>
      </c>
      <c r="AD48" s="79">
        <v>0</v>
      </c>
      <c r="AE48" s="85" t="s">
        <v>968</v>
      </c>
      <c r="AF48" s="79" t="b">
        <v>0</v>
      </c>
      <c r="AG48" s="79" t="s">
        <v>1035</v>
      </c>
      <c r="AH48" s="79"/>
      <c r="AI48" s="85" t="s">
        <v>929</v>
      </c>
      <c r="AJ48" s="79" t="b">
        <v>0</v>
      </c>
      <c r="AK48" s="79">
        <v>0</v>
      </c>
      <c r="AL48" s="85" t="s">
        <v>929</v>
      </c>
      <c r="AM48" s="79" t="s">
        <v>1044</v>
      </c>
      <c r="AN48" s="79" t="b">
        <v>0</v>
      </c>
      <c r="AO48" s="85" t="s">
        <v>860</v>
      </c>
      <c r="AP48" s="79" t="s">
        <v>176</v>
      </c>
      <c r="AQ48" s="79">
        <v>0</v>
      </c>
      <c r="AR48" s="79">
        <v>0</v>
      </c>
      <c r="AS48" s="79"/>
      <c r="AT48" s="79"/>
      <c r="AU48" s="79"/>
      <c r="AV48" s="79"/>
      <c r="AW48" s="79"/>
      <c r="AX48" s="79"/>
      <c r="AY48" s="79"/>
      <c r="AZ48" s="79"/>
      <c r="BA48">
        <v>1</v>
      </c>
      <c r="BB48" s="78" t="str">
        <f>REPLACE(INDEX(GroupVertices[Group],MATCH(Edges24[[#This Row],[Vertex 1]],GroupVertices[Vertex],0)),1,1,"")</f>
        <v>2</v>
      </c>
      <c r="BC48" s="78" t="str">
        <f>REPLACE(INDEX(GroupVertices[Group],MATCH(Edges24[[#This Row],[Vertex 2]],GroupVertices[Vertex],0)),1,1,"")</f>
        <v>2</v>
      </c>
      <c r="BD48" s="48">
        <v>0</v>
      </c>
      <c r="BE48" s="49">
        <v>0</v>
      </c>
      <c r="BF48" s="48">
        <v>0</v>
      </c>
      <c r="BG48" s="49">
        <v>0</v>
      </c>
      <c r="BH48" s="48">
        <v>0</v>
      </c>
      <c r="BI48" s="49">
        <v>0</v>
      </c>
      <c r="BJ48" s="48">
        <v>16</v>
      </c>
      <c r="BK48" s="49">
        <v>100</v>
      </c>
      <c r="BL48" s="48">
        <v>16</v>
      </c>
    </row>
    <row r="49" spans="1:64" ht="15">
      <c r="A49" s="64" t="s">
        <v>219</v>
      </c>
      <c r="B49" s="64" t="s">
        <v>279</v>
      </c>
      <c r="C49" s="65"/>
      <c r="D49" s="66"/>
      <c r="E49" s="67"/>
      <c r="F49" s="68"/>
      <c r="G49" s="65"/>
      <c r="H49" s="69"/>
      <c r="I49" s="70"/>
      <c r="J49" s="70"/>
      <c r="K49" s="34" t="s">
        <v>65</v>
      </c>
      <c r="L49" s="77">
        <v>49</v>
      </c>
      <c r="M49" s="77"/>
      <c r="N49" s="72"/>
      <c r="O49" s="79" t="s">
        <v>357</v>
      </c>
      <c r="P49" s="81">
        <v>43505.656273148146</v>
      </c>
      <c r="Q49" s="79" t="s">
        <v>403</v>
      </c>
      <c r="R49" s="83" t="s">
        <v>494</v>
      </c>
      <c r="S49" s="79" t="s">
        <v>505</v>
      </c>
      <c r="T49" s="79"/>
      <c r="U49" s="79"/>
      <c r="V49" s="83" t="s">
        <v>537</v>
      </c>
      <c r="W49" s="81">
        <v>43505.656273148146</v>
      </c>
      <c r="X49" s="83" t="s">
        <v>602</v>
      </c>
      <c r="Y49" s="79"/>
      <c r="Z49" s="79"/>
      <c r="AA49" s="85" t="s">
        <v>735</v>
      </c>
      <c r="AB49" s="85" t="s">
        <v>861</v>
      </c>
      <c r="AC49" s="79" t="b">
        <v>0</v>
      </c>
      <c r="AD49" s="79">
        <v>0</v>
      </c>
      <c r="AE49" s="85" t="s">
        <v>969</v>
      </c>
      <c r="AF49" s="79" t="b">
        <v>0</v>
      </c>
      <c r="AG49" s="79" t="s">
        <v>1035</v>
      </c>
      <c r="AH49" s="79"/>
      <c r="AI49" s="85" t="s">
        <v>929</v>
      </c>
      <c r="AJ49" s="79" t="b">
        <v>0</v>
      </c>
      <c r="AK49" s="79">
        <v>0</v>
      </c>
      <c r="AL49" s="85" t="s">
        <v>929</v>
      </c>
      <c r="AM49" s="79" t="s">
        <v>1044</v>
      </c>
      <c r="AN49" s="79" t="b">
        <v>0</v>
      </c>
      <c r="AO49" s="85" t="s">
        <v>861</v>
      </c>
      <c r="AP49" s="79" t="s">
        <v>176</v>
      </c>
      <c r="AQ49" s="79">
        <v>0</v>
      </c>
      <c r="AR49" s="79">
        <v>0</v>
      </c>
      <c r="AS49" s="79"/>
      <c r="AT49" s="79"/>
      <c r="AU49" s="79"/>
      <c r="AV49" s="79"/>
      <c r="AW49" s="79"/>
      <c r="AX49" s="79"/>
      <c r="AY49" s="79"/>
      <c r="AZ49" s="79"/>
      <c r="BA49">
        <v>1</v>
      </c>
      <c r="BB49" s="78" t="str">
        <f>REPLACE(INDEX(GroupVertices[Group],MATCH(Edges24[[#This Row],[Vertex 1]],GroupVertices[Vertex],0)),1,1,"")</f>
        <v>2</v>
      </c>
      <c r="BC49" s="78" t="str">
        <f>REPLACE(INDEX(GroupVertices[Group],MATCH(Edges24[[#This Row],[Vertex 2]],GroupVertices[Vertex],0)),1,1,"")</f>
        <v>2</v>
      </c>
      <c r="BD49" s="48">
        <v>0</v>
      </c>
      <c r="BE49" s="49">
        <v>0</v>
      </c>
      <c r="BF49" s="48">
        <v>2</v>
      </c>
      <c r="BG49" s="49">
        <v>6.451612903225806</v>
      </c>
      <c r="BH49" s="48">
        <v>0</v>
      </c>
      <c r="BI49" s="49">
        <v>0</v>
      </c>
      <c r="BJ49" s="48">
        <v>29</v>
      </c>
      <c r="BK49" s="49">
        <v>93.54838709677419</v>
      </c>
      <c r="BL49" s="48">
        <v>31</v>
      </c>
    </row>
    <row r="50" spans="1:64" ht="15">
      <c r="A50" s="64" t="s">
        <v>219</v>
      </c>
      <c r="B50" s="64" t="s">
        <v>280</v>
      </c>
      <c r="C50" s="65"/>
      <c r="D50" s="66"/>
      <c r="E50" s="67"/>
      <c r="F50" s="68"/>
      <c r="G50" s="65"/>
      <c r="H50" s="69"/>
      <c r="I50" s="70"/>
      <c r="J50" s="70"/>
      <c r="K50" s="34" t="s">
        <v>65</v>
      </c>
      <c r="L50" s="77">
        <v>50</v>
      </c>
      <c r="M50" s="77"/>
      <c r="N50" s="72"/>
      <c r="O50" s="79" t="s">
        <v>357</v>
      </c>
      <c r="P50" s="81">
        <v>43505.65728009259</v>
      </c>
      <c r="Q50" s="79" t="s">
        <v>404</v>
      </c>
      <c r="R50" s="83" t="s">
        <v>494</v>
      </c>
      <c r="S50" s="79" t="s">
        <v>505</v>
      </c>
      <c r="T50" s="79"/>
      <c r="U50" s="79"/>
      <c r="V50" s="83" t="s">
        <v>537</v>
      </c>
      <c r="W50" s="81">
        <v>43505.65728009259</v>
      </c>
      <c r="X50" s="83" t="s">
        <v>603</v>
      </c>
      <c r="Y50" s="79"/>
      <c r="Z50" s="79"/>
      <c r="AA50" s="85" t="s">
        <v>736</v>
      </c>
      <c r="AB50" s="85" t="s">
        <v>862</v>
      </c>
      <c r="AC50" s="79" t="b">
        <v>0</v>
      </c>
      <c r="AD50" s="79">
        <v>0</v>
      </c>
      <c r="AE50" s="85" t="s">
        <v>970</v>
      </c>
      <c r="AF50" s="79" t="b">
        <v>0</v>
      </c>
      <c r="AG50" s="79" t="s">
        <v>1035</v>
      </c>
      <c r="AH50" s="79"/>
      <c r="AI50" s="85" t="s">
        <v>929</v>
      </c>
      <c r="AJ50" s="79" t="b">
        <v>0</v>
      </c>
      <c r="AK50" s="79">
        <v>0</v>
      </c>
      <c r="AL50" s="85" t="s">
        <v>929</v>
      </c>
      <c r="AM50" s="79" t="s">
        <v>1044</v>
      </c>
      <c r="AN50" s="79" t="b">
        <v>0</v>
      </c>
      <c r="AO50" s="85" t="s">
        <v>862</v>
      </c>
      <c r="AP50" s="79" t="s">
        <v>176</v>
      </c>
      <c r="AQ50" s="79">
        <v>0</v>
      </c>
      <c r="AR50" s="79">
        <v>0</v>
      </c>
      <c r="AS50" s="79"/>
      <c r="AT50" s="79"/>
      <c r="AU50" s="79"/>
      <c r="AV50" s="79"/>
      <c r="AW50" s="79"/>
      <c r="AX50" s="79"/>
      <c r="AY50" s="79"/>
      <c r="AZ50" s="79"/>
      <c r="BA50">
        <v>1</v>
      </c>
      <c r="BB50" s="78" t="str">
        <f>REPLACE(INDEX(GroupVertices[Group],MATCH(Edges24[[#This Row],[Vertex 1]],GroupVertices[Vertex],0)),1,1,"")</f>
        <v>2</v>
      </c>
      <c r="BC50" s="78" t="str">
        <f>REPLACE(INDEX(GroupVertices[Group],MATCH(Edges24[[#This Row],[Vertex 2]],GroupVertices[Vertex],0)),1,1,"")</f>
        <v>2</v>
      </c>
      <c r="BD50" s="48">
        <v>0</v>
      </c>
      <c r="BE50" s="49">
        <v>0</v>
      </c>
      <c r="BF50" s="48">
        <v>0</v>
      </c>
      <c r="BG50" s="49">
        <v>0</v>
      </c>
      <c r="BH50" s="48">
        <v>0</v>
      </c>
      <c r="BI50" s="49">
        <v>0</v>
      </c>
      <c r="BJ50" s="48">
        <v>17</v>
      </c>
      <c r="BK50" s="49">
        <v>100</v>
      </c>
      <c r="BL50" s="48">
        <v>17</v>
      </c>
    </row>
    <row r="51" spans="1:64" ht="15">
      <c r="A51" s="64" t="s">
        <v>219</v>
      </c>
      <c r="B51" s="64" t="s">
        <v>281</v>
      </c>
      <c r="C51" s="65"/>
      <c r="D51" s="66"/>
      <c r="E51" s="67"/>
      <c r="F51" s="68"/>
      <c r="G51" s="65"/>
      <c r="H51" s="69"/>
      <c r="I51" s="70"/>
      <c r="J51" s="70"/>
      <c r="K51" s="34" t="s">
        <v>65</v>
      </c>
      <c r="L51" s="77">
        <v>51</v>
      </c>
      <c r="M51" s="77"/>
      <c r="N51" s="72"/>
      <c r="O51" s="79" t="s">
        <v>357</v>
      </c>
      <c r="P51" s="81">
        <v>43505.65756944445</v>
      </c>
      <c r="Q51" s="79" t="s">
        <v>405</v>
      </c>
      <c r="R51" s="83" t="s">
        <v>494</v>
      </c>
      <c r="S51" s="79" t="s">
        <v>505</v>
      </c>
      <c r="T51" s="79"/>
      <c r="U51" s="79"/>
      <c r="V51" s="83" t="s">
        <v>537</v>
      </c>
      <c r="W51" s="81">
        <v>43505.65756944445</v>
      </c>
      <c r="X51" s="83" t="s">
        <v>604</v>
      </c>
      <c r="Y51" s="79"/>
      <c r="Z51" s="79"/>
      <c r="AA51" s="85" t="s">
        <v>737</v>
      </c>
      <c r="AB51" s="85" t="s">
        <v>863</v>
      </c>
      <c r="AC51" s="79" t="b">
        <v>0</v>
      </c>
      <c r="AD51" s="79">
        <v>0</v>
      </c>
      <c r="AE51" s="85" t="s">
        <v>971</v>
      </c>
      <c r="AF51" s="79" t="b">
        <v>0</v>
      </c>
      <c r="AG51" s="79" t="s">
        <v>1035</v>
      </c>
      <c r="AH51" s="79"/>
      <c r="AI51" s="85" t="s">
        <v>929</v>
      </c>
      <c r="AJ51" s="79" t="b">
        <v>0</v>
      </c>
      <c r="AK51" s="79">
        <v>0</v>
      </c>
      <c r="AL51" s="85" t="s">
        <v>929</v>
      </c>
      <c r="AM51" s="79" t="s">
        <v>1044</v>
      </c>
      <c r="AN51" s="79" t="b">
        <v>0</v>
      </c>
      <c r="AO51" s="85" t="s">
        <v>863</v>
      </c>
      <c r="AP51" s="79" t="s">
        <v>176</v>
      </c>
      <c r="AQ51" s="79">
        <v>0</v>
      </c>
      <c r="AR51" s="79">
        <v>0</v>
      </c>
      <c r="AS51" s="79"/>
      <c r="AT51" s="79"/>
      <c r="AU51" s="79"/>
      <c r="AV51" s="79"/>
      <c r="AW51" s="79"/>
      <c r="AX51" s="79"/>
      <c r="AY51" s="79"/>
      <c r="AZ51" s="79"/>
      <c r="BA51">
        <v>1</v>
      </c>
      <c r="BB51" s="78" t="str">
        <f>REPLACE(INDEX(GroupVertices[Group],MATCH(Edges24[[#This Row],[Vertex 1]],GroupVertices[Vertex],0)),1,1,"")</f>
        <v>2</v>
      </c>
      <c r="BC51" s="78" t="str">
        <f>REPLACE(INDEX(GroupVertices[Group],MATCH(Edges24[[#This Row],[Vertex 2]],GroupVertices[Vertex],0)),1,1,"")</f>
        <v>2</v>
      </c>
      <c r="BD51" s="48">
        <v>0</v>
      </c>
      <c r="BE51" s="49">
        <v>0</v>
      </c>
      <c r="BF51" s="48">
        <v>2</v>
      </c>
      <c r="BG51" s="49">
        <v>8.695652173913043</v>
      </c>
      <c r="BH51" s="48">
        <v>0</v>
      </c>
      <c r="BI51" s="49">
        <v>0</v>
      </c>
      <c r="BJ51" s="48">
        <v>21</v>
      </c>
      <c r="BK51" s="49">
        <v>91.30434782608695</v>
      </c>
      <c r="BL51" s="48">
        <v>23</v>
      </c>
    </row>
    <row r="52" spans="1:64" ht="15">
      <c r="A52" s="64" t="s">
        <v>219</v>
      </c>
      <c r="B52" s="64" t="s">
        <v>282</v>
      </c>
      <c r="C52" s="65"/>
      <c r="D52" s="66"/>
      <c r="E52" s="67"/>
      <c r="F52" s="68"/>
      <c r="G52" s="65"/>
      <c r="H52" s="69"/>
      <c r="I52" s="70"/>
      <c r="J52" s="70"/>
      <c r="K52" s="34" t="s">
        <v>65</v>
      </c>
      <c r="L52" s="77">
        <v>52</v>
      </c>
      <c r="M52" s="77"/>
      <c r="N52" s="72"/>
      <c r="O52" s="79" t="s">
        <v>357</v>
      </c>
      <c r="P52" s="81">
        <v>43505.72553240741</v>
      </c>
      <c r="Q52" s="79" t="s">
        <v>406</v>
      </c>
      <c r="R52" s="83" t="s">
        <v>494</v>
      </c>
      <c r="S52" s="79" t="s">
        <v>505</v>
      </c>
      <c r="T52" s="79"/>
      <c r="U52" s="79"/>
      <c r="V52" s="83" t="s">
        <v>537</v>
      </c>
      <c r="W52" s="81">
        <v>43505.72553240741</v>
      </c>
      <c r="X52" s="83" t="s">
        <v>605</v>
      </c>
      <c r="Y52" s="79"/>
      <c r="Z52" s="79"/>
      <c r="AA52" s="85" t="s">
        <v>738</v>
      </c>
      <c r="AB52" s="85" t="s">
        <v>864</v>
      </c>
      <c r="AC52" s="79" t="b">
        <v>0</v>
      </c>
      <c r="AD52" s="79">
        <v>0</v>
      </c>
      <c r="AE52" s="85" t="s">
        <v>972</v>
      </c>
      <c r="AF52" s="79" t="b">
        <v>0</v>
      </c>
      <c r="AG52" s="79" t="s">
        <v>1035</v>
      </c>
      <c r="AH52" s="79"/>
      <c r="AI52" s="85" t="s">
        <v>929</v>
      </c>
      <c r="AJ52" s="79" t="b">
        <v>0</v>
      </c>
      <c r="AK52" s="79">
        <v>0</v>
      </c>
      <c r="AL52" s="85" t="s">
        <v>929</v>
      </c>
      <c r="AM52" s="79" t="s">
        <v>1044</v>
      </c>
      <c r="AN52" s="79" t="b">
        <v>0</v>
      </c>
      <c r="AO52" s="85" t="s">
        <v>864</v>
      </c>
      <c r="AP52" s="79" t="s">
        <v>176</v>
      </c>
      <c r="AQ52" s="79">
        <v>0</v>
      </c>
      <c r="AR52" s="79">
        <v>0</v>
      </c>
      <c r="AS52" s="79"/>
      <c r="AT52" s="79"/>
      <c r="AU52" s="79"/>
      <c r="AV52" s="79"/>
      <c r="AW52" s="79"/>
      <c r="AX52" s="79"/>
      <c r="AY52" s="79"/>
      <c r="AZ52" s="79"/>
      <c r="BA52">
        <v>1</v>
      </c>
      <c r="BB52" s="78" t="str">
        <f>REPLACE(INDEX(GroupVertices[Group],MATCH(Edges24[[#This Row],[Vertex 1]],GroupVertices[Vertex],0)),1,1,"")</f>
        <v>2</v>
      </c>
      <c r="BC52" s="78" t="str">
        <f>REPLACE(INDEX(GroupVertices[Group],MATCH(Edges24[[#This Row],[Vertex 2]],GroupVertices[Vertex],0)),1,1,"")</f>
        <v>2</v>
      </c>
      <c r="BD52" s="48">
        <v>0</v>
      </c>
      <c r="BE52" s="49">
        <v>0</v>
      </c>
      <c r="BF52" s="48">
        <v>1</v>
      </c>
      <c r="BG52" s="49">
        <v>3.5714285714285716</v>
      </c>
      <c r="BH52" s="48">
        <v>0</v>
      </c>
      <c r="BI52" s="49">
        <v>0</v>
      </c>
      <c r="BJ52" s="48">
        <v>27</v>
      </c>
      <c r="BK52" s="49">
        <v>96.42857142857143</v>
      </c>
      <c r="BL52" s="48">
        <v>28</v>
      </c>
    </row>
    <row r="53" spans="1:64" ht="15">
      <c r="A53" s="64" t="s">
        <v>219</v>
      </c>
      <c r="B53" s="64" t="s">
        <v>283</v>
      </c>
      <c r="C53" s="65"/>
      <c r="D53" s="66"/>
      <c r="E53" s="67"/>
      <c r="F53" s="68"/>
      <c r="G53" s="65"/>
      <c r="H53" s="69"/>
      <c r="I53" s="70"/>
      <c r="J53" s="70"/>
      <c r="K53" s="34" t="s">
        <v>65</v>
      </c>
      <c r="L53" s="77">
        <v>53</v>
      </c>
      <c r="M53" s="77"/>
      <c r="N53" s="72"/>
      <c r="O53" s="79" t="s">
        <v>357</v>
      </c>
      <c r="P53" s="81">
        <v>43506.450208333335</v>
      </c>
      <c r="Q53" s="79" t="s">
        <v>407</v>
      </c>
      <c r="R53" s="83" t="s">
        <v>494</v>
      </c>
      <c r="S53" s="79" t="s">
        <v>505</v>
      </c>
      <c r="T53" s="79"/>
      <c r="U53" s="79"/>
      <c r="V53" s="83" t="s">
        <v>537</v>
      </c>
      <c r="W53" s="81">
        <v>43506.450208333335</v>
      </c>
      <c r="X53" s="83" t="s">
        <v>606</v>
      </c>
      <c r="Y53" s="79"/>
      <c r="Z53" s="79"/>
      <c r="AA53" s="85" t="s">
        <v>739</v>
      </c>
      <c r="AB53" s="85" t="s">
        <v>865</v>
      </c>
      <c r="AC53" s="79" t="b">
        <v>0</v>
      </c>
      <c r="AD53" s="79">
        <v>0</v>
      </c>
      <c r="AE53" s="85" t="s">
        <v>973</v>
      </c>
      <c r="AF53" s="79" t="b">
        <v>0</v>
      </c>
      <c r="AG53" s="79" t="s">
        <v>1035</v>
      </c>
      <c r="AH53" s="79"/>
      <c r="AI53" s="85" t="s">
        <v>929</v>
      </c>
      <c r="AJ53" s="79" t="b">
        <v>0</v>
      </c>
      <c r="AK53" s="79">
        <v>0</v>
      </c>
      <c r="AL53" s="85" t="s">
        <v>929</v>
      </c>
      <c r="AM53" s="79" t="s">
        <v>1044</v>
      </c>
      <c r="AN53" s="79" t="b">
        <v>0</v>
      </c>
      <c r="AO53" s="85" t="s">
        <v>865</v>
      </c>
      <c r="AP53" s="79" t="s">
        <v>176</v>
      </c>
      <c r="AQ53" s="79">
        <v>0</v>
      </c>
      <c r="AR53" s="79">
        <v>0</v>
      </c>
      <c r="AS53" s="79"/>
      <c r="AT53" s="79"/>
      <c r="AU53" s="79"/>
      <c r="AV53" s="79"/>
      <c r="AW53" s="79"/>
      <c r="AX53" s="79"/>
      <c r="AY53" s="79"/>
      <c r="AZ53" s="79"/>
      <c r="BA53">
        <v>1</v>
      </c>
      <c r="BB53" s="78" t="str">
        <f>REPLACE(INDEX(GroupVertices[Group],MATCH(Edges24[[#This Row],[Vertex 1]],GroupVertices[Vertex],0)),1,1,"")</f>
        <v>2</v>
      </c>
      <c r="BC53" s="78" t="str">
        <f>REPLACE(INDEX(GroupVertices[Group],MATCH(Edges24[[#This Row],[Vertex 2]],GroupVertices[Vertex],0)),1,1,"")</f>
        <v>2</v>
      </c>
      <c r="BD53" s="48">
        <v>0</v>
      </c>
      <c r="BE53" s="49">
        <v>0</v>
      </c>
      <c r="BF53" s="48">
        <v>1</v>
      </c>
      <c r="BG53" s="49">
        <v>3.7037037037037037</v>
      </c>
      <c r="BH53" s="48">
        <v>0</v>
      </c>
      <c r="BI53" s="49">
        <v>0</v>
      </c>
      <c r="BJ53" s="48">
        <v>26</v>
      </c>
      <c r="BK53" s="49">
        <v>96.29629629629629</v>
      </c>
      <c r="BL53" s="48">
        <v>27</v>
      </c>
    </row>
    <row r="54" spans="1:64" ht="15">
      <c r="A54" s="64" t="s">
        <v>219</v>
      </c>
      <c r="B54" s="64" t="s">
        <v>284</v>
      </c>
      <c r="C54" s="65"/>
      <c r="D54" s="66"/>
      <c r="E54" s="67"/>
      <c r="F54" s="68"/>
      <c r="G54" s="65"/>
      <c r="H54" s="69"/>
      <c r="I54" s="70"/>
      <c r="J54" s="70"/>
      <c r="K54" s="34" t="s">
        <v>65</v>
      </c>
      <c r="L54" s="77">
        <v>54</v>
      </c>
      <c r="M54" s="77"/>
      <c r="N54" s="72"/>
      <c r="O54" s="79" t="s">
        <v>357</v>
      </c>
      <c r="P54" s="81">
        <v>43506.5203125</v>
      </c>
      <c r="Q54" s="79" t="s">
        <v>408</v>
      </c>
      <c r="R54" s="83" t="s">
        <v>494</v>
      </c>
      <c r="S54" s="79" t="s">
        <v>505</v>
      </c>
      <c r="T54" s="79"/>
      <c r="U54" s="79"/>
      <c r="V54" s="83" t="s">
        <v>537</v>
      </c>
      <c r="W54" s="81">
        <v>43506.5203125</v>
      </c>
      <c r="X54" s="83" t="s">
        <v>607</v>
      </c>
      <c r="Y54" s="79"/>
      <c r="Z54" s="79"/>
      <c r="AA54" s="85" t="s">
        <v>740</v>
      </c>
      <c r="AB54" s="85" t="s">
        <v>866</v>
      </c>
      <c r="AC54" s="79" t="b">
        <v>0</v>
      </c>
      <c r="AD54" s="79">
        <v>0</v>
      </c>
      <c r="AE54" s="85" t="s">
        <v>974</v>
      </c>
      <c r="AF54" s="79" t="b">
        <v>0</v>
      </c>
      <c r="AG54" s="79" t="s">
        <v>1035</v>
      </c>
      <c r="AH54" s="79"/>
      <c r="AI54" s="85" t="s">
        <v>929</v>
      </c>
      <c r="AJ54" s="79" t="b">
        <v>0</v>
      </c>
      <c r="AK54" s="79">
        <v>0</v>
      </c>
      <c r="AL54" s="85" t="s">
        <v>929</v>
      </c>
      <c r="AM54" s="79" t="s">
        <v>1044</v>
      </c>
      <c r="AN54" s="79" t="b">
        <v>0</v>
      </c>
      <c r="AO54" s="85" t="s">
        <v>866</v>
      </c>
      <c r="AP54" s="79" t="s">
        <v>176</v>
      </c>
      <c r="AQ54" s="79">
        <v>0</v>
      </c>
      <c r="AR54" s="79">
        <v>0</v>
      </c>
      <c r="AS54" s="79"/>
      <c r="AT54" s="79"/>
      <c r="AU54" s="79"/>
      <c r="AV54" s="79"/>
      <c r="AW54" s="79"/>
      <c r="AX54" s="79"/>
      <c r="AY54" s="79"/>
      <c r="AZ54" s="79"/>
      <c r="BA54">
        <v>1</v>
      </c>
      <c r="BB54" s="78" t="str">
        <f>REPLACE(INDEX(GroupVertices[Group],MATCH(Edges24[[#This Row],[Vertex 1]],GroupVertices[Vertex],0)),1,1,"")</f>
        <v>2</v>
      </c>
      <c r="BC54" s="78" t="str">
        <f>REPLACE(INDEX(GroupVertices[Group],MATCH(Edges24[[#This Row],[Vertex 2]],GroupVertices[Vertex],0)),1,1,"")</f>
        <v>2</v>
      </c>
      <c r="BD54" s="48">
        <v>0</v>
      </c>
      <c r="BE54" s="49">
        <v>0</v>
      </c>
      <c r="BF54" s="48">
        <v>1</v>
      </c>
      <c r="BG54" s="49">
        <v>3.8461538461538463</v>
      </c>
      <c r="BH54" s="48">
        <v>0</v>
      </c>
      <c r="BI54" s="49">
        <v>0</v>
      </c>
      <c r="BJ54" s="48">
        <v>25</v>
      </c>
      <c r="BK54" s="49">
        <v>96.15384615384616</v>
      </c>
      <c r="BL54" s="48">
        <v>26</v>
      </c>
    </row>
    <row r="55" spans="1:64" ht="15">
      <c r="A55" s="64" t="s">
        <v>219</v>
      </c>
      <c r="B55" s="64" t="s">
        <v>285</v>
      </c>
      <c r="C55" s="65"/>
      <c r="D55" s="66"/>
      <c r="E55" s="67"/>
      <c r="F55" s="68"/>
      <c r="G55" s="65"/>
      <c r="H55" s="69"/>
      <c r="I55" s="70"/>
      <c r="J55" s="70"/>
      <c r="K55" s="34" t="s">
        <v>65</v>
      </c>
      <c r="L55" s="77">
        <v>55</v>
      </c>
      <c r="M55" s="77"/>
      <c r="N55" s="72"/>
      <c r="O55" s="79" t="s">
        <v>357</v>
      </c>
      <c r="P55" s="81">
        <v>43506.52446759259</v>
      </c>
      <c r="Q55" s="79" t="s">
        <v>409</v>
      </c>
      <c r="R55" s="83" t="s">
        <v>494</v>
      </c>
      <c r="S55" s="79" t="s">
        <v>505</v>
      </c>
      <c r="T55" s="79"/>
      <c r="U55" s="79"/>
      <c r="V55" s="83" t="s">
        <v>537</v>
      </c>
      <c r="W55" s="81">
        <v>43506.52446759259</v>
      </c>
      <c r="X55" s="83" t="s">
        <v>608</v>
      </c>
      <c r="Y55" s="79"/>
      <c r="Z55" s="79"/>
      <c r="AA55" s="85" t="s">
        <v>741</v>
      </c>
      <c r="AB55" s="85" t="s">
        <v>867</v>
      </c>
      <c r="AC55" s="79" t="b">
        <v>0</v>
      </c>
      <c r="AD55" s="79">
        <v>0</v>
      </c>
      <c r="AE55" s="85" t="s">
        <v>975</v>
      </c>
      <c r="AF55" s="79" t="b">
        <v>0</v>
      </c>
      <c r="AG55" s="79" t="s">
        <v>1035</v>
      </c>
      <c r="AH55" s="79"/>
      <c r="AI55" s="85" t="s">
        <v>929</v>
      </c>
      <c r="AJ55" s="79" t="b">
        <v>0</v>
      </c>
      <c r="AK55" s="79">
        <v>0</v>
      </c>
      <c r="AL55" s="85" t="s">
        <v>929</v>
      </c>
      <c r="AM55" s="79" t="s">
        <v>1044</v>
      </c>
      <c r="AN55" s="79" t="b">
        <v>0</v>
      </c>
      <c r="AO55" s="85" t="s">
        <v>867</v>
      </c>
      <c r="AP55" s="79" t="s">
        <v>176</v>
      </c>
      <c r="AQ55" s="79">
        <v>0</v>
      </c>
      <c r="AR55" s="79">
        <v>0</v>
      </c>
      <c r="AS55" s="79"/>
      <c r="AT55" s="79"/>
      <c r="AU55" s="79"/>
      <c r="AV55" s="79"/>
      <c r="AW55" s="79"/>
      <c r="AX55" s="79"/>
      <c r="AY55" s="79"/>
      <c r="AZ55" s="79"/>
      <c r="BA55">
        <v>1</v>
      </c>
      <c r="BB55" s="78" t="str">
        <f>REPLACE(INDEX(GroupVertices[Group],MATCH(Edges24[[#This Row],[Vertex 1]],GroupVertices[Vertex],0)),1,1,"")</f>
        <v>2</v>
      </c>
      <c r="BC55" s="78" t="str">
        <f>REPLACE(INDEX(GroupVertices[Group],MATCH(Edges24[[#This Row],[Vertex 2]],GroupVertices[Vertex],0)),1,1,"")</f>
        <v>2</v>
      </c>
      <c r="BD55" s="48">
        <v>0</v>
      </c>
      <c r="BE55" s="49">
        <v>0</v>
      </c>
      <c r="BF55" s="48">
        <v>0</v>
      </c>
      <c r="BG55" s="49">
        <v>0</v>
      </c>
      <c r="BH55" s="48">
        <v>0</v>
      </c>
      <c r="BI55" s="49">
        <v>0</v>
      </c>
      <c r="BJ55" s="48">
        <v>20</v>
      </c>
      <c r="BK55" s="49">
        <v>100</v>
      </c>
      <c r="BL55" s="48">
        <v>20</v>
      </c>
    </row>
    <row r="56" spans="1:64" ht="15">
      <c r="A56" s="64" t="s">
        <v>219</v>
      </c>
      <c r="B56" s="64" t="s">
        <v>286</v>
      </c>
      <c r="C56" s="65"/>
      <c r="D56" s="66"/>
      <c r="E56" s="67"/>
      <c r="F56" s="68"/>
      <c r="G56" s="65"/>
      <c r="H56" s="69"/>
      <c r="I56" s="70"/>
      <c r="J56" s="70"/>
      <c r="K56" s="34" t="s">
        <v>65</v>
      </c>
      <c r="L56" s="77">
        <v>56</v>
      </c>
      <c r="M56" s="77"/>
      <c r="N56" s="72"/>
      <c r="O56" s="79" t="s">
        <v>357</v>
      </c>
      <c r="P56" s="81">
        <v>43506.56065972222</v>
      </c>
      <c r="Q56" s="79" t="s">
        <v>410</v>
      </c>
      <c r="R56" s="83" t="s">
        <v>494</v>
      </c>
      <c r="S56" s="79" t="s">
        <v>505</v>
      </c>
      <c r="T56" s="79"/>
      <c r="U56" s="79"/>
      <c r="V56" s="83" t="s">
        <v>537</v>
      </c>
      <c r="W56" s="81">
        <v>43506.56065972222</v>
      </c>
      <c r="X56" s="83" t="s">
        <v>609</v>
      </c>
      <c r="Y56" s="79"/>
      <c r="Z56" s="79"/>
      <c r="AA56" s="85" t="s">
        <v>742</v>
      </c>
      <c r="AB56" s="85" t="s">
        <v>868</v>
      </c>
      <c r="AC56" s="79" t="b">
        <v>0</v>
      </c>
      <c r="AD56" s="79">
        <v>0</v>
      </c>
      <c r="AE56" s="85" t="s">
        <v>976</v>
      </c>
      <c r="AF56" s="79" t="b">
        <v>0</v>
      </c>
      <c r="AG56" s="79" t="s">
        <v>1035</v>
      </c>
      <c r="AH56" s="79"/>
      <c r="AI56" s="85" t="s">
        <v>929</v>
      </c>
      <c r="AJ56" s="79" t="b">
        <v>0</v>
      </c>
      <c r="AK56" s="79">
        <v>0</v>
      </c>
      <c r="AL56" s="85" t="s">
        <v>929</v>
      </c>
      <c r="AM56" s="79" t="s">
        <v>1044</v>
      </c>
      <c r="AN56" s="79" t="b">
        <v>0</v>
      </c>
      <c r="AO56" s="85" t="s">
        <v>868</v>
      </c>
      <c r="AP56" s="79" t="s">
        <v>176</v>
      </c>
      <c r="AQ56" s="79">
        <v>0</v>
      </c>
      <c r="AR56" s="79">
        <v>0</v>
      </c>
      <c r="AS56" s="79"/>
      <c r="AT56" s="79"/>
      <c r="AU56" s="79"/>
      <c r="AV56" s="79"/>
      <c r="AW56" s="79"/>
      <c r="AX56" s="79"/>
      <c r="AY56" s="79"/>
      <c r="AZ56" s="79"/>
      <c r="BA56">
        <v>1</v>
      </c>
      <c r="BB56" s="78" t="str">
        <f>REPLACE(INDEX(GroupVertices[Group],MATCH(Edges24[[#This Row],[Vertex 1]],GroupVertices[Vertex],0)),1,1,"")</f>
        <v>2</v>
      </c>
      <c r="BC56" s="78" t="str">
        <f>REPLACE(INDEX(GroupVertices[Group],MATCH(Edges24[[#This Row],[Vertex 2]],GroupVertices[Vertex],0)),1,1,"")</f>
        <v>2</v>
      </c>
      <c r="BD56" s="48">
        <v>0</v>
      </c>
      <c r="BE56" s="49">
        <v>0</v>
      </c>
      <c r="BF56" s="48">
        <v>1</v>
      </c>
      <c r="BG56" s="49">
        <v>4</v>
      </c>
      <c r="BH56" s="48">
        <v>0</v>
      </c>
      <c r="BI56" s="49">
        <v>0</v>
      </c>
      <c r="BJ56" s="48">
        <v>24</v>
      </c>
      <c r="BK56" s="49">
        <v>96</v>
      </c>
      <c r="BL56" s="48">
        <v>25</v>
      </c>
    </row>
    <row r="57" spans="1:64" ht="15">
      <c r="A57" s="64" t="s">
        <v>220</v>
      </c>
      <c r="B57" s="64" t="s">
        <v>220</v>
      </c>
      <c r="C57" s="65"/>
      <c r="D57" s="66"/>
      <c r="E57" s="67"/>
      <c r="F57" s="68"/>
      <c r="G57" s="65"/>
      <c r="H57" s="69"/>
      <c r="I57" s="70"/>
      <c r="J57" s="70"/>
      <c r="K57" s="34" t="s">
        <v>65</v>
      </c>
      <c r="L57" s="77">
        <v>57</v>
      </c>
      <c r="M57" s="77"/>
      <c r="N57" s="72"/>
      <c r="O57" s="79" t="s">
        <v>176</v>
      </c>
      <c r="P57" s="81">
        <v>43501.125185185185</v>
      </c>
      <c r="Q57" s="79" t="s">
        <v>411</v>
      </c>
      <c r="R57" s="83" t="s">
        <v>496</v>
      </c>
      <c r="S57" s="79" t="s">
        <v>507</v>
      </c>
      <c r="T57" s="79" t="s">
        <v>515</v>
      </c>
      <c r="U57" s="79"/>
      <c r="V57" s="83" t="s">
        <v>538</v>
      </c>
      <c r="W57" s="81">
        <v>43501.125185185185</v>
      </c>
      <c r="X57" s="83" t="s">
        <v>610</v>
      </c>
      <c r="Y57" s="79"/>
      <c r="Z57" s="79"/>
      <c r="AA57" s="85" t="s">
        <v>743</v>
      </c>
      <c r="AB57" s="79"/>
      <c r="AC57" s="79" t="b">
        <v>0</v>
      </c>
      <c r="AD57" s="79">
        <v>0</v>
      </c>
      <c r="AE57" s="85" t="s">
        <v>929</v>
      </c>
      <c r="AF57" s="79" t="b">
        <v>0</v>
      </c>
      <c r="AG57" s="79" t="s">
        <v>1035</v>
      </c>
      <c r="AH57" s="79"/>
      <c r="AI57" s="85" t="s">
        <v>929</v>
      </c>
      <c r="AJ57" s="79" t="b">
        <v>0</v>
      </c>
      <c r="AK57" s="79">
        <v>0</v>
      </c>
      <c r="AL57" s="85" t="s">
        <v>929</v>
      </c>
      <c r="AM57" s="79" t="s">
        <v>1045</v>
      </c>
      <c r="AN57" s="79" t="b">
        <v>0</v>
      </c>
      <c r="AO57" s="85" t="s">
        <v>743</v>
      </c>
      <c r="AP57" s="79" t="s">
        <v>176</v>
      </c>
      <c r="AQ57" s="79">
        <v>0</v>
      </c>
      <c r="AR57" s="79">
        <v>0</v>
      </c>
      <c r="AS57" s="79"/>
      <c r="AT57" s="79"/>
      <c r="AU57" s="79"/>
      <c r="AV57" s="79"/>
      <c r="AW57" s="79"/>
      <c r="AX57" s="79"/>
      <c r="AY57" s="79"/>
      <c r="AZ57" s="79"/>
      <c r="BA57">
        <v>2</v>
      </c>
      <c r="BB57" s="78" t="str">
        <f>REPLACE(INDEX(GroupVertices[Group],MATCH(Edges24[[#This Row],[Vertex 1]],GroupVertices[Vertex],0)),1,1,"")</f>
        <v>4</v>
      </c>
      <c r="BC57" s="78" t="str">
        <f>REPLACE(INDEX(GroupVertices[Group],MATCH(Edges24[[#This Row],[Vertex 2]],GroupVertices[Vertex],0)),1,1,"")</f>
        <v>4</v>
      </c>
      <c r="BD57" s="48">
        <v>0</v>
      </c>
      <c r="BE57" s="49">
        <v>0</v>
      </c>
      <c r="BF57" s="48">
        <v>0</v>
      </c>
      <c r="BG57" s="49">
        <v>0</v>
      </c>
      <c r="BH57" s="48">
        <v>0</v>
      </c>
      <c r="BI57" s="49">
        <v>0</v>
      </c>
      <c r="BJ57" s="48">
        <v>14</v>
      </c>
      <c r="BK57" s="49">
        <v>100</v>
      </c>
      <c r="BL57" s="48">
        <v>14</v>
      </c>
    </row>
    <row r="58" spans="1:64" ht="15">
      <c r="A58" s="64" t="s">
        <v>220</v>
      </c>
      <c r="B58" s="64" t="s">
        <v>220</v>
      </c>
      <c r="C58" s="65"/>
      <c r="D58" s="66"/>
      <c r="E58" s="67"/>
      <c r="F58" s="68"/>
      <c r="G58" s="65"/>
      <c r="H58" s="69"/>
      <c r="I58" s="70"/>
      <c r="J58" s="70"/>
      <c r="K58" s="34" t="s">
        <v>65</v>
      </c>
      <c r="L58" s="77">
        <v>58</v>
      </c>
      <c r="M58" s="77"/>
      <c r="N58" s="72"/>
      <c r="O58" s="79" t="s">
        <v>176</v>
      </c>
      <c r="P58" s="81">
        <v>43508.12511574074</v>
      </c>
      <c r="Q58" s="79" t="s">
        <v>412</v>
      </c>
      <c r="R58" s="83" t="s">
        <v>496</v>
      </c>
      <c r="S58" s="79" t="s">
        <v>507</v>
      </c>
      <c r="T58" s="79" t="s">
        <v>515</v>
      </c>
      <c r="U58" s="79"/>
      <c r="V58" s="83" t="s">
        <v>538</v>
      </c>
      <c r="W58" s="81">
        <v>43508.12511574074</v>
      </c>
      <c r="X58" s="83" t="s">
        <v>611</v>
      </c>
      <c r="Y58" s="79"/>
      <c r="Z58" s="79"/>
      <c r="AA58" s="85" t="s">
        <v>744</v>
      </c>
      <c r="AB58" s="79"/>
      <c r="AC58" s="79" t="b">
        <v>0</v>
      </c>
      <c r="AD58" s="79">
        <v>0</v>
      </c>
      <c r="AE58" s="85" t="s">
        <v>929</v>
      </c>
      <c r="AF58" s="79" t="b">
        <v>0</v>
      </c>
      <c r="AG58" s="79" t="s">
        <v>1035</v>
      </c>
      <c r="AH58" s="79"/>
      <c r="AI58" s="85" t="s">
        <v>929</v>
      </c>
      <c r="AJ58" s="79" t="b">
        <v>0</v>
      </c>
      <c r="AK58" s="79">
        <v>0</v>
      </c>
      <c r="AL58" s="85" t="s">
        <v>929</v>
      </c>
      <c r="AM58" s="79" t="s">
        <v>1045</v>
      </c>
      <c r="AN58" s="79" t="b">
        <v>0</v>
      </c>
      <c r="AO58" s="85" t="s">
        <v>744</v>
      </c>
      <c r="AP58" s="79" t="s">
        <v>176</v>
      </c>
      <c r="AQ58" s="79">
        <v>0</v>
      </c>
      <c r="AR58" s="79">
        <v>0</v>
      </c>
      <c r="AS58" s="79"/>
      <c r="AT58" s="79"/>
      <c r="AU58" s="79"/>
      <c r="AV58" s="79"/>
      <c r="AW58" s="79"/>
      <c r="AX58" s="79"/>
      <c r="AY58" s="79"/>
      <c r="AZ58" s="79"/>
      <c r="BA58">
        <v>2</v>
      </c>
      <c r="BB58" s="78" t="str">
        <f>REPLACE(INDEX(GroupVertices[Group],MATCH(Edges24[[#This Row],[Vertex 1]],GroupVertices[Vertex],0)),1,1,"")</f>
        <v>4</v>
      </c>
      <c r="BC58" s="78" t="str">
        <f>REPLACE(INDEX(GroupVertices[Group],MATCH(Edges24[[#This Row],[Vertex 2]],GroupVertices[Vertex],0)),1,1,"")</f>
        <v>4</v>
      </c>
      <c r="BD58" s="48">
        <v>0</v>
      </c>
      <c r="BE58" s="49">
        <v>0</v>
      </c>
      <c r="BF58" s="48">
        <v>0</v>
      </c>
      <c r="BG58" s="49">
        <v>0</v>
      </c>
      <c r="BH58" s="48">
        <v>0</v>
      </c>
      <c r="BI58" s="49">
        <v>0</v>
      </c>
      <c r="BJ58" s="48">
        <v>14</v>
      </c>
      <c r="BK58" s="49">
        <v>100</v>
      </c>
      <c r="BL58" s="48">
        <v>14</v>
      </c>
    </row>
    <row r="59" spans="1:64" ht="15">
      <c r="A59" s="64" t="s">
        <v>221</v>
      </c>
      <c r="B59" s="64" t="s">
        <v>221</v>
      </c>
      <c r="C59" s="65"/>
      <c r="D59" s="66"/>
      <c r="E59" s="67"/>
      <c r="F59" s="68"/>
      <c r="G59" s="65"/>
      <c r="H59" s="69"/>
      <c r="I59" s="70"/>
      <c r="J59" s="70"/>
      <c r="K59" s="34" t="s">
        <v>65</v>
      </c>
      <c r="L59" s="77">
        <v>59</v>
      </c>
      <c r="M59" s="77"/>
      <c r="N59" s="72"/>
      <c r="O59" s="79" t="s">
        <v>176</v>
      </c>
      <c r="P59" s="81">
        <v>43508.485451388886</v>
      </c>
      <c r="Q59" s="79" t="s">
        <v>413</v>
      </c>
      <c r="R59" s="83" t="s">
        <v>497</v>
      </c>
      <c r="S59" s="79" t="s">
        <v>508</v>
      </c>
      <c r="T59" s="79" t="s">
        <v>516</v>
      </c>
      <c r="U59" s="83" t="s">
        <v>530</v>
      </c>
      <c r="V59" s="83" t="s">
        <v>530</v>
      </c>
      <c r="W59" s="81">
        <v>43508.485451388886</v>
      </c>
      <c r="X59" s="83" t="s">
        <v>612</v>
      </c>
      <c r="Y59" s="79"/>
      <c r="Z59" s="79"/>
      <c r="AA59" s="85" t="s">
        <v>745</v>
      </c>
      <c r="AB59" s="79"/>
      <c r="AC59" s="79" t="b">
        <v>0</v>
      </c>
      <c r="AD59" s="79">
        <v>0</v>
      </c>
      <c r="AE59" s="85" t="s">
        <v>929</v>
      </c>
      <c r="AF59" s="79" t="b">
        <v>0</v>
      </c>
      <c r="AG59" s="79" t="s">
        <v>1035</v>
      </c>
      <c r="AH59" s="79"/>
      <c r="AI59" s="85" t="s">
        <v>929</v>
      </c>
      <c r="AJ59" s="79" t="b">
        <v>0</v>
      </c>
      <c r="AK59" s="79">
        <v>0</v>
      </c>
      <c r="AL59" s="85" t="s">
        <v>929</v>
      </c>
      <c r="AM59" s="79" t="s">
        <v>1041</v>
      </c>
      <c r="AN59" s="79" t="b">
        <v>0</v>
      </c>
      <c r="AO59" s="85" t="s">
        <v>745</v>
      </c>
      <c r="AP59" s="79" t="s">
        <v>176</v>
      </c>
      <c r="AQ59" s="79">
        <v>0</v>
      </c>
      <c r="AR59" s="79">
        <v>0</v>
      </c>
      <c r="AS59" s="79"/>
      <c r="AT59" s="79"/>
      <c r="AU59" s="79"/>
      <c r="AV59" s="79"/>
      <c r="AW59" s="79"/>
      <c r="AX59" s="79"/>
      <c r="AY59" s="79"/>
      <c r="AZ59" s="79"/>
      <c r="BA59">
        <v>1</v>
      </c>
      <c r="BB59" s="78" t="str">
        <f>REPLACE(INDEX(GroupVertices[Group],MATCH(Edges24[[#This Row],[Vertex 1]],GroupVertices[Vertex],0)),1,1,"")</f>
        <v>4</v>
      </c>
      <c r="BC59" s="78" t="str">
        <f>REPLACE(INDEX(GroupVertices[Group],MATCH(Edges24[[#This Row],[Vertex 2]],GroupVertices[Vertex],0)),1,1,"")</f>
        <v>4</v>
      </c>
      <c r="BD59" s="48">
        <v>2</v>
      </c>
      <c r="BE59" s="49">
        <v>5.882352941176471</v>
      </c>
      <c r="BF59" s="48">
        <v>0</v>
      </c>
      <c r="BG59" s="49">
        <v>0</v>
      </c>
      <c r="BH59" s="48">
        <v>0</v>
      </c>
      <c r="BI59" s="49">
        <v>0</v>
      </c>
      <c r="BJ59" s="48">
        <v>32</v>
      </c>
      <c r="BK59" s="49">
        <v>94.11764705882354</v>
      </c>
      <c r="BL59" s="48">
        <v>34</v>
      </c>
    </row>
    <row r="60" spans="1:64" ht="15">
      <c r="A60" s="64" t="s">
        <v>222</v>
      </c>
      <c r="B60" s="64" t="s">
        <v>222</v>
      </c>
      <c r="C60" s="65"/>
      <c r="D60" s="66"/>
      <c r="E60" s="67"/>
      <c r="F60" s="68"/>
      <c r="G60" s="65"/>
      <c r="H60" s="69"/>
      <c r="I60" s="70"/>
      <c r="J60" s="70"/>
      <c r="K60" s="34" t="s">
        <v>65</v>
      </c>
      <c r="L60" s="77">
        <v>60</v>
      </c>
      <c r="M60" s="77"/>
      <c r="N60" s="72"/>
      <c r="O60" s="79" t="s">
        <v>176</v>
      </c>
      <c r="P60" s="81">
        <v>43219.67696759259</v>
      </c>
      <c r="Q60" s="79" t="s">
        <v>414</v>
      </c>
      <c r="R60" s="79"/>
      <c r="S60" s="79"/>
      <c r="T60" s="79" t="s">
        <v>517</v>
      </c>
      <c r="U60" s="79"/>
      <c r="V60" s="83" t="s">
        <v>539</v>
      </c>
      <c r="W60" s="81">
        <v>43219.67696759259</v>
      </c>
      <c r="X60" s="83" t="s">
        <v>613</v>
      </c>
      <c r="Y60" s="79"/>
      <c r="Z60" s="79"/>
      <c r="AA60" s="85" t="s">
        <v>746</v>
      </c>
      <c r="AB60" s="79"/>
      <c r="AC60" s="79" t="b">
        <v>0</v>
      </c>
      <c r="AD60" s="79">
        <v>142</v>
      </c>
      <c r="AE60" s="85" t="s">
        <v>929</v>
      </c>
      <c r="AF60" s="79" t="b">
        <v>0</v>
      </c>
      <c r="AG60" s="79" t="s">
        <v>1035</v>
      </c>
      <c r="AH60" s="79"/>
      <c r="AI60" s="85" t="s">
        <v>929</v>
      </c>
      <c r="AJ60" s="79" t="b">
        <v>0</v>
      </c>
      <c r="AK60" s="79">
        <v>74</v>
      </c>
      <c r="AL60" s="85" t="s">
        <v>929</v>
      </c>
      <c r="AM60" s="79" t="s">
        <v>1041</v>
      </c>
      <c r="AN60" s="79" t="b">
        <v>0</v>
      </c>
      <c r="AO60" s="85" t="s">
        <v>746</v>
      </c>
      <c r="AP60" s="79" t="s">
        <v>1048</v>
      </c>
      <c r="AQ60" s="79">
        <v>0</v>
      </c>
      <c r="AR60" s="79">
        <v>0</v>
      </c>
      <c r="AS60" s="79"/>
      <c r="AT60" s="79"/>
      <c r="AU60" s="79"/>
      <c r="AV60" s="79"/>
      <c r="AW60" s="79"/>
      <c r="AX60" s="79"/>
      <c r="AY60" s="79"/>
      <c r="AZ60" s="79"/>
      <c r="BA60">
        <v>1</v>
      </c>
      <c r="BB60" s="78" t="str">
        <f>REPLACE(INDEX(GroupVertices[Group],MATCH(Edges24[[#This Row],[Vertex 1]],GroupVertices[Vertex],0)),1,1,"")</f>
        <v>7</v>
      </c>
      <c r="BC60" s="78" t="str">
        <f>REPLACE(INDEX(GroupVertices[Group],MATCH(Edges24[[#This Row],[Vertex 2]],GroupVertices[Vertex],0)),1,1,"")</f>
        <v>7</v>
      </c>
      <c r="BD60" s="48">
        <v>0</v>
      </c>
      <c r="BE60" s="49">
        <v>0</v>
      </c>
      <c r="BF60" s="48">
        <v>0</v>
      </c>
      <c r="BG60" s="49">
        <v>0</v>
      </c>
      <c r="BH60" s="48">
        <v>0</v>
      </c>
      <c r="BI60" s="49">
        <v>0</v>
      </c>
      <c r="BJ60" s="48">
        <v>27</v>
      </c>
      <c r="BK60" s="49">
        <v>100</v>
      </c>
      <c r="BL60" s="48">
        <v>27</v>
      </c>
    </row>
    <row r="61" spans="1:64" ht="15">
      <c r="A61" s="64" t="s">
        <v>223</v>
      </c>
      <c r="B61" s="64" t="s">
        <v>222</v>
      </c>
      <c r="C61" s="65"/>
      <c r="D61" s="66"/>
      <c r="E61" s="67"/>
      <c r="F61" s="68"/>
      <c r="G61" s="65"/>
      <c r="H61" s="69"/>
      <c r="I61" s="70"/>
      <c r="J61" s="70"/>
      <c r="K61" s="34" t="s">
        <v>65</v>
      </c>
      <c r="L61" s="77">
        <v>61</v>
      </c>
      <c r="M61" s="77"/>
      <c r="N61" s="72"/>
      <c r="O61" s="79" t="s">
        <v>358</v>
      </c>
      <c r="P61" s="81">
        <v>43508.851805555554</v>
      </c>
      <c r="Q61" s="79" t="s">
        <v>415</v>
      </c>
      <c r="R61" s="79"/>
      <c r="S61" s="79"/>
      <c r="T61" s="79" t="s">
        <v>518</v>
      </c>
      <c r="U61" s="79"/>
      <c r="V61" s="83" t="s">
        <v>540</v>
      </c>
      <c r="W61" s="81">
        <v>43508.851805555554</v>
      </c>
      <c r="X61" s="83" t="s">
        <v>614</v>
      </c>
      <c r="Y61" s="79"/>
      <c r="Z61" s="79"/>
      <c r="AA61" s="85" t="s">
        <v>747</v>
      </c>
      <c r="AB61" s="79"/>
      <c r="AC61" s="79" t="b">
        <v>0</v>
      </c>
      <c r="AD61" s="79">
        <v>0</v>
      </c>
      <c r="AE61" s="85" t="s">
        <v>929</v>
      </c>
      <c r="AF61" s="79" t="b">
        <v>0</v>
      </c>
      <c r="AG61" s="79" t="s">
        <v>1035</v>
      </c>
      <c r="AH61" s="79"/>
      <c r="AI61" s="85" t="s">
        <v>929</v>
      </c>
      <c r="AJ61" s="79" t="b">
        <v>0</v>
      </c>
      <c r="AK61" s="79">
        <v>74</v>
      </c>
      <c r="AL61" s="85" t="s">
        <v>746</v>
      </c>
      <c r="AM61" s="79" t="s">
        <v>1041</v>
      </c>
      <c r="AN61" s="79" t="b">
        <v>0</v>
      </c>
      <c r="AO61" s="85" t="s">
        <v>746</v>
      </c>
      <c r="AP61" s="79" t="s">
        <v>176</v>
      </c>
      <c r="AQ61" s="79">
        <v>0</v>
      </c>
      <c r="AR61" s="79">
        <v>0</v>
      </c>
      <c r="AS61" s="79"/>
      <c r="AT61" s="79"/>
      <c r="AU61" s="79"/>
      <c r="AV61" s="79"/>
      <c r="AW61" s="79"/>
      <c r="AX61" s="79"/>
      <c r="AY61" s="79"/>
      <c r="AZ61" s="79"/>
      <c r="BA61">
        <v>1</v>
      </c>
      <c r="BB61" s="78" t="str">
        <f>REPLACE(INDEX(GroupVertices[Group],MATCH(Edges24[[#This Row],[Vertex 1]],GroupVertices[Vertex],0)),1,1,"")</f>
        <v>7</v>
      </c>
      <c r="BC61" s="78" t="str">
        <f>REPLACE(INDEX(GroupVertices[Group],MATCH(Edges24[[#This Row],[Vertex 2]],GroupVertices[Vertex],0)),1,1,"")</f>
        <v>7</v>
      </c>
      <c r="BD61" s="48">
        <v>0</v>
      </c>
      <c r="BE61" s="49">
        <v>0</v>
      </c>
      <c r="BF61" s="48">
        <v>0</v>
      </c>
      <c r="BG61" s="49">
        <v>0</v>
      </c>
      <c r="BH61" s="48">
        <v>0</v>
      </c>
      <c r="BI61" s="49">
        <v>0</v>
      </c>
      <c r="BJ61" s="48">
        <v>20</v>
      </c>
      <c r="BK61" s="49">
        <v>100</v>
      </c>
      <c r="BL61" s="48">
        <v>20</v>
      </c>
    </row>
    <row r="62" spans="1:64" ht="15">
      <c r="A62" s="64" t="s">
        <v>224</v>
      </c>
      <c r="B62" s="64" t="s">
        <v>224</v>
      </c>
      <c r="C62" s="65"/>
      <c r="D62" s="66"/>
      <c r="E62" s="67"/>
      <c r="F62" s="68"/>
      <c r="G62" s="65"/>
      <c r="H62" s="69"/>
      <c r="I62" s="70"/>
      <c r="J62" s="70"/>
      <c r="K62" s="34" t="s">
        <v>65</v>
      </c>
      <c r="L62" s="77">
        <v>62</v>
      </c>
      <c r="M62" s="77"/>
      <c r="N62" s="72"/>
      <c r="O62" s="79" t="s">
        <v>176</v>
      </c>
      <c r="P62" s="81">
        <v>43509.329305555555</v>
      </c>
      <c r="Q62" s="79" t="s">
        <v>416</v>
      </c>
      <c r="R62" s="83" t="s">
        <v>498</v>
      </c>
      <c r="S62" s="79" t="s">
        <v>509</v>
      </c>
      <c r="T62" s="79" t="s">
        <v>519</v>
      </c>
      <c r="U62" s="79"/>
      <c r="V62" s="83" t="s">
        <v>541</v>
      </c>
      <c r="W62" s="81">
        <v>43509.329305555555</v>
      </c>
      <c r="X62" s="83" t="s">
        <v>615</v>
      </c>
      <c r="Y62" s="79"/>
      <c r="Z62" s="79"/>
      <c r="AA62" s="85" t="s">
        <v>748</v>
      </c>
      <c r="AB62" s="79"/>
      <c r="AC62" s="79" t="b">
        <v>0</v>
      </c>
      <c r="AD62" s="79">
        <v>0</v>
      </c>
      <c r="AE62" s="85" t="s">
        <v>929</v>
      </c>
      <c r="AF62" s="79" t="b">
        <v>0</v>
      </c>
      <c r="AG62" s="79" t="s">
        <v>1036</v>
      </c>
      <c r="AH62" s="79"/>
      <c r="AI62" s="85" t="s">
        <v>929</v>
      </c>
      <c r="AJ62" s="79" t="b">
        <v>0</v>
      </c>
      <c r="AK62" s="79">
        <v>0</v>
      </c>
      <c r="AL62" s="85" t="s">
        <v>929</v>
      </c>
      <c r="AM62" s="79" t="s">
        <v>1041</v>
      </c>
      <c r="AN62" s="79" t="b">
        <v>0</v>
      </c>
      <c r="AO62" s="85" t="s">
        <v>748</v>
      </c>
      <c r="AP62" s="79" t="s">
        <v>176</v>
      </c>
      <c r="AQ62" s="79">
        <v>0</v>
      </c>
      <c r="AR62" s="79">
        <v>0</v>
      </c>
      <c r="AS62" s="79"/>
      <c r="AT62" s="79"/>
      <c r="AU62" s="79"/>
      <c r="AV62" s="79"/>
      <c r="AW62" s="79"/>
      <c r="AX62" s="79"/>
      <c r="AY62" s="79"/>
      <c r="AZ62" s="79"/>
      <c r="BA62">
        <v>1</v>
      </c>
      <c r="BB62" s="78" t="str">
        <f>REPLACE(INDEX(GroupVertices[Group],MATCH(Edges24[[#This Row],[Vertex 1]],GroupVertices[Vertex],0)),1,1,"")</f>
        <v>4</v>
      </c>
      <c r="BC62" s="78" t="str">
        <f>REPLACE(INDEX(GroupVertices[Group],MATCH(Edges24[[#This Row],[Vertex 2]],GroupVertices[Vertex],0)),1,1,"")</f>
        <v>4</v>
      </c>
      <c r="BD62" s="48">
        <v>0</v>
      </c>
      <c r="BE62" s="49">
        <v>0</v>
      </c>
      <c r="BF62" s="48">
        <v>0</v>
      </c>
      <c r="BG62" s="49">
        <v>0</v>
      </c>
      <c r="BH62" s="48">
        <v>0</v>
      </c>
      <c r="BI62" s="49">
        <v>0</v>
      </c>
      <c r="BJ62" s="48">
        <v>3</v>
      </c>
      <c r="BK62" s="49">
        <v>100</v>
      </c>
      <c r="BL62" s="48">
        <v>3</v>
      </c>
    </row>
    <row r="63" spans="1:64" ht="15">
      <c r="A63" s="64" t="s">
        <v>225</v>
      </c>
      <c r="B63" s="64" t="s">
        <v>225</v>
      </c>
      <c r="C63" s="65"/>
      <c r="D63" s="66"/>
      <c r="E63" s="67"/>
      <c r="F63" s="68"/>
      <c r="G63" s="65"/>
      <c r="H63" s="69"/>
      <c r="I63" s="70"/>
      <c r="J63" s="70"/>
      <c r="K63" s="34" t="s">
        <v>65</v>
      </c>
      <c r="L63" s="77">
        <v>63</v>
      </c>
      <c r="M63" s="77"/>
      <c r="N63" s="72"/>
      <c r="O63" s="79" t="s">
        <v>176</v>
      </c>
      <c r="P63" s="81">
        <v>43509.32982638889</v>
      </c>
      <c r="Q63" s="79" t="s">
        <v>417</v>
      </c>
      <c r="R63" s="83" t="s">
        <v>498</v>
      </c>
      <c r="S63" s="79" t="s">
        <v>509</v>
      </c>
      <c r="T63" s="79" t="s">
        <v>520</v>
      </c>
      <c r="U63" s="79"/>
      <c r="V63" s="83" t="s">
        <v>542</v>
      </c>
      <c r="W63" s="81">
        <v>43509.32982638889</v>
      </c>
      <c r="X63" s="83" t="s">
        <v>616</v>
      </c>
      <c r="Y63" s="79"/>
      <c r="Z63" s="79"/>
      <c r="AA63" s="85" t="s">
        <v>749</v>
      </c>
      <c r="AB63" s="79"/>
      <c r="AC63" s="79" t="b">
        <v>0</v>
      </c>
      <c r="AD63" s="79">
        <v>0</v>
      </c>
      <c r="AE63" s="85" t="s">
        <v>929</v>
      </c>
      <c r="AF63" s="79" t="b">
        <v>0</v>
      </c>
      <c r="AG63" s="79" t="s">
        <v>1036</v>
      </c>
      <c r="AH63" s="79"/>
      <c r="AI63" s="85" t="s">
        <v>929</v>
      </c>
      <c r="AJ63" s="79" t="b">
        <v>0</v>
      </c>
      <c r="AK63" s="79">
        <v>0</v>
      </c>
      <c r="AL63" s="85" t="s">
        <v>929</v>
      </c>
      <c r="AM63" s="79" t="s">
        <v>1041</v>
      </c>
      <c r="AN63" s="79" t="b">
        <v>0</v>
      </c>
      <c r="AO63" s="85" t="s">
        <v>749</v>
      </c>
      <c r="AP63" s="79" t="s">
        <v>176</v>
      </c>
      <c r="AQ63" s="79">
        <v>0</v>
      </c>
      <c r="AR63" s="79">
        <v>0</v>
      </c>
      <c r="AS63" s="79"/>
      <c r="AT63" s="79"/>
      <c r="AU63" s="79"/>
      <c r="AV63" s="79"/>
      <c r="AW63" s="79"/>
      <c r="AX63" s="79"/>
      <c r="AY63" s="79"/>
      <c r="AZ63" s="79"/>
      <c r="BA63">
        <v>1</v>
      </c>
      <c r="BB63" s="78" t="str">
        <f>REPLACE(INDEX(GroupVertices[Group],MATCH(Edges24[[#This Row],[Vertex 1]],GroupVertices[Vertex],0)),1,1,"")</f>
        <v>4</v>
      </c>
      <c r="BC63" s="78" t="str">
        <f>REPLACE(INDEX(GroupVertices[Group],MATCH(Edges24[[#This Row],[Vertex 2]],GroupVertices[Vertex],0)),1,1,"")</f>
        <v>4</v>
      </c>
      <c r="BD63" s="48">
        <v>0</v>
      </c>
      <c r="BE63" s="49">
        <v>0</v>
      </c>
      <c r="BF63" s="48">
        <v>0</v>
      </c>
      <c r="BG63" s="49">
        <v>0</v>
      </c>
      <c r="BH63" s="48">
        <v>0</v>
      </c>
      <c r="BI63" s="49">
        <v>0</v>
      </c>
      <c r="BJ63" s="48">
        <v>4</v>
      </c>
      <c r="BK63" s="49">
        <v>100</v>
      </c>
      <c r="BL63" s="48">
        <v>4</v>
      </c>
    </row>
    <row r="64" spans="1:64" ht="15">
      <c r="A64" s="64" t="s">
        <v>226</v>
      </c>
      <c r="B64" s="64" t="s">
        <v>226</v>
      </c>
      <c r="C64" s="65"/>
      <c r="D64" s="66"/>
      <c r="E64" s="67"/>
      <c r="F64" s="68"/>
      <c r="G64" s="65"/>
      <c r="H64" s="69"/>
      <c r="I64" s="70"/>
      <c r="J64" s="70"/>
      <c r="K64" s="34" t="s">
        <v>65</v>
      </c>
      <c r="L64" s="77">
        <v>64</v>
      </c>
      <c r="M64" s="77"/>
      <c r="N64" s="72"/>
      <c r="O64" s="79" t="s">
        <v>176</v>
      </c>
      <c r="P64" s="81">
        <v>43509.330347222225</v>
      </c>
      <c r="Q64" s="79" t="s">
        <v>418</v>
      </c>
      <c r="R64" s="83" t="s">
        <v>498</v>
      </c>
      <c r="S64" s="79" t="s">
        <v>509</v>
      </c>
      <c r="T64" s="79" t="s">
        <v>521</v>
      </c>
      <c r="U64" s="79"/>
      <c r="V64" s="83" t="s">
        <v>543</v>
      </c>
      <c r="W64" s="81">
        <v>43509.330347222225</v>
      </c>
      <c r="X64" s="83" t="s">
        <v>617</v>
      </c>
      <c r="Y64" s="79"/>
      <c r="Z64" s="79"/>
      <c r="AA64" s="85" t="s">
        <v>750</v>
      </c>
      <c r="AB64" s="79"/>
      <c r="AC64" s="79" t="b">
        <v>0</v>
      </c>
      <c r="AD64" s="79">
        <v>0</v>
      </c>
      <c r="AE64" s="85" t="s">
        <v>929</v>
      </c>
      <c r="AF64" s="79" t="b">
        <v>0</v>
      </c>
      <c r="AG64" s="79" t="s">
        <v>1036</v>
      </c>
      <c r="AH64" s="79"/>
      <c r="AI64" s="85" t="s">
        <v>929</v>
      </c>
      <c r="AJ64" s="79" t="b">
        <v>0</v>
      </c>
      <c r="AK64" s="79">
        <v>0</v>
      </c>
      <c r="AL64" s="85" t="s">
        <v>929</v>
      </c>
      <c r="AM64" s="79" t="s">
        <v>1041</v>
      </c>
      <c r="AN64" s="79" t="b">
        <v>0</v>
      </c>
      <c r="AO64" s="85" t="s">
        <v>750</v>
      </c>
      <c r="AP64" s="79" t="s">
        <v>176</v>
      </c>
      <c r="AQ64" s="79">
        <v>0</v>
      </c>
      <c r="AR64" s="79">
        <v>0</v>
      </c>
      <c r="AS64" s="79"/>
      <c r="AT64" s="79"/>
      <c r="AU64" s="79"/>
      <c r="AV64" s="79"/>
      <c r="AW64" s="79"/>
      <c r="AX64" s="79"/>
      <c r="AY64" s="79"/>
      <c r="AZ64" s="79"/>
      <c r="BA64">
        <v>1</v>
      </c>
      <c r="BB64" s="78" t="str">
        <f>REPLACE(INDEX(GroupVertices[Group],MATCH(Edges24[[#This Row],[Vertex 1]],GroupVertices[Vertex],0)),1,1,"")</f>
        <v>4</v>
      </c>
      <c r="BC64" s="78" t="str">
        <f>REPLACE(INDEX(GroupVertices[Group],MATCH(Edges24[[#This Row],[Vertex 2]],GroupVertices[Vertex],0)),1,1,"")</f>
        <v>4</v>
      </c>
      <c r="BD64" s="48">
        <v>0</v>
      </c>
      <c r="BE64" s="49">
        <v>0</v>
      </c>
      <c r="BF64" s="48">
        <v>0</v>
      </c>
      <c r="BG64" s="49">
        <v>0</v>
      </c>
      <c r="BH64" s="48">
        <v>0</v>
      </c>
      <c r="BI64" s="49">
        <v>0</v>
      </c>
      <c r="BJ64" s="48">
        <v>2</v>
      </c>
      <c r="BK64" s="49">
        <v>100</v>
      </c>
      <c r="BL64" s="48">
        <v>2</v>
      </c>
    </row>
    <row r="65" spans="1:64" ht="15">
      <c r="A65" s="64" t="s">
        <v>227</v>
      </c>
      <c r="B65" s="64" t="s">
        <v>227</v>
      </c>
      <c r="C65" s="65"/>
      <c r="D65" s="66"/>
      <c r="E65" s="67"/>
      <c r="F65" s="68"/>
      <c r="G65" s="65"/>
      <c r="H65" s="69"/>
      <c r="I65" s="70"/>
      <c r="J65" s="70"/>
      <c r="K65" s="34" t="s">
        <v>65</v>
      </c>
      <c r="L65" s="77">
        <v>65</v>
      </c>
      <c r="M65" s="77"/>
      <c r="N65" s="72"/>
      <c r="O65" s="79" t="s">
        <v>176</v>
      </c>
      <c r="P65" s="81">
        <v>43509.33085648148</v>
      </c>
      <c r="Q65" s="79" t="s">
        <v>419</v>
      </c>
      <c r="R65" s="83" t="s">
        <v>498</v>
      </c>
      <c r="S65" s="79" t="s">
        <v>509</v>
      </c>
      <c r="T65" s="79" t="s">
        <v>522</v>
      </c>
      <c r="U65" s="79"/>
      <c r="V65" s="83" t="s">
        <v>544</v>
      </c>
      <c r="W65" s="81">
        <v>43509.33085648148</v>
      </c>
      <c r="X65" s="83" t="s">
        <v>618</v>
      </c>
      <c r="Y65" s="79"/>
      <c r="Z65" s="79"/>
      <c r="AA65" s="85" t="s">
        <v>751</v>
      </c>
      <c r="AB65" s="79"/>
      <c r="AC65" s="79" t="b">
        <v>0</v>
      </c>
      <c r="AD65" s="79">
        <v>0</v>
      </c>
      <c r="AE65" s="85" t="s">
        <v>929</v>
      </c>
      <c r="AF65" s="79" t="b">
        <v>0</v>
      </c>
      <c r="AG65" s="79" t="s">
        <v>1036</v>
      </c>
      <c r="AH65" s="79"/>
      <c r="AI65" s="85" t="s">
        <v>929</v>
      </c>
      <c r="AJ65" s="79" t="b">
        <v>0</v>
      </c>
      <c r="AK65" s="79">
        <v>0</v>
      </c>
      <c r="AL65" s="85" t="s">
        <v>929</v>
      </c>
      <c r="AM65" s="79" t="s">
        <v>1041</v>
      </c>
      <c r="AN65" s="79" t="b">
        <v>0</v>
      </c>
      <c r="AO65" s="85" t="s">
        <v>751</v>
      </c>
      <c r="AP65" s="79" t="s">
        <v>176</v>
      </c>
      <c r="AQ65" s="79">
        <v>0</v>
      </c>
      <c r="AR65" s="79">
        <v>0</v>
      </c>
      <c r="AS65" s="79"/>
      <c r="AT65" s="79"/>
      <c r="AU65" s="79"/>
      <c r="AV65" s="79"/>
      <c r="AW65" s="79"/>
      <c r="AX65" s="79"/>
      <c r="AY65" s="79"/>
      <c r="AZ65" s="79"/>
      <c r="BA65">
        <v>1</v>
      </c>
      <c r="BB65" s="78" t="str">
        <f>REPLACE(INDEX(GroupVertices[Group],MATCH(Edges24[[#This Row],[Vertex 1]],GroupVertices[Vertex],0)),1,1,"")</f>
        <v>4</v>
      </c>
      <c r="BC65" s="78" t="str">
        <f>REPLACE(INDEX(GroupVertices[Group],MATCH(Edges24[[#This Row],[Vertex 2]],GroupVertices[Vertex],0)),1,1,"")</f>
        <v>4</v>
      </c>
      <c r="BD65" s="48">
        <v>0</v>
      </c>
      <c r="BE65" s="49">
        <v>0</v>
      </c>
      <c r="BF65" s="48">
        <v>0</v>
      </c>
      <c r="BG65" s="49">
        <v>0</v>
      </c>
      <c r="BH65" s="48">
        <v>0</v>
      </c>
      <c r="BI65" s="49">
        <v>0</v>
      </c>
      <c r="BJ65" s="48">
        <v>3</v>
      </c>
      <c r="BK65" s="49">
        <v>100</v>
      </c>
      <c r="BL65" s="48">
        <v>3</v>
      </c>
    </row>
    <row r="66" spans="1:64" ht="15">
      <c r="A66" s="64" t="s">
        <v>228</v>
      </c>
      <c r="B66" s="64" t="s">
        <v>228</v>
      </c>
      <c r="C66" s="65"/>
      <c r="D66" s="66"/>
      <c r="E66" s="67"/>
      <c r="F66" s="68"/>
      <c r="G66" s="65"/>
      <c r="H66" s="69"/>
      <c r="I66" s="70"/>
      <c r="J66" s="70"/>
      <c r="K66" s="34" t="s">
        <v>65</v>
      </c>
      <c r="L66" s="77">
        <v>66</v>
      </c>
      <c r="M66" s="77"/>
      <c r="N66" s="72"/>
      <c r="O66" s="79" t="s">
        <v>176</v>
      </c>
      <c r="P66" s="81">
        <v>43509.33353009259</v>
      </c>
      <c r="Q66" s="79" t="s">
        <v>420</v>
      </c>
      <c r="R66" s="83" t="s">
        <v>498</v>
      </c>
      <c r="S66" s="79" t="s">
        <v>509</v>
      </c>
      <c r="T66" s="79" t="s">
        <v>523</v>
      </c>
      <c r="U66" s="79"/>
      <c r="V66" s="83" t="s">
        <v>545</v>
      </c>
      <c r="W66" s="81">
        <v>43509.33353009259</v>
      </c>
      <c r="X66" s="83" t="s">
        <v>619</v>
      </c>
      <c r="Y66" s="79"/>
      <c r="Z66" s="79"/>
      <c r="AA66" s="85" t="s">
        <v>752</v>
      </c>
      <c r="AB66" s="79"/>
      <c r="AC66" s="79" t="b">
        <v>0</v>
      </c>
      <c r="AD66" s="79">
        <v>0</v>
      </c>
      <c r="AE66" s="85" t="s">
        <v>929</v>
      </c>
      <c r="AF66" s="79" t="b">
        <v>0</v>
      </c>
      <c r="AG66" s="79" t="s">
        <v>1036</v>
      </c>
      <c r="AH66" s="79"/>
      <c r="AI66" s="85" t="s">
        <v>929</v>
      </c>
      <c r="AJ66" s="79" t="b">
        <v>0</v>
      </c>
      <c r="AK66" s="79">
        <v>0</v>
      </c>
      <c r="AL66" s="85" t="s">
        <v>929</v>
      </c>
      <c r="AM66" s="79" t="s">
        <v>1041</v>
      </c>
      <c r="AN66" s="79" t="b">
        <v>0</v>
      </c>
      <c r="AO66" s="85" t="s">
        <v>752</v>
      </c>
      <c r="AP66" s="79" t="s">
        <v>176</v>
      </c>
      <c r="AQ66" s="79">
        <v>0</v>
      </c>
      <c r="AR66" s="79">
        <v>0</v>
      </c>
      <c r="AS66" s="79"/>
      <c r="AT66" s="79"/>
      <c r="AU66" s="79"/>
      <c r="AV66" s="79"/>
      <c r="AW66" s="79"/>
      <c r="AX66" s="79"/>
      <c r="AY66" s="79"/>
      <c r="AZ66" s="79"/>
      <c r="BA66">
        <v>1</v>
      </c>
      <c r="BB66" s="78" t="str">
        <f>REPLACE(INDEX(GroupVertices[Group],MATCH(Edges24[[#This Row],[Vertex 1]],GroupVertices[Vertex],0)),1,1,"")</f>
        <v>4</v>
      </c>
      <c r="BC66" s="78" t="str">
        <f>REPLACE(INDEX(GroupVertices[Group],MATCH(Edges24[[#This Row],[Vertex 2]],GroupVertices[Vertex],0)),1,1,"")</f>
        <v>4</v>
      </c>
      <c r="BD66" s="48">
        <v>0</v>
      </c>
      <c r="BE66" s="49">
        <v>0</v>
      </c>
      <c r="BF66" s="48">
        <v>0</v>
      </c>
      <c r="BG66" s="49">
        <v>0</v>
      </c>
      <c r="BH66" s="48">
        <v>0</v>
      </c>
      <c r="BI66" s="49">
        <v>0</v>
      </c>
      <c r="BJ66" s="48">
        <v>2</v>
      </c>
      <c r="BK66" s="49">
        <v>100</v>
      </c>
      <c r="BL66" s="48">
        <v>2</v>
      </c>
    </row>
    <row r="67" spans="1:64" ht="15">
      <c r="A67" s="64" t="s">
        <v>229</v>
      </c>
      <c r="B67" s="64" t="s">
        <v>229</v>
      </c>
      <c r="C67" s="65"/>
      <c r="D67" s="66"/>
      <c r="E67" s="67"/>
      <c r="F67" s="68"/>
      <c r="G67" s="65"/>
      <c r="H67" s="69"/>
      <c r="I67" s="70"/>
      <c r="J67" s="70"/>
      <c r="K67" s="34" t="s">
        <v>65</v>
      </c>
      <c r="L67" s="77">
        <v>67</v>
      </c>
      <c r="M67" s="77"/>
      <c r="N67" s="72"/>
      <c r="O67" s="79" t="s">
        <v>176</v>
      </c>
      <c r="P67" s="81">
        <v>43509.33405092593</v>
      </c>
      <c r="Q67" s="79" t="s">
        <v>421</v>
      </c>
      <c r="R67" s="83" t="s">
        <v>498</v>
      </c>
      <c r="S67" s="79" t="s">
        <v>509</v>
      </c>
      <c r="T67" s="79" t="s">
        <v>524</v>
      </c>
      <c r="U67" s="79"/>
      <c r="V67" s="83" t="s">
        <v>546</v>
      </c>
      <c r="W67" s="81">
        <v>43509.33405092593</v>
      </c>
      <c r="X67" s="83" t="s">
        <v>620</v>
      </c>
      <c r="Y67" s="79"/>
      <c r="Z67" s="79"/>
      <c r="AA67" s="85" t="s">
        <v>753</v>
      </c>
      <c r="AB67" s="79"/>
      <c r="AC67" s="79" t="b">
        <v>0</v>
      </c>
      <c r="AD67" s="79">
        <v>0</v>
      </c>
      <c r="AE67" s="85" t="s">
        <v>929</v>
      </c>
      <c r="AF67" s="79" t="b">
        <v>0</v>
      </c>
      <c r="AG67" s="79" t="s">
        <v>1036</v>
      </c>
      <c r="AH67" s="79"/>
      <c r="AI67" s="85" t="s">
        <v>929</v>
      </c>
      <c r="AJ67" s="79" t="b">
        <v>0</v>
      </c>
      <c r="AK67" s="79">
        <v>0</v>
      </c>
      <c r="AL67" s="85" t="s">
        <v>929</v>
      </c>
      <c r="AM67" s="79" t="s">
        <v>1041</v>
      </c>
      <c r="AN67" s="79" t="b">
        <v>0</v>
      </c>
      <c r="AO67" s="85" t="s">
        <v>753</v>
      </c>
      <c r="AP67" s="79" t="s">
        <v>176</v>
      </c>
      <c r="AQ67" s="79">
        <v>0</v>
      </c>
      <c r="AR67" s="79">
        <v>0</v>
      </c>
      <c r="AS67" s="79"/>
      <c r="AT67" s="79"/>
      <c r="AU67" s="79"/>
      <c r="AV67" s="79"/>
      <c r="AW67" s="79"/>
      <c r="AX67" s="79"/>
      <c r="AY67" s="79"/>
      <c r="AZ67" s="79"/>
      <c r="BA67">
        <v>1</v>
      </c>
      <c r="BB67" s="78" t="str">
        <f>REPLACE(INDEX(GroupVertices[Group],MATCH(Edges24[[#This Row],[Vertex 1]],GroupVertices[Vertex],0)),1,1,"")</f>
        <v>4</v>
      </c>
      <c r="BC67" s="78" t="str">
        <f>REPLACE(INDEX(GroupVertices[Group],MATCH(Edges24[[#This Row],[Vertex 2]],GroupVertices[Vertex],0)),1,1,"")</f>
        <v>4</v>
      </c>
      <c r="BD67" s="48">
        <v>0</v>
      </c>
      <c r="BE67" s="49">
        <v>0</v>
      </c>
      <c r="BF67" s="48">
        <v>0</v>
      </c>
      <c r="BG67" s="49">
        <v>0</v>
      </c>
      <c r="BH67" s="48">
        <v>0</v>
      </c>
      <c r="BI67" s="49">
        <v>0</v>
      </c>
      <c r="BJ67" s="48">
        <v>4</v>
      </c>
      <c r="BK67" s="49">
        <v>100</v>
      </c>
      <c r="BL67" s="48">
        <v>4</v>
      </c>
    </row>
    <row r="68" spans="1:64" ht="15">
      <c r="A68" s="64" t="s">
        <v>230</v>
      </c>
      <c r="B68" s="64" t="s">
        <v>230</v>
      </c>
      <c r="C68" s="65"/>
      <c r="D68" s="66"/>
      <c r="E68" s="67"/>
      <c r="F68" s="68"/>
      <c r="G68" s="65"/>
      <c r="H68" s="69"/>
      <c r="I68" s="70"/>
      <c r="J68" s="70"/>
      <c r="K68" s="34" t="s">
        <v>65</v>
      </c>
      <c r="L68" s="77">
        <v>68</v>
      </c>
      <c r="M68" s="77"/>
      <c r="N68" s="72"/>
      <c r="O68" s="79" t="s">
        <v>176</v>
      </c>
      <c r="P68" s="81">
        <v>43509.33456018518</v>
      </c>
      <c r="Q68" s="79" t="s">
        <v>422</v>
      </c>
      <c r="R68" s="83" t="s">
        <v>498</v>
      </c>
      <c r="S68" s="79" t="s">
        <v>509</v>
      </c>
      <c r="T68" s="79" t="s">
        <v>521</v>
      </c>
      <c r="U68" s="79"/>
      <c r="V68" s="83" t="s">
        <v>545</v>
      </c>
      <c r="W68" s="81">
        <v>43509.33456018518</v>
      </c>
      <c r="X68" s="83" t="s">
        <v>621</v>
      </c>
      <c r="Y68" s="79"/>
      <c r="Z68" s="79"/>
      <c r="AA68" s="85" t="s">
        <v>754</v>
      </c>
      <c r="AB68" s="79"/>
      <c r="AC68" s="79" t="b">
        <v>0</v>
      </c>
      <c r="AD68" s="79">
        <v>0</v>
      </c>
      <c r="AE68" s="85" t="s">
        <v>929</v>
      </c>
      <c r="AF68" s="79" t="b">
        <v>0</v>
      </c>
      <c r="AG68" s="79" t="s">
        <v>1036</v>
      </c>
      <c r="AH68" s="79"/>
      <c r="AI68" s="85" t="s">
        <v>929</v>
      </c>
      <c r="AJ68" s="79" t="b">
        <v>0</v>
      </c>
      <c r="AK68" s="79">
        <v>0</v>
      </c>
      <c r="AL68" s="85" t="s">
        <v>929</v>
      </c>
      <c r="AM68" s="79" t="s">
        <v>1041</v>
      </c>
      <c r="AN68" s="79" t="b">
        <v>0</v>
      </c>
      <c r="AO68" s="85" t="s">
        <v>754</v>
      </c>
      <c r="AP68" s="79" t="s">
        <v>176</v>
      </c>
      <c r="AQ68" s="79">
        <v>0</v>
      </c>
      <c r="AR68" s="79">
        <v>0</v>
      </c>
      <c r="AS68" s="79"/>
      <c r="AT68" s="79"/>
      <c r="AU68" s="79"/>
      <c r="AV68" s="79"/>
      <c r="AW68" s="79"/>
      <c r="AX68" s="79"/>
      <c r="AY68" s="79"/>
      <c r="AZ68" s="79"/>
      <c r="BA68">
        <v>1</v>
      </c>
      <c r="BB68" s="78" t="str">
        <f>REPLACE(INDEX(GroupVertices[Group],MATCH(Edges24[[#This Row],[Vertex 1]],GroupVertices[Vertex],0)),1,1,"")</f>
        <v>4</v>
      </c>
      <c r="BC68" s="78" t="str">
        <f>REPLACE(INDEX(GroupVertices[Group],MATCH(Edges24[[#This Row],[Vertex 2]],GroupVertices[Vertex],0)),1,1,"")</f>
        <v>4</v>
      </c>
      <c r="BD68" s="48">
        <v>0</v>
      </c>
      <c r="BE68" s="49">
        <v>0</v>
      </c>
      <c r="BF68" s="48">
        <v>0</v>
      </c>
      <c r="BG68" s="49">
        <v>0</v>
      </c>
      <c r="BH68" s="48">
        <v>0</v>
      </c>
      <c r="BI68" s="49">
        <v>0</v>
      </c>
      <c r="BJ68" s="48">
        <v>2</v>
      </c>
      <c r="BK68" s="49">
        <v>100</v>
      </c>
      <c r="BL68" s="48">
        <v>2</v>
      </c>
    </row>
    <row r="69" spans="1:64" ht="15">
      <c r="A69" s="64" t="s">
        <v>231</v>
      </c>
      <c r="B69" s="64" t="s">
        <v>231</v>
      </c>
      <c r="C69" s="65"/>
      <c r="D69" s="66"/>
      <c r="E69" s="67"/>
      <c r="F69" s="68"/>
      <c r="G69" s="65"/>
      <c r="H69" s="69"/>
      <c r="I69" s="70"/>
      <c r="J69" s="70"/>
      <c r="K69" s="34" t="s">
        <v>65</v>
      </c>
      <c r="L69" s="77">
        <v>69</v>
      </c>
      <c r="M69" s="77"/>
      <c r="N69" s="72"/>
      <c r="O69" s="79" t="s">
        <v>176</v>
      </c>
      <c r="P69" s="81">
        <v>43509.33508101852</v>
      </c>
      <c r="Q69" s="79" t="s">
        <v>423</v>
      </c>
      <c r="R69" s="83" t="s">
        <v>498</v>
      </c>
      <c r="S69" s="79" t="s">
        <v>509</v>
      </c>
      <c r="T69" s="79" t="s">
        <v>525</v>
      </c>
      <c r="U69" s="79"/>
      <c r="V69" s="83" t="s">
        <v>547</v>
      </c>
      <c r="W69" s="81">
        <v>43509.33508101852</v>
      </c>
      <c r="X69" s="83" t="s">
        <v>622</v>
      </c>
      <c r="Y69" s="79"/>
      <c r="Z69" s="79"/>
      <c r="AA69" s="85" t="s">
        <v>755</v>
      </c>
      <c r="AB69" s="79"/>
      <c r="AC69" s="79" t="b">
        <v>0</v>
      </c>
      <c r="AD69" s="79">
        <v>0</v>
      </c>
      <c r="AE69" s="85" t="s">
        <v>929</v>
      </c>
      <c r="AF69" s="79" t="b">
        <v>0</v>
      </c>
      <c r="AG69" s="79" t="s">
        <v>1036</v>
      </c>
      <c r="AH69" s="79"/>
      <c r="AI69" s="85" t="s">
        <v>929</v>
      </c>
      <c r="AJ69" s="79" t="b">
        <v>0</v>
      </c>
      <c r="AK69" s="79">
        <v>0</v>
      </c>
      <c r="AL69" s="85" t="s">
        <v>929</v>
      </c>
      <c r="AM69" s="79" t="s">
        <v>1041</v>
      </c>
      <c r="AN69" s="79" t="b">
        <v>0</v>
      </c>
      <c r="AO69" s="85" t="s">
        <v>755</v>
      </c>
      <c r="AP69" s="79" t="s">
        <v>176</v>
      </c>
      <c r="AQ69" s="79">
        <v>0</v>
      </c>
      <c r="AR69" s="79">
        <v>0</v>
      </c>
      <c r="AS69" s="79"/>
      <c r="AT69" s="79"/>
      <c r="AU69" s="79"/>
      <c r="AV69" s="79"/>
      <c r="AW69" s="79"/>
      <c r="AX69" s="79"/>
      <c r="AY69" s="79"/>
      <c r="AZ69" s="79"/>
      <c r="BA69">
        <v>1</v>
      </c>
      <c r="BB69" s="78" t="str">
        <f>REPLACE(INDEX(GroupVertices[Group],MATCH(Edges24[[#This Row],[Vertex 1]],GroupVertices[Vertex],0)),1,1,"")</f>
        <v>4</v>
      </c>
      <c r="BC69" s="78" t="str">
        <f>REPLACE(INDEX(GroupVertices[Group],MATCH(Edges24[[#This Row],[Vertex 2]],GroupVertices[Vertex],0)),1,1,"")</f>
        <v>4</v>
      </c>
      <c r="BD69" s="48">
        <v>0</v>
      </c>
      <c r="BE69" s="49">
        <v>0</v>
      </c>
      <c r="BF69" s="48">
        <v>0</v>
      </c>
      <c r="BG69" s="49">
        <v>0</v>
      </c>
      <c r="BH69" s="48">
        <v>0</v>
      </c>
      <c r="BI69" s="49">
        <v>0</v>
      </c>
      <c r="BJ69" s="48">
        <v>4</v>
      </c>
      <c r="BK69" s="49">
        <v>100</v>
      </c>
      <c r="BL69" s="48">
        <v>4</v>
      </c>
    </row>
    <row r="70" spans="1:64" ht="15">
      <c r="A70" s="64" t="s">
        <v>232</v>
      </c>
      <c r="B70" s="64" t="s">
        <v>232</v>
      </c>
      <c r="C70" s="65"/>
      <c r="D70" s="66"/>
      <c r="E70" s="67"/>
      <c r="F70" s="68"/>
      <c r="G70" s="65"/>
      <c r="H70" s="69"/>
      <c r="I70" s="70"/>
      <c r="J70" s="70"/>
      <c r="K70" s="34" t="s">
        <v>65</v>
      </c>
      <c r="L70" s="77">
        <v>70</v>
      </c>
      <c r="M70" s="77"/>
      <c r="N70" s="72"/>
      <c r="O70" s="79" t="s">
        <v>176</v>
      </c>
      <c r="P70" s="81">
        <v>43509.33560185185</v>
      </c>
      <c r="Q70" s="79" t="s">
        <v>424</v>
      </c>
      <c r="R70" s="83" t="s">
        <v>498</v>
      </c>
      <c r="S70" s="79" t="s">
        <v>509</v>
      </c>
      <c r="T70" s="79" t="s">
        <v>525</v>
      </c>
      <c r="U70" s="79"/>
      <c r="V70" s="83" t="s">
        <v>548</v>
      </c>
      <c r="W70" s="81">
        <v>43509.33560185185</v>
      </c>
      <c r="X70" s="83" t="s">
        <v>623</v>
      </c>
      <c r="Y70" s="79"/>
      <c r="Z70" s="79"/>
      <c r="AA70" s="85" t="s">
        <v>756</v>
      </c>
      <c r="AB70" s="79"/>
      <c r="AC70" s="79" t="b">
        <v>0</v>
      </c>
      <c r="AD70" s="79">
        <v>0</v>
      </c>
      <c r="AE70" s="85" t="s">
        <v>929</v>
      </c>
      <c r="AF70" s="79" t="b">
        <v>0</v>
      </c>
      <c r="AG70" s="79" t="s">
        <v>1036</v>
      </c>
      <c r="AH70" s="79"/>
      <c r="AI70" s="85" t="s">
        <v>929</v>
      </c>
      <c r="AJ70" s="79" t="b">
        <v>0</v>
      </c>
      <c r="AK70" s="79">
        <v>0</v>
      </c>
      <c r="AL70" s="85" t="s">
        <v>929</v>
      </c>
      <c r="AM70" s="79" t="s">
        <v>1041</v>
      </c>
      <c r="AN70" s="79" t="b">
        <v>0</v>
      </c>
      <c r="AO70" s="85" t="s">
        <v>756</v>
      </c>
      <c r="AP70" s="79" t="s">
        <v>176</v>
      </c>
      <c r="AQ70" s="79">
        <v>0</v>
      </c>
      <c r="AR70" s="79">
        <v>0</v>
      </c>
      <c r="AS70" s="79"/>
      <c r="AT70" s="79"/>
      <c r="AU70" s="79"/>
      <c r="AV70" s="79"/>
      <c r="AW70" s="79"/>
      <c r="AX70" s="79"/>
      <c r="AY70" s="79"/>
      <c r="AZ70" s="79"/>
      <c r="BA70">
        <v>1</v>
      </c>
      <c r="BB70" s="78" t="str">
        <f>REPLACE(INDEX(GroupVertices[Group],MATCH(Edges24[[#This Row],[Vertex 1]],GroupVertices[Vertex],0)),1,1,"")</f>
        <v>4</v>
      </c>
      <c r="BC70" s="78" t="str">
        <f>REPLACE(INDEX(GroupVertices[Group],MATCH(Edges24[[#This Row],[Vertex 2]],GroupVertices[Vertex],0)),1,1,"")</f>
        <v>4</v>
      </c>
      <c r="BD70" s="48">
        <v>0</v>
      </c>
      <c r="BE70" s="49">
        <v>0</v>
      </c>
      <c r="BF70" s="48">
        <v>0</v>
      </c>
      <c r="BG70" s="49">
        <v>0</v>
      </c>
      <c r="BH70" s="48">
        <v>0</v>
      </c>
      <c r="BI70" s="49">
        <v>0</v>
      </c>
      <c r="BJ70" s="48">
        <v>4</v>
      </c>
      <c r="BK70" s="49">
        <v>100</v>
      </c>
      <c r="BL70" s="48">
        <v>4</v>
      </c>
    </row>
    <row r="71" spans="1:64" ht="15">
      <c r="A71" s="64" t="s">
        <v>233</v>
      </c>
      <c r="B71" s="64" t="s">
        <v>233</v>
      </c>
      <c r="C71" s="65"/>
      <c r="D71" s="66"/>
      <c r="E71" s="67"/>
      <c r="F71" s="68"/>
      <c r="G71" s="65"/>
      <c r="H71" s="69"/>
      <c r="I71" s="70"/>
      <c r="J71" s="70"/>
      <c r="K71" s="34" t="s">
        <v>65</v>
      </c>
      <c r="L71" s="77">
        <v>71</v>
      </c>
      <c r="M71" s="77"/>
      <c r="N71" s="72"/>
      <c r="O71" s="79" t="s">
        <v>176</v>
      </c>
      <c r="P71" s="81">
        <v>43509.33665509259</v>
      </c>
      <c r="Q71" s="79" t="s">
        <v>425</v>
      </c>
      <c r="R71" s="83" t="s">
        <v>498</v>
      </c>
      <c r="S71" s="79" t="s">
        <v>509</v>
      </c>
      <c r="T71" s="79" t="s">
        <v>526</v>
      </c>
      <c r="U71" s="79"/>
      <c r="V71" s="83" t="s">
        <v>549</v>
      </c>
      <c r="W71" s="81">
        <v>43509.33665509259</v>
      </c>
      <c r="X71" s="83" t="s">
        <v>624</v>
      </c>
      <c r="Y71" s="79"/>
      <c r="Z71" s="79"/>
      <c r="AA71" s="85" t="s">
        <v>757</v>
      </c>
      <c r="AB71" s="79"/>
      <c r="AC71" s="79" t="b">
        <v>0</v>
      </c>
      <c r="AD71" s="79">
        <v>0</v>
      </c>
      <c r="AE71" s="85" t="s">
        <v>929</v>
      </c>
      <c r="AF71" s="79" t="b">
        <v>0</v>
      </c>
      <c r="AG71" s="79" t="s">
        <v>1036</v>
      </c>
      <c r="AH71" s="79"/>
      <c r="AI71" s="85" t="s">
        <v>929</v>
      </c>
      <c r="AJ71" s="79" t="b">
        <v>0</v>
      </c>
      <c r="AK71" s="79">
        <v>0</v>
      </c>
      <c r="AL71" s="85" t="s">
        <v>929</v>
      </c>
      <c r="AM71" s="79" t="s">
        <v>1041</v>
      </c>
      <c r="AN71" s="79" t="b">
        <v>0</v>
      </c>
      <c r="AO71" s="85" t="s">
        <v>757</v>
      </c>
      <c r="AP71" s="79" t="s">
        <v>176</v>
      </c>
      <c r="AQ71" s="79">
        <v>0</v>
      </c>
      <c r="AR71" s="79">
        <v>0</v>
      </c>
      <c r="AS71" s="79"/>
      <c r="AT71" s="79"/>
      <c r="AU71" s="79"/>
      <c r="AV71" s="79"/>
      <c r="AW71" s="79"/>
      <c r="AX71" s="79"/>
      <c r="AY71" s="79"/>
      <c r="AZ71" s="79"/>
      <c r="BA71">
        <v>1</v>
      </c>
      <c r="BB71" s="78" t="str">
        <f>REPLACE(INDEX(GroupVertices[Group],MATCH(Edges24[[#This Row],[Vertex 1]],GroupVertices[Vertex],0)),1,1,"")</f>
        <v>4</v>
      </c>
      <c r="BC71" s="78" t="str">
        <f>REPLACE(INDEX(GroupVertices[Group],MATCH(Edges24[[#This Row],[Vertex 2]],GroupVertices[Vertex],0)),1,1,"")</f>
        <v>4</v>
      </c>
      <c r="BD71" s="48">
        <v>0</v>
      </c>
      <c r="BE71" s="49">
        <v>0</v>
      </c>
      <c r="BF71" s="48">
        <v>0</v>
      </c>
      <c r="BG71" s="49">
        <v>0</v>
      </c>
      <c r="BH71" s="48">
        <v>0</v>
      </c>
      <c r="BI71" s="49">
        <v>0</v>
      </c>
      <c r="BJ71" s="48">
        <v>3</v>
      </c>
      <c r="BK71" s="49">
        <v>100</v>
      </c>
      <c r="BL71" s="48">
        <v>3</v>
      </c>
    </row>
    <row r="72" spans="1:64" ht="15">
      <c r="A72" s="64" t="s">
        <v>234</v>
      </c>
      <c r="B72" s="64" t="s">
        <v>234</v>
      </c>
      <c r="C72" s="65"/>
      <c r="D72" s="66"/>
      <c r="E72" s="67"/>
      <c r="F72" s="68"/>
      <c r="G72" s="65"/>
      <c r="H72" s="69"/>
      <c r="I72" s="70"/>
      <c r="J72" s="70"/>
      <c r="K72" s="34" t="s">
        <v>65</v>
      </c>
      <c r="L72" s="77">
        <v>72</v>
      </c>
      <c r="M72" s="77"/>
      <c r="N72" s="72"/>
      <c r="O72" s="79" t="s">
        <v>176</v>
      </c>
      <c r="P72" s="81">
        <v>43509.33770833333</v>
      </c>
      <c r="Q72" s="79" t="s">
        <v>426</v>
      </c>
      <c r="R72" s="83" t="s">
        <v>498</v>
      </c>
      <c r="S72" s="79" t="s">
        <v>509</v>
      </c>
      <c r="T72" s="79" t="s">
        <v>527</v>
      </c>
      <c r="U72" s="79"/>
      <c r="V72" s="83" t="s">
        <v>550</v>
      </c>
      <c r="W72" s="81">
        <v>43509.33770833333</v>
      </c>
      <c r="X72" s="83" t="s">
        <v>625</v>
      </c>
      <c r="Y72" s="79"/>
      <c r="Z72" s="79"/>
      <c r="AA72" s="85" t="s">
        <v>758</v>
      </c>
      <c r="AB72" s="79"/>
      <c r="AC72" s="79" t="b">
        <v>0</v>
      </c>
      <c r="AD72" s="79">
        <v>0</v>
      </c>
      <c r="AE72" s="85" t="s">
        <v>929</v>
      </c>
      <c r="AF72" s="79" t="b">
        <v>0</v>
      </c>
      <c r="AG72" s="79" t="s">
        <v>1036</v>
      </c>
      <c r="AH72" s="79"/>
      <c r="AI72" s="85" t="s">
        <v>929</v>
      </c>
      <c r="AJ72" s="79" t="b">
        <v>0</v>
      </c>
      <c r="AK72" s="79">
        <v>0</v>
      </c>
      <c r="AL72" s="85" t="s">
        <v>929</v>
      </c>
      <c r="AM72" s="79" t="s">
        <v>1041</v>
      </c>
      <c r="AN72" s="79" t="b">
        <v>0</v>
      </c>
      <c r="AO72" s="85" t="s">
        <v>758</v>
      </c>
      <c r="AP72" s="79" t="s">
        <v>176</v>
      </c>
      <c r="AQ72" s="79">
        <v>0</v>
      </c>
      <c r="AR72" s="79">
        <v>0</v>
      </c>
      <c r="AS72" s="79"/>
      <c r="AT72" s="79"/>
      <c r="AU72" s="79"/>
      <c r="AV72" s="79"/>
      <c r="AW72" s="79"/>
      <c r="AX72" s="79"/>
      <c r="AY72" s="79"/>
      <c r="AZ72" s="79"/>
      <c r="BA72">
        <v>1</v>
      </c>
      <c r="BB72" s="78" t="str">
        <f>REPLACE(INDEX(GroupVertices[Group],MATCH(Edges24[[#This Row],[Vertex 1]],GroupVertices[Vertex],0)),1,1,"")</f>
        <v>4</v>
      </c>
      <c r="BC72" s="78" t="str">
        <f>REPLACE(INDEX(GroupVertices[Group],MATCH(Edges24[[#This Row],[Vertex 2]],GroupVertices[Vertex],0)),1,1,"")</f>
        <v>4</v>
      </c>
      <c r="BD72" s="48">
        <v>0</v>
      </c>
      <c r="BE72" s="49">
        <v>0</v>
      </c>
      <c r="BF72" s="48">
        <v>0</v>
      </c>
      <c r="BG72" s="49">
        <v>0</v>
      </c>
      <c r="BH72" s="48">
        <v>0</v>
      </c>
      <c r="BI72" s="49">
        <v>0</v>
      </c>
      <c r="BJ72" s="48">
        <v>3</v>
      </c>
      <c r="BK72" s="49">
        <v>100</v>
      </c>
      <c r="BL72" s="48">
        <v>3</v>
      </c>
    </row>
    <row r="73" spans="1:64" ht="15">
      <c r="A73" s="64" t="s">
        <v>235</v>
      </c>
      <c r="B73" s="64" t="s">
        <v>235</v>
      </c>
      <c r="C73" s="65"/>
      <c r="D73" s="66"/>
      <c r="E73" s="67"/>
      <c r="F73" s="68"/>
      <c r="G73" s="65"/>
      <c r="H73" s="69"/>
      <c r="I73" s="70"/>
      <c r="J73" s="70"/>
      <c r="K73" s="34" t="s">
        <v>65</v>
      </c>
      <c r="L73" s="77">
        <v>73</v>
      </c>
      <c r="M73" s="77"/>
      <c r="N73" s="72"/>
      <c r="O73" s="79" t="s">
        <v>176</v>
      </c>
      <c r="P73" s="81">
        <v>43509.33928240741</v>
      </c>
      <c r="Q73" s="79" t="s">
        <v>427</v>
      </c>
      <c r="R73" s="83" t="s">
        <v>498</v>
      </c>
      <c r="S73" s="79" t="s">
        <v>509</v>
      </c>
      <c r="T73" s="79" t="s">
        <v>528</v>
      </c>
      <c r="U73" s="79"/>
      <c r="V73" s="83" t="s">
        <v>551</v>
      </c>
      <c r="W73" s="81">
        <v>43509.33928240741</v>
      </c>
      <c r="X73" s="83" t="s">
        <v>626</v>
      </c>
      <c r="Y73" s="79"/>
      <c r="Z73" s="79"/>
      <c r="AA73" s="85" t="s">
        <v>759</v>
      </c>
      <c r="AB73" s="79"/>
      <c r="AC73" s="79" t="b">
        <v>0</v>
      </c>
      <c r="AD73" s="79">
        <v>0</v>
      </c>
      <c r="AE73" s="85" t="s">
        <v>929</v>
      </c>
      <c r="AF73" s="79" t="b">
        <v>0</v>
      </c>
      <c r="AG73" s="79" t="s">
        <v>1036</v>
      </c>
      <c r="AH73" s="79"/>
      <c r="AI73" s="85" t="s">
        <v>929</v>
      </c>
      <c r="AJ73" s="79" t="b">
        <v>0</v>
      </c>
      <c r="AK73" s="79">
        <v>0</v>
      </c>
      <c r="AL73" s="85" t="s">
        <v>929</v>
      </c>
      <c r="AM73" s="79" t="s">
        <v>1041</v>
      </c>
      <c r="AN73" s="79" t="b">
        <v>0</v>
      </c>
      <c r="AO73" s="85" t="s">
        <v>759</v>
      </c>
      <c r="AP73" s="79" t="s">
        <v>176</v>
      </c>
      <c r="AQ73" s="79">
        <v>0</v>
      </c>
      <c r="AR73" s="79">
        <v>0</v>
      </c>
      <c r="AS73" s="79"/>
      <c r="AT73" s="79"/>
      <c r="AU73" s="79"/>
      <c r="AV73" s="79"/>
      <c r="AW73" s="79"/>
      <c r="AX73" s="79"/>
      <c r="AY73" s="79"/>
      <c r="AZ73" s="79"/>
      <c r="BA73">
        <v>1</v>
      </c>
      <c r="BB73" s="78" t="str">
        <f>REPLACE(INDEX(GroupVertices[Group],MATCH(Edges24[[#This Row],[Vertex 1]],GroupVertices[Vertex],0)),1,1,"")</f>
        <v>4</v>
      </c>
      <c r="BC73" s="78" t="str">
        <f>REPLACE(INDEX(GroupVertices[Group],MATCH(Edges24[[#This Row],[Vertex 2]],GroupVertices[Vertex],0)),1,1,"")</f>
        <v>4</v>
      </c>
      <c r="BD73" s="48">
        <v>0</v>
      </c>
      <c r="BE73" s="49">
        <v>0</v>
      </c>
      <c r="BF73" s="48">
        <v>0</v>
      </c>
      <c r="BG73" s="49">
        <v>0</v>
      </c>
      <c r="BH73" s="48">
        <v>0</v>
      </c>
      <c r="BI73" s="49">
        <v>0</v>
      </c>
      <c r="BJ73" s="48">
        <v>3</v>
      </c>
      <c r="BK73" s="49">
        <v>100</v>
      </c>
      <c r="BL73" s="48">
        <v>3</v>
      </c>
    </row>
    <row r="74" spans="1:64" ht="15">
      <c r="A74" s="64" t="s">
        <v>236</v>
      </c>
      <c r="B74" s="64" t="s">
        <v>287</v>
      </c>
      <c r="C74" s="65"/>
      <c r="D74" s="66"/>
      <c r="E74" s="67"/>
      <c r="F74" s="68"/>
      <c r="G74" s="65"/>
      <c r="H74" s="69"/>
      <c r="I74" s="70"/>
      <c r="J74" s="70"/>
      <c r="K74" s="34" t="s">
        <v>65</v>
      </c>
      <c r="L74" s="77">
        <v>74</v>
      </c>
      <c r="M74" s="77"/>
      <c r="N74" s="72"/>
      <c r="O74" s="79" t="s">
        <v>357</v>
      </c>
      <c r="P74" s="81">
        <v>43502.627430555556</v>
      </c>
      <c r="Q74" s="79" t="s">
        <v>428</v>
      </c>
      <c r="R74" s="83" t="s">
        <v>499</v>
      </c>
      <c r="S74" s="79" t="s">
        <v>510</v>
      </c>
      <c r="T74" s="79"/>
      <c r="U74" s="79"/>
      <c r="V74" s="83" t="s">
        <v>552</v>
      </c>
      <c r="W74" s="81">
        <v>43502.627430555556</v>
      </c>
      <c r="X74" s="83" t="s">
        <v>627</v>
      </c>
      <c r="Y74" s="79"/>
      <c r="Z74" s="79"/>
      <c r="AA74" s="85" t="s">
        <v>760</v>
      </c>
      <c r="AB74" s="85" t="s">
        <v>869</v>
      </c>
      <c r="AC74" s="79" t="b">
        <v>0</v>
      </c>
      <c r="AD74" s="79">
        <v>0</v>
      </c>
      <c r="AE74" s="85" t="s">
        <v>977</v>
      </c>
      <c r="AF74" s="79" t="b">
        <v>0</v>
      </c>
      <c r="AG74" s="79" t="s">
        <v>1035</v>
      </c>
      <c r="AH74" s="79"/>
      <c r="AI74" s="85" t="s">
        <v>929</v>
      </c>
      <c r="AJ74" s="79" t="b">
        <v>0</v>
      </c>
      <c r="AK74" s="79">
        <v>0</v>
      </c>
      <c r="AL74" s="85" t="s">
        <v>929</v>
      </c>
      <c r="AM74" s="79" t="s">
        <v>1046</v>
      </c>
      <c r="AN74" s="79" t="b">
        <v>0</v>
      </c>
      <c r="AO74" s="85" t="s">
        <v>869</v>
      </c>
      <c r="AP74" s="79" t="s">
        <v>176</v>
      </c>
      <c r="AQ74" s="79">
        <v>0</v>
      </c>
      <c r="AR74" s="79">
        <v>0</v>
      </c>
      <c r="AS74" s="79"/>
      <c r="AT74" s="79"/>
      <c r="AU74" s="79"/>
      <c r="AV74" s="79"/>
      <c r="AW74" s="79"/>
      <c r="AX74" s="79"/>
      <c r="AY74" s="79"/>
      <c r="AZ74" s="79"/>
      <c r="BA74">
        <v>1</v>
      </c>
      <c r="BB74" s="78" t="str">
        <f>REPLACE(INDEX(GroupVertices[Group],MATCH(Edges24[[#This Row],[Vertex 1]],GroupVertices[Vertex],0)),1,1,"")</f>
        <v>5</v>
      </c>
      <c r="BC74" s="78" t="str">
        <f>REPLACE(INDEX(GroupVertices[Group],MATCH(Edges24[[#This Row],[Vertex 2]],GroupVertices[Vertex],0)),1,1,"")</f>
        <v>5</v>
      </c>
      <c r="BD74" s="48">
        <v>1</v>
      </c>
      <c r="BE74" s="49">
        <v>2.3255813953488373</v>
      </c>
      <c r="BF74" s="48">
        <v>0</v>
      </c>
      <c r="BG74" s="49">
        <v>0</v>
      </c>
      <c r="BH74" s="48">
        <v>0</v>
      </c>
      <c r="BI74" s="49">
        <v>0</v>
      </c>
      <c r="BJ74" s="48">
        <v>42</v>
      </c>
      <c r="BK74" s="49">
        <v>97.67441860465117</v>
      </c>
      <c r="BL74" s="48">
        <v>43</v>
      </c>
    </row>
    <row r="75" spans="1:64" ht="15">
      <c r="A75" s="64" t="s">
        <v>236</v>
      </c>
      <c r="B75" s="64" t="s">
        <v>288</v>
      </c>
      <c r="C75" s="65"/>
      <c r="D75" s="66"/>
      <c r="E75" s="67"/>
      <c r="F75" s="68"/>
      <c r="G75" s="65"/>
      <c r="H75" s="69"/>
      <c r="I75" s="70"/>
      <c r="J75" s="70"/>
      <c r="K75" s="34" t="s">
        <v>65</v>
      </c>
      <c r="L75" s="77">
        <v>75</v>
      </c>
      <c r="M75" s="77"/>
      <c r="N75" s="72"/>
      <c r="O75" s="79" t="s">
        <v>357</v>
      </c>
      <c r="P75" s="81">
        <v>43502.77613425926</v>
      </c>
      <c r="Q75" s="79" t="s">
        <v>429</v>
      </c>
      <c r="R75" s="83" t="s">
        <v>499</v>
      </c>
      <c r="S75" s="79" t="s">
        <v>510</v>
      </c>
      <c r="T75" s="79"/>
      <c r="U75" s="79"/>
      <c r="V75" s="83" t="s">
        <v>552</v>
      </c>
      <c r="W75" s="81">
        <v>43502.77613425926</v>
      </c>
      <c r="X75" s="83" t="s">
        <v>628</v>
      </c>
      <c r="Y75" s="79"/>
      <c r="Z75" s="79"/>
      <c r="AA75" s="85" t="s">
        <v>761</v>
      </c>
      <c r="AB75" s="85" t="s">
        <v>870</v>
      </c>
      <c r="AC75" s="79" t="b">
        <v>0</v>
      </c>
      <c r="AD75" s="79">
        <v>0</v>
      </c>
      <c r="AE75" s="85" t="s">
        <v>978</v>
      </c>
      <c r="AF75" s="79" t="b">
        <v>0</v>
      </c>
      <c r="AG75" s="79" t="s">
        <v>1035</v>
      </c>
      <c r="AH75" s="79"/>
      <c r="AI75" s="85" t="s">
        <v>929</v>
      </c>
      <c r="AJ75" s="79" t="b">
        <v>0</v>
      </c>
      <c r="AK75" s="79">
        <v>0</v>
      </c>
      <c r="AL75" s="85" t="s">
        <v>929</v>
      </c>
      <c r="AM75" s="79" t="s">
        <v>1046</v>
      </c>
      <c r="AN75" s="79" t="b">
        <v>0</v>
      </c>
      <c r="AO75" s="85" t="s">
        <v>870</v>
      </c>
      <c r="AP75" s="79" t="s">
        <v>176</v>
      </c>
      <c r="AQ75" s="79">
        <v>0</v>
      </c>
      <c r="AR75" s="79">
        <v>0</v>
      </c>
      <c r="AS75" s="79"/>
      <c r="AT75" s="79"/>
      <c r="AU75" s="79"/>
      <c r="AV75" s="79"/>
      <c r="AW75" s="79"/>
      <c r="AX75" s="79"/>
      <c r="AY75" s="79"/>
      <c r="AZ75" s="79"/>
      <c r="BA75">
        <v>1</v>
      </c>
      <c r="BB75" s="78" t="str">
        <f>REPLACE(INDEX(GroupVertices[Group],MATCH(Edges24[[#This Row],[Vertex 1]],GroupVertices[Vertex],0)),1,1,"")</f>
        <v>5</v>
      </c>
      <c r="BC75" s="78" t="str">
        <f>REPLACE(INDEX(GroupVertices[Group],MATCH(Edges24[[#This Row],[Vertex 2]],GroupVertices[Vertex],0)),1,1,"")</f>
        <v>5</v>
      </c>
      <c r="BD75" s="48">
        <v>0</v>
      </c>
      <c r="BE75" s="49">
        <v>0</v>
      </c>
      <c r="BF75" s="48">
        <v>2</v>
      </c>
      <c r="BG75" s="49">
        <v>4.761904761904762</v>
      </c>
      <c r="BH75" s="48">
        <v>0</v>
      </c>
      <c r="BI75" s="49">
        <v>0</v>
      </c>
      <c r="BJ75" s="48">
        <v>40</v>
      </c>
      <c r="BK75" s="49">
        <v>95.23809523809524</v>
      </c>
      <c r="BL75" s="48">
        <v>42</v>
      </c>
    </row>
    <row r="76" spans="1:64" ht="15">
      <c r="A76" s="64" t="s">
        <v>236</v>
      </c>
      <c r="B76" s="64" t="s">
        <v>289</v>
      </c>
      <c r="C76" s="65"/>
      <c r="D76" s="66"/>
      <c r="E76" s="67"/>
      <c r="F76" s="68"/>
      <c r="G76" s="65"/>
      <c r="H76" s="69"/>
      <c r="I76" s="70"/>
      <c r="J76" s="70"/>
      <c r="K76" s="34" t="s">
        <v>65</v>
      </c>
      <c r="L76" s="77">
        <v>76</v>
      </c>
      <c r="M76" s="77"/>
      <c r="N76" s="72"/>
      <c r="O76" s="79" t="s">
        <v>357</v>
      </c>
      <c r="P76" s="81">
        <v>43504.06251157408</v>
      </c>
      <c r="Q76" s="79" t="s">
        <v>430</v>
      </c>
      <c r="R76" s="83" t="s">
        <v>499</v>
      </c>
      <c r="S76" s="79" t="s">
        <v>510</v>
      </c>
      <c r="T76" s="79"/>
      <c r="U76" s="79"/>
      <c r="V76" s="83" t="s">
        <v>552</v>
      </c>
      <c r="W76" s="81">
        <v>43504.06251157408</v>
      </c>
      <c r="X76" s="83" t="s">
        <v>629</v>
      </c>
      <c r="Y76" s="79"/>
      <c r="Z76" s="79"/>
      <c r="AA76" s="85" t="s">
        <v>762</v>
      </c>
      <c r="AB76" s="85" t="s">
        <v>871</v>
      </c>
      <c r="AC76" s="79" t="b">
        <v>0</v>
      </c>
      <c r="AD76" s="79">
        <v>0</v>
      </c>
      <c r="AE76" s="85" t="s">
        <v>979</v>
      </c>
      <c r="AF76" s="79" t="b">
        <v>0</v>
      </c>
      <c r="AG76" s="79" t="s">
        <v>1035</v>
      </c>
      <c r="AH76" s="79"/>
      <c r="AI76" s="85" t="s">
        <v>929</v>
      </c>
      <c r="AJ76" s="79" t="b">
        <v>0</v>
      </c>
      <c r="AK76" s="79">
        <v>0</v>
      </c>
      <c r="AL76" s="85" t="s">
        <v>929</v>
      </c>
      <c r="AM76" s="79" t="s">
        <v>1046</v>
      </c>
      <c r="AN76" s="79" t="b">
        <v>0</v>
      </c>
      <c r="AO76" s="85" t="s">
        <v>871</v>
      </c>
      <c r="AP76" s="79" t="s">
        <v>176</v>
      </c>
      <c r="AQ76" s="79">
        <v>0</v>
      </c>
      <c r="AR76" s="79">
        <v>0</v>
      </c>
      <c r="AS76" s="79"/>
      <c r="AT76" s="79"/>
      <c r="AU76" s="79"/>
      <c r="AV76" s="79"/>
      <c r="AW76" s="79"/>
      <c r="AX76" s="79"/>
      <c r="AY76" s="79"/>
      <c r="AZ76" s="79"/>
      <c r="BA76">
        <v>1</v>
      </c>
      <c r="BB76" s="78" t="str">
        <f>REPLACE(INDEX(GroupVertices[Group],MATCH(Edges24[[#This Row],[Vertex 1]],GroupVertices[Vertex],0)),1,1,"")</f>
        <v>5</v>
      </c>
      <c r="BC76" s="78" t="str">
        <f>REPLACE(INDEX(GroupVertices[Group],MATCH(Edges24[[#This Row],[Vertex 2]],GroupVertices[Vertex],0)),1,1,"")</f>
        <v>5</v>
      </c>
      <c r="BD76" s="48">
        <v>2</v>
      </c>
      <c r="BE76" s="49">
        <v>4.545454545454546</v>
      </c>
      <c r="BF76" s="48">
        <v>3</v>
      </c>
      <c r="BG76" s="49">
        <v>6.818181818181818</v>
      </c>
      <c r="BH76" s="48">
        <v>0</v>
      </c>
      <c r="BI76" s="49">
        <v>0</v>
      </c>
      <c r="BJ76" s="48">
        <v>39</v>
      </c>
      <c r="BK76" s="49">
        <v>88.63636363636364</v>
      </c>
      <c r="BL76" s="48">
        <v>44</v>
      </c>
    </row>
    <row r="77" spans="1:64" ht="15">
      <c r="A77" s="64" t="s">
        <v>236</v>
      </c>
      <c r="B77" s="64" t="s">
        <v>290</v>
      </c>
      <c r="C77" s="65"/>
      <c r="D77" s="66"/>
      <c r="E77" s="67"/>
      <c r="F77" s="68"/>
      <c r="G77" s="65"/>
      <c r="H77" s="69"/>
      <c r="I77" s="70"/>
      <c r="J77" s="70"/>
      <c r="K77" s="34" t="s">
        <v>65</v>
      </c>
      <c r="L77" s="77">
        <v>77</v>
      </c>
      <c r="M77" s="77"/>
      <c r="N77" s="72"/>
      <c r="O77" s="79" t="s">
        <v>357</v>
      </c>
      <c r="P77" s="81">
        <v>43504.84615740741</v>
      </c>
      <c r="Q77" s="79" t="s">
        <v>431</v>
      </c>
      <c r="R77" s="83" t="s">
        <v>499</v>
      </c>
      <c r="S77" s="79" t="s">
        <v>510</v>
      </c>
      <c r="T77" s="79"/>
      <c r="U77" s="79"/>
      <c r="V77" s="83" t="s">
        <v>552</v>
      </c>
      <c r="W77" s="81">
        <v>43504.84615740741</v>
      </c>
      <c r="X77" s="83" t="s">
        <v>630</v>
      </c>
      <c r="Y77" s="79"/>
      <c r="Z77" s="79"/>
      <c r="AA77" s="85" t="s">
        <v>763</v>
      </c>
      <c r="AB77" s="85" t="s">
        <v>872</v>
      </c>
      <c r="AC77" s="79" t="b">
        <v>0</v>
      </c>
      <c r="AD77" s="79">
        <v>0</v>
      </c>
      <c r="AE77" s="85" t="s">
        <v>980</v>
      </c>
      <c r="AF77" s="79" t="b">
        <v>0</v>
      </c>
      <c r="AG77" s="79" t="s">
        <v>1035</v>
      </c>
      <c r="AH77" s="79"/>
      <c r="AI77" s="85" t="s">
        <v>929</v>
      </c>
      <c r="AJ77" s="79" t="b">
        <v>0</v>
      </c>
      <c r="AK77" s="79">
        <v>0</v>
      </c>
      <c r="AL77" s="85" t="s">
        <v>929</v>
      </c>
      <c r="AM77" s="79" t="s">
        <v>1046</v>
      </c>
      <c r="AN77" s="79" t="b">
        <v>0</v>
      </c>
      <c r="AO77" s="85" t="s">
        <v>872</v>
      </c>
      <c r="AP77" s="79" t="s">
        <v>176</v>
      </c>
      <c r="AQ77" s="79">
        <v>0</v>
      </c>
      <c r="AR77" s="79">
        <v>0</v>
      </c>
      <c r="AS77" s="79"/>
      <c r="AT77" s="79"/>
      <c r="AU77" s="79"/>
      <c r="AV77" s="79"/>
      <c r="AW77" s="79"/>
      <c r="AX77" s="79"/>
      <c r="AY77" s="79"/>
      <c r="AZ77" s="79"/>
      <c r="BA77">
        <v>1</v>
      </c>
      <c r="BB77" s="78" t="str">
        <f>REPLACE(INDEX(GroupVertices[Group],MATCH(Edges24[[#This Row],[Vertex 1]],GroupVertices[Vertex],0)),1,1,"")</f>
        <v>5</v>
      </c>
      <c r="BC77" s="78" t="str">
        <f>REPLACE(INDEX(GroupVertices[Group],MATCH(Edges24[[#This Row],[Vertex 2]],GroupVertices[Vertex],0)),1,1,"")</f>
        <v>5</v>
      </c>
      <c r="BD77" s="48">
        <v>0</v>
      </c>
      <c r="BE77" s="49">
        <v>0</v>
      </c>
      <c r="BF77" s="48">
        <v>1</v>
      </c>
      <c r="BG77" s="49">
        <v>2.4390243902439024</v>
      </c>
      <c r="BH77" s="48">
        <v>0</v>
      </c>
      <c r="BI77" s="49">
        <v>0</v>
      </c>
      <c r="BJ77" s="48">
        <v>40</v>
      </c>
      <c r="BK77" s="49">
        <v>97.5609756097561</v>
      </c>
      <c r="BL77" s="48">
        <v>41</v>
      </c>
    </row>
    <row r="78" spans="1:64" ht="15">
      <c r="A78" s="64" t="s">
        <v>236</v>
      </c>
      <c r="B78" s="64" t="s">
        <v>291</v>
      </c>
      <c r="C78" s="65"/>
      <c r="D78" s="66"/>
      <c r="E78" s="67"/>
      <c r="F78" s="68"/>
      <c r="G78" s="65"/>
      <c r="H78" s="69"/>
      <c r="I78" s="70"/>
      <c r="J78" s="70"/>
      <c r="K78" s="34" t="s">
        <v>65</v>
      </c>
      <c r="L78" s="77">
        <v>78</v>
      </c>
      <c r="M78" s="77"/>
      <c r="N78" s="72"/>
      <c r="O78" s="79" t="s">
        <v>357</v>
      </c>
      <c r="P78" s="81">
        <v>43504.912835648145</v>
      </c>
      <c r="Q78" s="79" t="s">
        <v>432</v>
      </c>
      <c r="R78" s="83" t="s">
        <v>499</v>
      </c>
      <c r="S78" s="79" t="s">
        <v>510</v>
      </c>
      <c r="T78" s="79"/>
      <c r="U78" s="79"/>
      <c r="V78" s="83" t="s">
        <v>552</v>
      </c>
      <c r="W78" s="81">
        <v>43504.912835648145</v>
      </c>
      <c r="X78" s="83" t="s">
        <v>631</v>
      </c>
      <c r="Y78" s="79"/>
      <c r="Z78" s="79"/>
      <c r="AA78" s="85" t="s">
        <v>764</v>
      </c>
      <c r="AB78" s="85" t="s">
        <v>873</v>
      </c>
      <c r="AC78" s="79" t="b">
        <v>0</v>
      </c>
      <c r="AD78" s="79">
        <v>0</v>
      </c>
      <c r="AE78" s="85" t="s">
        <v>981</v>
      </c>
      <c r="AF78" s="79" t="b">
        <v>0</v>
      </c>
      <c r="AG78" s="79" t="s">
        <v>1035</v>
      </c>
      <c r="AH78" s="79"/>
      <c r="AI78" s="85" t="s">
        <v>929</v>
      </c>
      <c r="AJ78" s="79" t="b">
        <v>0</v>
      </c>
      <c r="AK78" s="79">
        <v>0</v>
      </c>
      <c r="AL78" s="85" t="s">
        <v>929</v>
      </c>
      <c r="AM78" s="79" t="s">
        <v>1046</v>
      </c>
      <c r="AN78" s="79" t="b">
        <v>0</v>
      </c>
      <c r="AO78" s="85" t="s">
        <v>873</v>
      </c>
      <c r="AP78" s="79" t="s">
        <v>176</v>
      </c>
      <c r="AQ78" s="79">
        <v>0</v>
      </c>
      <c r="AR78" s="79">
        <v>0</v>
      </c>
      <c r="AS78" s="79"/>
      <c r="AT78" s="79"/>
      <c r="AU78" s="79"/>
      <c r="AV78" s="79"/>
      <c r="AW78" s="79"/>
      <c r="AX78" s="79"/>
      <c r="AY78" s="79"/>
      <c r="AZ78" s="79"/>
      <c r="BA78">
        <v>1</v>
      </c>
      <c r="BB78" s="78" t="str">
        <f>REPLACE(INDEX(GroupVertices[Group],MATCH(Edges24[[#This Row],[Vertex 1]],GroupVertices[Vertex],0)),1,1,"")</f>
        <v>5</v>
      </c>
      <c r="BC78" s="78" t="str">
        <f>REPLACE(INDEX(GroupVertices[Group],MATCH(Edges24[[#This Row],[Vertex 2]],GroupVertices[Vertex],0)),1,1,"")</f>
        <v>5</v>
      </c>
      <c r="BD78" s="48">
        <v>2</v>
      </c>
      <c r="BE78" s="49">
        <v>4.166666666666667</v>
      </c>
      <c r="BF78" s="48">
        <v>1</v>
      </c>
      <c r="BG78" s="49">
        <v>2.0833333333333335</v>
      </c>
      <c r="BH78" s="48">
        <v>0</v>
      </c>
      <c r="BI78" s="49">
        <v>0</v>
      </c>
      <c r="BJ78" s="48">
        <v>45</v>
      </c>
      <c r="BK78" s="49">
        <v>93.75</v>
      </c>
      <c r="BL78" s="48">
        <v>48</v>
      </c>
    </row>
    <row r="79" spans="1:64" ht="15">
      <c r="A79" s="64" t="s">
        <v>236</v>
      </c>
      <c r="B79" s="64" t="s">
        <v>292</v>
      </c>
      <c r="C79" s="65"/>
      <c r="D79" s="66"/>
      <c r="E79" s="67"/>
      <c r="F79" s="68"/>
      <c r="G79" s="65"/>
      <c r="H79" s="69"/>
      <c r="I79" s="70"/>
      <c r="J79" s="70"/>
      <c r="K79" s="34" t="s">
        <v>65</v>
      </c>
      <c r="L79" s="77">
        <v>79</v>
      </c>
      <c r="M79" s="77"/>
      <c r="N79" s="72"/>
      <c r="O79" s="79" t="s">
        <v>357</v>
      </c>
      <c r="P79" s="81">
        <v>43507.69488425926</v>
      </c>
      <c r="Q79" s="79" t="s">
        <v>433</v>
      </c>
      <c r="R79" s="83" t="s">
        <v>499</v>
      </c>
      <c r="S79" s="79" t="s">
        <v>510</v>
      </c>
      <c r="T79" s="79"/>
      <c r="U79" s="79"/>
      <c r="V79" s="83" t="s">
        <v>552</v>
      </c>
      <c r="W79" s="81">
        <v>43507.69488425926</v>
      </c>
      <c r="X79" s="83" t="s">
        <v>632</v>
      </c>
      <c r="Y79" s="79"/>
      <c r="Z79" s="79"/>
      <c r="AA79" s="85" t="s">
        <v>765</v>
      </c>
      <c r="AB79" s="85" t="s">
        <v>874</v>
      </c>
      <c r="AC79" s="79" t="b">
        <v>0</v>
      </c>
      <c r="AD79" s="79">
        <v>0</v>
      </c>
      <c r="AE79" s="85" t="s">
        <v>982</v>
      </c>
      <c r="AF79" s="79" t="b">
        <v>0</v>
      </c>
      <c r="AG79" s="79" t="s">
        <v>1035</v>
      </c>
      <c r="AH79" s="79"/>
      <c r="AI79" s="85" t="s">
        <v>929</v>
      </c>
      <c r="AJ79" s="79" t="b">
        <v>0</v>
      </c>
      <c r="AK79" s="79">
        <v>0</v>
      </c>
      <c r="AL79" s="85" t="s">
        <v>929</v>
      </c>
      <c r="AM79" s="79" t="s">
        <v>1046</v>
      </c>
      <c r="AN79" s="79" t="b">
        <v>0</v>
      </c>
      <c r="AO79" s="85" t="s">
        <v>874</v>
      </c>
      <c r="AP79" s="79" t="s">
        <v>176</v>
      </c>
      <c r="AQ79" s="79">
        <v>0</v>
      </c>
      <c r="AR79" s="79">
        <v>0</v>
      </c>
      <c r="AS79" s="79"/>
      <c r="AT79" s="79"/>
      <c r="AU79" s="79"/>
      <c r="AV79" s="79"/>
      <c r="AW79" s="79"/>
      <c r="AX79" s="79"/>
      <c r="AY79" s="79"/>
      <c r="AZ79" s="79"/>
      <c r="BA79">
        <v>1</v>
      </c>
      <c r="BB79" s="78" t="str">
        <f>REPLACE(INDEX(GroupVertices[Group],MATCH(Edges24[[#This Row],[Vertex 1]],GroupVertices[Vertex],0)),1,1,"")</f>
        <v>5</v>
      </c>
      <c r="BC79" s="78" t="str">
        <f>REPLACE(INDEX(GroupVertices[Group],MATCH(Edges24[[#This Row],[Vertex 2]],GroupVertices[Vertex],0)),1,1,"")</f>
        <v>5</v>
      </c>
      <c r="BD79" s="48"/>
      <c r="BE79" s="49"/>
      <c r="BF79" s="48"/>
      <c r="BG79" s="49"/>
      <c r="BH79" s="48"/>
      <c r="BI79" s="49"/>
      <c r="BJ79" s="48"/>
      <c r="BK79" s="49"/>
      <c r="BL79" s="48"/>
    </row>
    <row r="80" spans="1:64" ht="15">
      <c r="A80" s="64" t="s">
        <v>236</v>
      </c>
      <c r="B80" s="64" t="s">
        <v>293</v>
      </c>
      <c r="C80" s="65"/>
      <c r="D80" s="66"/>
      <c r="E80" s="67"/>
      <c r="F80" s="68"/>
      <c r="G80" s="65"/>
      <c r="H80" s="69"/>
      <c r="I80" s="70"/>
      <c r="J80" s="70"/>
      <c r="K80" s="34" t="s">
        <v>65</v>
      </c>
      <c r="L80" s="77">
        <v>80</v>
      </c>
      <c r="M80" s="77"/>
      <c r="N80" s="72"/>
      <c r="O80" s="79" t="s">
        <v>357</v>
      </c>
      <c r="P80" s="81">
        <v>43509.66234953704</v>
      </c>
      <c r="Q80" s="79" t="s">
        <v>434</v>
      </c>
      <c r="R80" s="83" t="s">
        <v>499</v>
      </c>
      <c r="S80" s="79" t="s">
        <v>510</v>
      </c>
      <c r="T80" s="79"/>
      <c r="U80" s="79"/>
      <c r="V80" s="83" t="s">
        <v>552</v>
      </c>
      <c r="W80" s="81">
        <v>43509.66234953704</v>
      </c>
      <c r="X80" s="83" t="s">
        <v>633</v>
      </c>
      <c r="Y80" s="79"/>
      <c r="Z80" s="79"/>
      <c r="AA80" s="85" t="s">
        <v>766</v>
      </c>
      <c r="AB80" s="85" t="s">
        <v>875</v>
      </c>
      <c r="AC80" s="79" t="b">
        <v>0</v>
      </c>
      <c r="AD80" s="79">
        <v>0</v>
      </c>
      <c r="AE80" s="85" t="s">
        <v>983</v>
      </c>
      <c r="AF80" s="79" t="b">
        <v>0</v>
      </c>
      <c r="AG80" s="79" t="s">
        <v>1035</v>
      </c>
      <c r="AH80" s="79"/>
      <c r="AI80" s="85" t="s">
        <v>929</v>
      </c>
      <c r="AJ80" s="79" t="b">
        <v>0</v>
      </c>
      <c r="AK80" s="79">
        <v>0</v>
      </c>
      <c r="AL80" s="85" t="s">
        <v>929</v>
      </c>
      <c r="AM80" s="79" t="s">
        <v>1046</v>
      </c>
      <c r="AN80" s="79" t="b">
        <v>0</v>
      </c>
      <c r="AO80" s="85" t="s">
        <v>875</v>
      </c>
      <c r="AP80" s="79" t="s">
        <v>176</v>
      </c>
      <c r="AQ80" s="79">
        <v>0</v>
      </c>
      <c r="AR80" s="79">
        <v>0</v>
      </c>
      <c r="AS80" s="79"/>
      <c r="AT80" s="79"/>
      <c r="AU80" s="79"/>
      <c r="AV80" s="79"/>
      <c r="AW80" s="79"/>
      <c r="AX80" s="79"/>
      <c r="AY80" s="79"/>
      <c r="AZ80" s="79"/>
      <c r="BA80">
        <v>1</v>
      </c>
      <c r="BB80" s="78" t="str">
        <f>REPLACE(INDEX(GroupVertices[Group],MATCH(Edges24[[#This Row],[Vertex 1]],GroupVertices[Vertex],0)),1,1,"")</f>
        <v>5</v>
      </c>
      <c r="BC80" s="78" t="str">
        <f>REPLACE(INDEX(GroupVertices[Group],MATCH(Edges24[[#This Row],[Vertex 2]],GroupVertices[Vertex],0)),1,1,"")</f>
        <v>5</v>
      </c>
      <c r="BD80" s="48">
        <v>0</v>
      </c>
      <c r="BE80" s="49">
        <v>0</v>
      </c>
      <c r="BF80" s="48">
        <v>0</v>
      </c>
      <c r="BG80" s="49">
        <v>0</v>
      </c>
      <c r="BH80" s="48">
        <v>0</v>
      </c>
      <c r="BI80" s="49">
        <v>0</v>
      </c>
      <c r="BJ80" s="48">
        <v>22</v>
      </c>
      <c r="BK80" s="49">
        <v>100</v>
      </c>
      <c r="BL80" s="48">
        <v>22</v>
      </c>
    </row>
    <row r="81" spans="1:64" ht="15">
      <c r="A81" s="64" t="s">
        <v>237</v>
      </c>
      <c r="B81" s="64" t="s">
        <v>294</v>
      </c>
      <c r="C81" s="65"/>
      <c r="D81" s="66"/>
      <c r="E81" s="67"/>
      <c r="F81" s="68"/>
      <c r="G81" s="65"/>
      <c r="H81" s="69"/>
      <c r="I81" s="70"/>
      <c r="J81" s="70"/>
      <c r="K81" s="34" t="s">
        <v>65</v>
      </c>
      <c r="L81" s="77">
        <v>81</v>
      </c>
      <c r="M81" s="77"/>
      <c r="N81" s="72"/>
      <c r="O81" s="79" t="s">
        <v>357</v>
      </c>
      <c r="P81" s="81">
        <v>43499.006944444445</v>
      </c>
      <c r="Q81" s="79" t="s">
        <v>435</v>
      </c>
      <c r="R81" s="79"/>
      <c r="S81" s="79"/>
      <c r="T81" s="79"/>
      <c r="U81" s="79"/>
      <c r="V81" s="83" t="s">
        <v>553</v>
      </c>
      <c r="W81" s="81">
        <v>43499.006944444445</v>
      </c>
      <c r="X81" s="83" t="s">
        <v>634</v>
      </c>
      <c r="Y81" s="79"/>
      <c r="Z81" s="79"/>
      <c r="AA81" s="85" t="s">
        <v>767</v>
      </c>
      <c r="AB81" s="85" t="s">
        <v>876</v>
      </c>
      <c r="AC81" s="79" t="b">
        <v>0</v>
      </c>
      <c r="AD81" s="79">
        <v>0</v>
      </c>
      <c r="AE81" s="85" t="s">
        <v>984</v>
      </c>
      <c r="AF81" s="79" t="b">
        <v>0</v>
      </c>
      <c r="AG81" s="79" t="s">
        <v>1037</v>
      </c>
      <c r="AH81" s="79"/>
      <c r="AI81" s="85" t="s">
        <v>929</v>
      </c>
      <c r="AJ81" s="79" t="b">
        <v>0</v>
      </c>
      <c r="AK81" s="79">
        <v>0</v>
      </c>
      <c r="AL81" s="85" t="s">
        <v>929</v>
      </c>
      <c r="AM81" s="79" t="s">
        <v>1047</v>
      </c>
      <c r="AN81" s="79" t="b">
        <v>0</v>
      </c>
      <c r="AO81" s="85" t="s">
        <v>876</v>
      </c>
      <c r="AP81" s="79" t="s">
        <v>176</v>
      </c>
      <c r="AQ81" s="79">
        <v>0</v>
      </c>
      <c r="AR81" s="79">
        <v>0</v>
      </c>
      <c r="AS81" s="79"/>
      <c r="AT81" s="79"/>
      <c r="AU81" s="79"/>
      <c r="AV81" s="79"/>
      <c r="AW81" s="79"/>
      <c r="AX81" s="79"/>
      <c r="AY81" s="79"/>
      <c r="AZ81" s="79"/>
      <c r="BA81">
        <v>1</v>
      </c>
      <c r="BB81" s="78" t="str">
        <f>REPLACE(INDEX(GroupVertices[Group],MATCH(Edges24[[#This Row],[Vertex 1]],GroupVertices[Vertex],0)),1,1,"")</f>
        <v>3</v>
      </c>
      <c r="BC81" s="78" t="str">
        <f>REPLACE(INDEX(GroupVertices[Group],MATCH(Edges24[[#This Row],[Vertex 2]],GroupVertices[Vertex],0)),1,1,"")</f>
        <v>3</v>
      </c>
      <c r="BD81" s="48">
        <v>0</v>
      </c>
      <c r="BE81" s="49">
        <v>0</v>
      </c>
      <c r="BF81" s="48">
        <v>0</v>
      </c>
      <c r="BG81" s="49">
        <v>0</v>
      </c>
      <c r="BH81" s="48">
        <v>0</v>
      </c>
      <c r="BI81" s="49">
        <v>0</v>
      </c>
      <c r="BJ81" s="48">
        <v>12</v>
      </c>
      <c r="BK81" s="49">
        <v>100</v>
      </c>
      <c r="BL81" s="48">
        <v>12</v>
      </c>
    </row>
    <row r="82" spans="1:64" ht="15">
      <c r="A82" s="64" t="s">
        <v>237</v>
      </c>
      <c r="B82" s="64" t="s">
        <v>295</v>
      </c>
      <c r="C82" s="65"/>
      <c r="D82" s="66"/>
      <c r="E82" s="67"/>
      <c r="F82" s="68"/>
      <c r="G82" s="65"/>
      <c r="H82" s="69"/>
      <c r="I82" s="70"/>
      <c r="J82" s="70"/>
      <c r="K82" s="34" t="s">
        <v>65</v>
      </c>
      <c r="L82" s="77">
        <v>82</v>
      </c>
      <c r="M82" s="77"/>
      <c r="N82" s="72"/>
      <c r="O82" s="79" t="s">
        <v>357</v>
      </c>
      <c r="P82" s="81">
        <v>43499.020636574074</v>
      </c>
      <c r="Q82" s="79" t="s">
        <v>436</v>
      </c>
      <c r="R82" s="79"/>
      <c r="S82" s="79"/>
      <c r="T82" s="79"/>
      <c r="U82" s="79"/>
      <c r="V82" s="83" t="s">
        <v>553</v>
      </c>
      <c r="W82" s="81">
        <v>43499.020636574074</v>
      </c>
      <c r="X82" s="83" t="s">
        <v>635</v>
      </c>
      <c r="Y82" s="79"/>
      <c r="Z82" s="79"/>
      <c r="AA82" s="85" t="s">
        <v>768</v>
      </c>
      <c r="AB82" s="85" t="s">
        <v>877</v>
      </c>
      <c r="AC82" s="79" t="b">
        <v>0</v>
      </c>
      <c r="AD82" s="79">
        <v>0</v>
      </c>
      <c r="AE82" s="85" t="s">
        <v>985</v>
      </c>
      <c r="AF82" s="79" t="b">
        <v>0</v>
      </c>
      <c r="AG82" s="79" t="s">
        <v>1037</v>
      </c>
      <c r="AH82" s="79"/>
      <c r="AI82" s="85" t="s">
        <v>929</v>
      </c>
      <c r="AJ82" s="79" t="b">
        <v>0</v>
      </c>
      <c r="AK82" s="79">
        <v>0</v>
      </c>
      <c r="AL82" s="85" t="s">
        <v>929</v>
      </c>
      <c r="AM82" s="79" t="s">
        <v>1047</v>
      </c>
      <c r="AN82" s="79" t="b">
        <v>0</v>
      </c>
      <c r="AO82" s="85" t="s">
        <v>877</v>
      </c>
      <c r="AP82" s="79" t="s">
        <v>176</v>
      </c>
      <c r="AQ82" s="79">
        <v>0</v>
      </c>
      <c r="AR82" s="79">
        <v>0</v>
      </c>
      <c r="AS82" s="79"/>
      <c r="AT82" s="79"/>
      <c r="AU82" s="79"/>
      <c r="AV82" s="79"/>
      <c r="AW82" s="79"/>
      <c r="AX82" s="79"/>
      <c r="AY82" s="79"/>
      <c r="AZ82" s="79"/>
      <c r="BA82">
        <v>1</v>
      </c>
      <c r="BB82" s="78" t="str">
        <f>REPLACE(INDEX(GroupVertices[Group],MATCH(Edges24[[#This Row],[Vertex 1]],GroupVertices[Vertex],0)),1,1,"")</f>
        <v>3</v>
      </c>
      <c r="BC82" s="78" t="str">
        <f>REPLACE(INDEX(GroupVertices[Group],MATCH(Edges24[[#This Row],[Vertex 2]],GroupVertices[Vertex],0)),1,1,"")</f>
        <v>3</v>
      </c>
      <c r="BD82" s="48">
        <v>0</v>
      </c>
      <c r="BE82" s="49">
        <v>0</v>
      </c>
      <c r="BF82" s="48">
        <v>0</v>
      </c>
      <c r="BG82" s="49">
        <v>0</v>
      </c>
      <c r="BH82" s="48">
        <v>0</v>
      </c>
      <c r="BI82" s="49">
        <v>0</v>
      </c>
      <c r="BJ82" s="48">
        <v>10</v>
      </c>
      <c r="BK82" s="49">
        <v>100</v>
      </c>
      <c r="BL82" s="48">
        <v>10</v>
      </c>
    </row>
    <row r="83" spans="1:64" ht="15">
      <c r="A83" s="64" t="s">
        <v>237</v>
      </c>
      <c r="B83" s="64" t="s">
        <v>296</v>
      </c>
      <c r="C83" s="65"/>
      <c r="D83" s="66"/>
      <c r="E83" s="67"/>
      <c r="F83" s="68"/>
      <c r="G83" s="65"/>
      <c r="H83" s="69"/>
      <c r="I83" s="70"/>
      <c r="J83" s="70"/>
      <c r="K83" s="34" t="s">
        <v>65</v>
      </c>
      <c r="L83" s="77">
        <v>83</v>
      </c>
      <c r="M83" s="77"/>
      <c r="N83" s="72"/>
      <c r="O83" s="79" t="s">
        <v>358</v>
      </c>
      <c r="P83" s="81">
        <v>43507.52408564815</v>
      </c>
      <c r="Q83" s="79" t="s">
        <v>437</v>
      </c>
      <c r="R83" s="79"/>
      <c r="S83" s="79"/>
      <c r="T83" s="79"/>
      <c r="U83" s="79"/>
      <c r="V83" s="83" t="s">
        <v>553</v>
      </c>
      <c r="W83" s="81">
        <v>43507.52408564815</v>
      </c>
      <c r="X83" s="83" t="s">
        <v>636</v>
      </c>
      <c r="Y83" s="79"/>
      <c r="Z83" s="79"/>
      <c r="AA83" s="85" t="s">
        <v>769</v>
      </c>
      <c r="AB83" s="85" t="s">
        <v>878</v>
      </c>
      <c r="AC83" s="79" t="b">
        <v>0</v>
      </c>
      <c r="AD83" s="79">
        <v>0</v>
      </c>
      <c r="AE83" s="85" t="s">
        <v>986</v>
      </c>
      <c r="AF83" s="79" t="b">
        <v>0</v>
      </c>
      <c r="AG83" s="79" t="s">
        <v>1037</v>
      </c>
      <c r="AH83" s="79"/>
      <c r="AI83" s="85" t="s">
        <v>929</v>
      </c>
      <c r="AJ83" s="79" t="b">
        <v>0</v>
      </c>
      <c r="AK83" s="79">
        <v>0</v>
      </c>
      <c r="AL83" s="85" t="s">
        <v>929</v>
      </c>
      <c r="AM83" s="79" t="s">
        <v>1047</v>
      </c>
      <c r="AN83" s="79" t="b">
        <v>0</v>
      </c>
      <c r="AO83" s="85" t="s">
        <v>878</v>
      </c>
      <c r="AP83" s="79" t="s">
        <v>176</v>
      </c>
      <c r="AQ83" s="79">
        <v>0</v>
      </c>
      <c r="AR83" s="79">
        <v>0</v>
      </c>
      <c r="AS83" s="79"/>
      <c r="AT83" s="79"/>
      <c r="AU83" s="79"/>
      <c r="AV83" s="79"/>
      <c r="AW83" s="79"/>
      <c r="AX83" s="79"/>
      <c r="AY83" s="79"/>
      <c r="AZ83" s="79"/>
      <c r="BA83">
        <v>1</v>
      </c>
      <c r="BB83" s="78" t="str">
        <f>REPLACE(INDEX(GroupVertices[Group],MATCH(Edges24[[#This Row],[Vertex 1]],GroupVertices[Vertex],0)),1,1,"")</f>
        <v>3</v>
      </c>
      <c r="BC83" s="78" t="str">
        <f>REPLACE(INDEX(GroupVertices[Group],MATCH(Edges24[[#This Row],[Vertex 2]],GroupVertices[Vertex],0)),1,1,"")</f>
        <v>3</v>
      </c>
      <c r="BD83" s="48"/>
      <c r="BE83" s="49"/>
      <c r="BF83" s="48"/>
      <c r="BG83" s="49"/>
      <c r="BH83" s="48"/>
      <c r="BI83" s="49"/>
      <c r="BJ83" s="48"/>
      <c r="BK83" s="49"/>
      <c r="BL83" s="48"/>
    </row>
    <row r="84" spans="1:64" ht="15">
      <c r="A84" s="64" t="s">
        <v>237</v>
      </c>
      <c r="B84" s="64" t="s">
        <v>298</v>
      </c>
      <c r="C84" s="65"/>
      <c r="D84" s="66"/>
      <c r="E84" s="67"/>
      <c r="F84" s="68"/>
      <c r="G84" s="65"/>
      <c r="H84" s="69"/>
      <c r="I84" s="70"/>
      <c r="J84" s="70"/>
      <c r="K84" s="34" t="s">
        <v>65</v>
      </c>
      <c r="L84" s="77">
        <v>85</v>
      </c>
      <c r="M84" s="77"/>
      <c r="N84" s="72"/>
      <c r="O84" s="79" t="s">
        <v>358</v>
      </c>
      <c r="P84" s="81">
        <v>43510.541180555556</v>
      </c>
      <c r="Q84" s="79" t="s">
        <v>438</v>
      </c>
      <c r="R84" s="79"/>
      <c r="S84" s="79"/>
      <c r="T84" s="79"/>
      <c r="U84" s="79"/>
      <c r="V84" s="83" t="s">
        <v>553</v>
      </c>
      <c r="W84" s="81">
        <v>43510.541180555556</v>
      </c>
      <c r="X84" s="83" t="s">
        <v>637</v>
      </c>
      <c r="Y84" s="79"/>
      <c r="Z84" s="79"/>
      <c r="AA84" s="85" t="s">
        <v>770</v>
      </c>
      <c r="AB84" s="85" t="s">
        <v>879</v>
      </c>
      <c r="AC84" s="79" t="b">
        <v>0</v>
      </c>
      <c r="AD84" s="79">
        <v>2</v>
      </c>
      <c r="AE84" s="85" t="s">
        <v>987</v>
      </c>
      <c r="AF84" s="79" t="b">
        <v>0</v>
      </c>
      <c r="AG84" s="79" t="s">
        <v>1037</v>
      </c>
      <c r="AH84" s="79"/>
      <c r="AI84" s="85" t="s">
        <v>929</v>
      </c>
      <c r="AJ84" s="79" t="b">
        <v>0</v>
      </c>
      <c r="AK84" s="79">
        <v>1</v>
      </c>
      <c r="AL84" s="85" t="s">
        <v>929</v>
      </c>
      <c r="AM84" s="79" t="s">
        <v>1047</v>
      </c>
      <c r="AN84" s="79" t="b">
        <v>0</v>
      </c>
      <c r="AO84" s="85" t="s">
        <v>879</v>
      </c>
      <c r="AP84" s="79" t="s">
        <v>176</v>
      </c>
      <c r="AQ84" s="79">
        <v>0</v>
      </c>
      <c r="AR84" s="79">
        <v>0</v>
      </c>
      <c r="AS84" s="79"/>
      <c r="AT84" s="79"/>
      <c r="AU84" s="79"/>
      <c r="AV84" s="79"/>
      <c r="AW84" s="79"/>
      <c r="AX84" s="79"/>
      <c r="AY84" s="79"/>
      <c r="AZ84" s="79"/>
      <c r="BA84">
        <v>1</v>
      </c>
      <c r="BB84" s="78" t="str">
        <f>REPLACE(INDEX(GroupVertices[Group],MATCH(Edges24[[#This Row],[Vertex 1]],GroupVertices[Vertex],0)),1,1,"")</f>
        <v>3</v>
      </c>
      <c r="BC84" s="78" t="str">
        <f>REPLACE(INDEX(GroupVertices[Group],MATCH(Edges24[[#This Row],[Vertex 2]],GroupVertices[Vertex],0)),1,1,"")</f>
        <v>3</v>
      </c>
      <c r="BD84" s="48"/>
      <c r="BE84" s="49"/>
      <c r="BF84" s="48"/>
      <c r="BG84" s="49"/>
      <c r="BH84" s="48"/>
      <c r="BI84" s="49"/>
      <c r="BJ84" s="48"/>
      <c r="BK84" s="49"/>
      <c r="BL84" s="48"/>
    </row>
    <row r="85" spans="1:64" ht="15">
      <c r="A85" s="64" t="s">
        <v>238</v>
      </c>
      <c r="B85" s="64" t="s">
        <v>299</v>
      </c>
      <c r="C85" s="65"/>
      <c r="D85" s="66"/>
      <c r="E85" s="67"/>
      <c r="F85" s="68"/>
      <c r="G85" s="65"/>
      <c r="H85" s="69"/>
      <c r="I85" s="70"/>
      <c r="J85" s="70"/>
      <c r="K85" s="34" t="s">
        <v>65</v>
      </c>
      <c r="L85" s="77">
        <v>86</v>
      </c>
      <c r="M85" s="77"/>
      <c r="N85" s="72"/>
      <c r="O85" s="79" t="s">
        <v>358</v>
      </c>
      <c r="P85" s="81">
        <v>43511.048842592594</v>
      </c>
      <c r="Q85" s="79" t="s">
        <v>439</v>
      </c>
      <c r="R85" s="79"/>
      <c r="S85" s="79"/>
      <c r="T85" s="79"/>
      <c r="U85" s="79"/>
      <c r="V85" s="83" t="s">
        <v>554</v>
      </c>
      <c r="W85" s="81">
        <v>43511.048842592594</v>
      </c>
      <c r="X85" s="83" t="s">
        <v>638</v>
      </c>
      <c r="Y85" s="79"/>
      <c r="Z85" s="79"/>
      <c r="AA85" s="85" t="s">
        <v>771</v>
      </c>
      <c r="AB85" s="79"/>
      <c r="AC85" s="79" t="b">
        <v>0</v>
      </c>
      <c r="AD85" s="79">
        <v>0</v>
      </c>
      <c r="AE85" s="85" t="s">
        <v>929</v>
      </c>
      <c r="AF85" s="79" t="b">
        <v>0</v>
      </c>
      <c r="AG85" s="79" t="s">
        <v>1037</v>
      </c>
      <c r="AH85" s="79"/>
      <c r="AI85" s="85" t="s">
        <v>929</v>
      </c>
      <c r="AJ85" s="79" t="b">
        <v>0</v>
      </c>
      <c r="AK85" s="79">
        <v>1</v>
      </c>
      <c r="AL85" s="85" t="s">
        <v>770</v>
      </c>
      <c r="AM85" s="79" t="s">
        <v>1047</v>
      </c>
      <c r="AN85" s="79" t="b">
        <v>0</v>
      </c>
      <c r="AO85" s="85" t="s">
        <v>770</v>
      </c>
      <c r="AP85" s="79" t="s">
        <v>176</v>
      </c>
      <c r="AQ85" s="79">
        <v>0</v>
      </c>
      <c r="AR85" s="79">
        <v>0</v>
      </c>
      <c r="AS85" s="79"/>
      <c r="AT85" s="79"/>
      <c r="AU85" s="79"/>
      <c r="AV85" s="79"/>
      <c r="AW85" s="79"/>
      <c r="AX85" s="79"/>
      <c r="AY85" s="79"/>
      <c r="AZ85" s="79"/>
      <c r="BA85">
        <v>1</v>
      </c>
      <c r="BB85" s="78" t="str">
        <f>REPLACE(INDEX(GroupVertices[Group],MATCH(Edges24[[#This Row],[Vertex 1]],GroupVertices[Vertex],0)),1,1,"")</f>
        <v>3</v>
      </c>
      <c r="BC85" s="78" t="str">
        <f>REPLACE(INDEX(GroupVertices[Group],MATCH(Edges24[[#This Row],[Vertex 2]],GroupVertices[Vertex],0)),1,1,"")</f>
        <v>3</v>
      </c>
      <c r="BD85" s="48"/>
      <c r="BE85" s="49"/>
      <c r="BF85" s="48"/>
      <c r="BG85" s="49"/>
      <c r="BH85" s="48"/>
      <c r="BI85" s="49"/>
      <c r="BJ85" s="48"/>
      <c r="BK85" s="49"/>
      <c r="BL85" s="48"/>
    </row>
    <row r="86" spans="1:64" ht="15">
      <c r="A86" s="64" t="s">
        <v>237</v>
      </c>
      <c r="B86" s="64" t="s">
        <v>301</v>
      </c>
      <c r="C86" s="65"/>
      <c r="D86" s="66"/>
      <c r="E86" s="67"/>
      <c r="F86" s="68"/>
      <c r="G86" s="65"/>
      <c r="H86" s="69"/>
      <c r="I86" s="70"/>
      <c r="J86" s="70"/>
      <c r="K86" s="34" t="s">
        <v>65</v>
      </c>
      <c r="L86" s="77">
        <v>89</v>
      </c>
      <c r="M86" s="77"/>
      <c r="N86" s="72"/>
      <c r="O86" s="79" t="s">
        <v>358</v>
      </c>
      <c r="P86" s="81">
        <v>43510.54096064815</v>
      </c>
      <c r="Q86" s="79" t="s">
        <v>440</v>
      </c>
      <c r="R86" s="79"/>
      <c r="S86" s="79"/>
      <c r="T86" s="79"/>
      <c r="U86" s="79"/>
      <c r="V86" s="83" t="s">
        <v>553</v>
      </c>
      <c r="W86" s="81">
        <v>43510.54096064815</v>
      </c>
      <c r="X86" s="83" t="s">
        <v>639</v>
      </c>
      <c r="Y86" s="79"/>
      <c r="Z86" s="79"/>
      <c r="AA86" s="85" t="s">
        <v>772</v>
      </c>
      <c r="AB86" s="85" t="s">
        <v>880</v>
      </c>
      <c r="AC86" s="79" t="b">
        <v>0</v>
      </c>
      <c r="AD86" s="79">
        <v>2</v>
      </c>
      <c r="AE86" s="85" t="s">
        <v>987</v>
      </c>
      <c r="AF86" s="79" t="b">
        <v>0</v>
      </c>
      <c r="AG86" s="79" t="s">
        <v>1037</v>
      </c>
      <c r="AH86" s="79"/>
      <c r="AI86" s="85" t="s">
        <v>929</v>
      </c>
      <c r="AJ86" s="79" t="b">
        <v>0</v>
      </c>
      <c r="AK86" s="79">
        <v>0</v>
      </c>
      <c r="AL86" s="85" t="s">
        <v>929</v>
      </c>
      <c r="AM86" s="79" t="s">
        <v>1047</v>
      </c>
      <c r="AN86" s="79" t="b">
        <v>0</v>
      </c>
      <c r="AO86" s="85" t="s">
        <v>880</v>
      </c>
      <c r="AP86" s="79" t="s">
        <v>176</v>
      </c>
      <c r="AQ86" s="79">
        <v>0</v>
      </c>
      <c r="AR86" s="79">
        <v>0</v>
      </c>
      <c r="AS86" s="79"/>
      <c r="AT86" s="79"/>
      <c r="AU86" s="79"/>
      <c r="AV86" s="79"/>
      <c r="AW86" s="79"/>
      <c r="AX86" s="79"/>
      <c r="AY86" s="79"/>
      <c r="AZ86" s="79"/>
      <c r="BA86">
        <v>2</v>
      </c>
      <c r="BB86" s="78" t="str">
        <f>REPLACE(INDEX(GroupVertices[Group],MATCH(Edges24[[#This Row],[Vertex 1]],GroupVertices[Vertex],0)),1,1,"")</f>
        <v>3</v>
      </c>
      <c r="BC86" s="78" t="str">
        <f>REPLACE(INDEX(GroupVertices[Group],MATCH(Edges24[[#This Row],[Vertex 2]],GroupVertices[Vertex],0)),1,1,"")</f>
        <v>3</v>
      </c>
      <c r="BD86" s="48"/>
      <c r="BE86" s="49"/>
      <c r="BF86" s="48"/>
      <c r="BG86" s="49"/>
      <c r="BH86" s="48"/>
      <c r="BI86" s="49"/>
      <c r="BJ86" s="48"/>
      <c r="BK86" s="49"/>
      <c r="BL86" s="48"/>
    </row>
    <row r="87" spans="1:64" ht="15">
      <c r="A87" s="64" t="s">
        <v>239</v>
      </c>
      <c r="B87" s="64" t="s">
        <v>309</v>
      </c>
      <c r="C87" s="65"/>
      <c r="D87" s="66"/>
      <c r="E87" s="67"/>
      <c r="F87" s="68"/>
      <c r="G87" s="65"/>
      <c r="H87" s="69"/>
      <c r="I87" s="70"/>
      <c r="J87" s="70"/>
      <c r="K87" s="34" t="s">
        <v>65</v>
      </c>
      <c r="L87" s="77">
        <v>116</v>
      </c>
      <c r="M87" s="77"/>
      <c r="N87" s="72"/>
      <c r="O87" s="79" t="s">
        <v>357</v>
      </c>
      <c r="P87" s="81">
        <v>43498.048622685186</v>
      </c>
      <c r="Q87" s="79" t="s">
        <v>441</v>
      </c>
      <c r="R87" s="83" t="s">
        <v>499</v>
      </c>
      <c r="S87" s="79" t="s">
        <v>510</v>
      </c>
      <c r="T87" s="79"/>
      <c r="U87" s="79"/>
      <c r="V87" s="83" t="s">
        <v>555</v>
      </c>
      <c r="W87" s="81">
        <v>43498.048622685186</v>
      </c>
      <c r="X87" s="83" t="s">
        <v>640</v>
      </c>
      <c r="Y87" s="79"/>
      <c r="Z87" s="79"/>
      <c r="AA87" s="85" t="s">
        <v>773</v>
      </c>
      <c r="AB87" s="85" t="s">
        <v>881</v>
      </c>
      <c r="AC87" s="79" t="b">
        <v>0</v>
      </c>
      <c r="AD87" s="79">
        <v>0</v>
      </c>
      <c r="AE87" s="85" t="s">
        <v>988</v>
      </c>
      <c r="AF87" s="79" t="b">
        <v>0</v>
      </c>
      <c r="AG87" s="79" t="s">
        <v>1035</v>
      </c>
      <c r="AH87" s="79"/>
      <c r="AI87" s="85" t="s">
        <v>929</v>
      </c>
      <c r="AJ87" s="79" t="b">
        <v>0</v>
      </c>
      <c r="AK87" s="79">
        <v>0</v>
      </c>
      <c r="AL87" s="85" t="s">
        <v>929</v>
      </c>
      <c r="AM87" s="79" t="s">
        <v>1046</v>
      </c>
      <c r="AN87" s="79" t="b">
        <v>0</v>
      </c>
      <c r="AO87" s="85" t="s">
        <v>881</v>
      </c>
      <c r="AP87" s="79" t="s">
        <v>176</v>
      </c>
      <c r="AQ87" s="79">
        <v>0</v>
      </c>
      <c r="AR87" s="79">
        <v>0</v>
      </c>
      <c r="AS87" s="79"/>
      <c r="AT87" s="79"/>
      <c r="AU87" s="79"/>
      <c r="AV87" s="79"/>
      <c r="AW87" s="79"/>
      <c r="AX87" s="79"/>
      <c r="AY87" s="79"/>
      <c r="AZ87" s="79"/>
      <c r="BA87">
        <v>1</v>
      </c>
      <c r="BB87" s="78" t="str">
        <f>REPLACE(INDEX(GroupVertices[Group],MATCH(Edges24[[#This Row],[Vertex 1]],GroupVertices[Vertex],0)),1,1,"")</f>
        <v>1</v>
      </c>
      <c r="BC87" s="78" t="str">
        <f>REPLACE(INDEX(GroupVertices[Group],MATCH(Edges24[[#This Row],[Vertex 2]],GroupVertices[Vertex],0)),1,1,"")</f>
        <v>1</v>
      </c>
      <c r="BD87" s="48">
        <v>1</v>
      </c>
      <c r="BE87" s="49">
        <v>5.555555555555555</v>
      </c>
      <c r="BF87" s="48">
        <v>0</v>
      </c>
      <c r="BG87" s="49">
        <v>0</v>
      </c>
      <c r="BH87" s="48">
        <v>0</v>
      </c>
      <c r="BI87" s="49">
        <v>0</v>
      </c>
      <c r="BJ87" s="48">
        <v>17</v>
      </c>
      <c r="BK87" s="49">
        <v>94.44444444444444</v>
      </c>
      <c r="BL87" s="48">
        <v>18</v>
      </c>
    </row>
    <row r="88" spans="1:64" ht="15">
      <c r="A88" s="64" t="s">
        <v>239</v>
      </c>
      <c r="B88" s="64" t="s">
        <v>310</v>
      </c>
      <c r="C88" s="65"/>
      <c r="D88" s="66"/>
      <c r="E88" s="67"/>
      <c r="F88" s="68"/>
      <c r="G88" s="65"/>
      <c r="H88" s="69"/>
      <c r="I88" s="70"/>
      <c r="J88" s="70"/>
      <c r="K88" s="34" t="s">
        <v>65</v>
      </c>
      <c r="L88" s="77">
        <v>117</v>
      </c>
      <c r="M88" s="77"/>
      <c r="N88" s="72"/>
      <c r="O88" s="79" t="s">
        <v>357</v>
      </c>
      <c r="P88" s="81">
        <v>43499.85528935185</v>
      </c>
      <c r="Q88" s="79" t="s">
        <v>442</v>
      </c>
      <c r="R88" s="79" t="s">
        <v>500</v>
      </c>
      <c r="S88" s="79" t="s">
        <v>511</v>
      </c>
      <c r="T88" s="79"/>
      <c r="U88" s="79"/>
      <c r="V88" s="83" t="s">
        <v>555</v>
      </c>
      <c r="W88" s="81">
        <v>43499.85528935185</v>
      </c>
      <c r="X88" s="83" t="s">
        <v>641</v>
      </c>
      <c r="Y88" s="79"/>
      <c r="Z88" s="79"/>
      <c r="AA88" s="85" t="s">
        <v>774</v>
      </c>
      <c r="AB88" s="85" t="s">
        <v>882</v>
      </c>
      <c r="AC88" s="79" t="b">
        <v>0</v>
      </c>
      <c r="AD88" s="79">
        <v>0</v>
      </c>
      <c r="AE88" s="85" t="s">
        <v>989</v>
      </c>
      <c r="AF88" s="79" t="b">
        <v>0</v>
      </c>
      <c r="AG88" s="79" t="s">
        <v>1035</v>
      </c>
      <c r="AH88" s="79"/>
      <c r="AI88" s="85" t="s">
        <v>929</v>
      </c>
      <c r="AJ88" s="79" t="b">
        <v>0</v>
      </c>
      <c r="AK88" s="79">
        <v>0</v>
      </c>
      <c r="AL88" s="85" t="s">
        <v>929</v>
      </c>
      <c r="AM88" s="79" t="s">
        <v>1046</v>
      </c>
      <c r="AN88" s="79" t="b">
        <v>0</v>
      </c>
      <c r="AO88" s="85" t="s">
        <v>882</v>
      </c>
      <c r="AP88" s="79" t="s">
        <v>176</v>
      </c>
      <c r="AQ88" s="79">
        <v>0</v>
      </c>
      <c r="AR88" s="79">
        <v>0</v>
      </c>
      <c r="AS88" s="79"/>
      <c r="AT88" s="79"/>
      <c r="AU88" s="79"/>
      <c r="AV88" s="79"/>
      <c r="AW88" s="79"/>
      <c r="AX88" s="79"/>
      <c r="AY88" s="79"/>
      <c r="AZ88" s="79"/>
      <c r="BA88">
        <v>1</v>
      </c>
      <c r="BB88" s="78" t="str">
        <f>REPLACE(INDEX(GroupVertices[Group],MATCH(Edges24[[#This Row],[Vertex 1]],GroupVertices[Vertex],0)),1,1,"")</f>
        <v>1</v>
      </c>
      <c r="BC88" s="78" t="str">
        <f>REPLACE(INDEX(GroupVertices[Group],MATCH(Edges24[[#This Row],[Vertex 2]],GroupVertices[Vertex],0)),1,1,"")</f>
        <v>1</v>
      </c>
      <c r="BD88" s="48">
        <v>2</v>
      </c>
      <c r="BE88" s="49">
        <v>7.142857142857143</v>
      </c>
      <c r="BF88" s="48">
        <v>0</v>
      </c>
      <c r="BG88" s="49">
        <v>0</v>
      </c>
      <c r="BH88" s="48">
        <v>0</v>
      </c>
      <c r="BI88" s="49">
        <v>0</v>
      </c>
      <c r="BJ88" s="48">
        <v>26</v>
      </c>
      <c r="BK88" s="49">
        <v>92.85714285714286</v>
      </c>
      <c r="BL88" s="48">
        <v>28</v>
      </c>
    </row>
    <row r="89" spans="1:64" ht="15">
      <c r="A89" s="64" t="s">
        <v>239</v>
      </c>
      <c r="B89" s="64" t="s">
        <v>311</v>
      </c>
      <c r="C89" s="65"/>
      <c r="D89" s="66"/>
      <c r="E89" s="67"/>
      <c r="F89" s="68"/>
      <c r="G89" s="65"/>
      <c r="H89" s="69"/>
      <c r="I89" s="70"/>
      <c r="J89" s="70"/>
      <c r="K89" s="34" t="s">
        <v>65</v>
      </c>
      <c r="L89" s="77">
        <v>118</v>
      </c>
      <c r="M89" s="77"/>
      <c r="N89" s="72"/>
      <c r="O89" s="79" t="s">
        <v>357</v>
      </c>
      <c r="P89" s="81">
        <v>43500.65791666666</v>
      </c>
      <c r="Q89" s="79" t="s">
        <v>443</v>
      </c>
      <c r="R89" s="83" t="s">
        <v>499</v>
      </c>
      <c r="S89" s="79" t="s">
        <v>510</v>
      </c>
      <c r="T89" s="79"/>
      <c r="U89" s="79"/>
      <c r="V89" s="83" t="s">
        <v>555</v>
      </c>
      <c r="W89" s="81">
        <v>43500.65791666666</v>
      </c>
      <c r="X89" s="83" t="s">
        <v>642</v>
      </c>
      <c r="Y89" s="79"/>
      <c r="Z89" s="79"/>
      <c r="AA89" s="85" t="s">
        <v>775</v>
      </c>
      <c r="AB89" s="85" t="s">
        <v>883</v>
      </c>
      <c r="AC89" s="79" t="b">
        <v>0</v>
      </c>
      <c r="AD89" s="79">
        <v>0</v>
      </c>
      <c r="AE89" s="85" t="s">
        <v>990</v>
      </c>
      <c r="AF89" s="79" t="b">
        <v>0</v>
      </c>
      <c r="AG89" s="79" t="s">
        <v>1035</v>
      </c>
      <c r="AH89" s="79"/>
      <c r="AI89" s="85" t="s">
        <v>929</v>
      </c>
      <c r="AJ89" s="79" t="b">
        <v>0</v>
      </c>
      <c r="AK89" s="79">
        <v>0</v>
      </c>
      <c r="AL89" s="85" t="s">
        <v>929</v>
      </c>
      <c r="AM89" s="79" t="s">
        <v>1046</v>
      </c>
      <c r="AN89" s="79" t="b">
        <v>0</v>
      </c>
      <c r="AO89" s="85" t="s">
        <v>883</v>
      </c>
      <c r="AP89" s="79" t="s">
        <v>176</v>
      </c>
      <c r="AQ89" s="79">
        <v>0</v>
      </c>
      <c r="AR89" s="79">
        <v>0</v>
      </c>
      <c r="AS89" s="79"/>
      <c r="AT89" s="79"/>
      <c r="AU89" s="79"/>
      <c r="AV89" s="79"/>
      <c r="AW89" s="79"/>
      <c r="AX89" s="79"/>
      <c r="AY89" s="79"/>
      <c r="AZ89" s="79"/>
      <c r="BA89">
        <v>1</v>
      </c>
      <c r="BB89" s="78" t="str">
        <f>REPLACE(INDEX(GroupVertices[Group],MATCH(Edges24[[#This Row],[Vertex 1]],GroupVertices[Vertex],0)),1,1,"")</f>
        <v>1</v>
      </c>
      <c r="BC89" s="78" t="str">
        <f>REPLACE(INDEX(GroupVertices[Group],MATCH(Edges24[[#This Row],[Vertex 2]],GroupVertices[Vertex],0)),1,1,"")</f>
        <v>1</v>
      </c>
      <c r="BD89" s="48">
        <v>1</v>
      </c>
      <c r="BE89" s="49">
        <v>5.555555555555555</v>
      </c>
      <c r="BF89" s="48">
        <v>0</v>
      </c>
      <c r="BG89" s="49">
        <v>0</v>
      </c>
      <c r="BH89" s="48">
        <v>0</v>
      </c>
      <c r="BI89" s="49">
        <v>0</v>
      </c>
      <c r="BJ89" s="48">
        <v>17</v>
      </c>
      <c r="BK89" s="49">
        <v>94.44444444444444</v>
      </c>
      <c r="BL89" s="48">
        <v>18</v>
      </c>
    </row>
    <row r="90" spans="1:64" ht="15">
      <c r="A90" s="64" t="s">
        <v>239</v>
      </c>
      <c r="B90" s="64" t="s">
        <v>312</v>
      </c>
      <c r="C90" s="65"/>
      <c r="D90" s="66"/>
      <c r="E90" s="67"/>
      <c r="F90" s="68"/>
      <c r="G90" s="65"/>
      <c r="H90" s="69"/>
      <c r="I90" s="70"/>
      <c r="J90" s="70"/>
      <c r="K90" s="34" t="s">
        <v>65</v>
      </c>
      <c r="L90" s="77">
        <v>119</v>
      </c>
      <c r="M90" s="77"/>
      <c r="N90" s="72"/>
      <c r="O90" s="79" t="s">
        <v>357</v>
      </c>
      <c r="P90" s="81">
        <v>43500.72461805555</v>
      </c>
      <c r="Q90" s="79" t="s">
        <v>444</v>
      </c>
      <c r="R90" s="83" t="s">
        <v>499</v>
      </c>
      <c r="S90" s="79" t="s">
        <v>510</v>
      </c>
      <c r="T90" s="79"/>
      <c r="U90" s="79"/>
      <c r="V90" s="83" t="s">
        <v>555</v>
      </c>
      <c r="W90" s="81">
        <v>43500.72461805555</v>
      </c>
      <c r="X90" s="83" t="s">
        <v>643</v>
      </c>
      <c r="Y90" s="79"/>
      <c r="Z90" s="79"/>
      <c r="AA90" s="85" t="s">
        <v>776</v>
      </c>
      <c r="AB90" s="85" t="s">
        <v>884</v>
      </c>
      <c r="AC90" s="79" t="b">
        <v>0</v>
      </c>
      <c r="AD90" s="79">
        <v>0</v>
      </c>
      <c r="AE90" s="85" t="s">
        <v>991</v>
      </c>
      <c r="AF90" s="79" t="b">
        <v>0</v>
      </c>
      <c r="AG90" s="79" t="s">
        <v>1035</v>
      </c>
      <c r="AH90" s="79"/>
      <c r="AI90" s="85" t="s">
        <v>929</v>
      </c>
      <c r="AJ90" s="79" t="b">
        <v>0</v>
      </c>
      <c r="AK90" s="79">
        <v>0</v>
      </c>
      <c r="AL90" s="85" t="s">
        <v>929</v>
      </c>
      <c r="AM90" s="79" t="s">
        <v>1046</v>
      </c>
      <c r="AN90" s="79" t="b">
        <v>0</v>
      </c>
      <c r="AO90" s="85" t="s">
        <v>884</v>
      </c>
      <c r="AP90" s="79" t="s">
        <v>176</v>
      </c>
      <c r="AQ90" s="79">
        <v>0</v>
      </c>
      <c r="AR90" s="79">
        <v>0</v>
      </c>
      <c r="AS90" s="79"/>
      <c r="AT90" s="79"/>
      <c r="AU90" s="79"/>
      <c r="AV90" s="79"/>
      <c r="AW90" s="79"/>
      <c r="AX90" s="79"/>
      <c r="AY90" s="79"/>
      <c r="AZ90" s="79"/>
      <c r="BA90">
        <v>1</v>
      </c>
      <c r="BB90" s="78" t="str">
        <f>REPLACE(INDEX(GroupVertices[Group],MATCH(Edges24[[#This Row],[Vertex 1]],GroupVertices[Vertex],0)),1,1,"")</f>
        <v>1</v>
      </c>
      <c r="BC90" s="78" t="str">
        <f>REPLACE(INDEX(GroupVertices[Group],MATCH(Edges24[[#This Row],[Vertex 2]],GroupVertices[Vertex],0)),1,1,"")</f>
        <v>1</v>
      </c>
      <c r="BD90" s="48">
        <v>1</v>
      </c>
      <c r="BE90" s="49">
        <v>5.555555555555555</v>
      </c>
      <c r="BF90" s="48">
        <v>0</v>
      </c>
      <c r="BG90" s="49">
        <v>0</v>
      </c>
      <c r="BH90" s="48">
        <v>0</v>
      </c>
      <c r="BI90" s="49">
        <v>0</v>
      </c>
      <c r="BJ90" s="48">
        <v>17</v>
      </c>
      <c r="BK90" s="49">
        <v>94.44444444444444</v>
      </c>
      <c r="BL90" s="48">
        <v>18</v>
      </c>
    </row>
    <row r="91" spans="1:64" ht="15">
      <c r="A91" s="64" t="s">
        <v>239</v>
      </c>
      <c r="B91" s="64" t="s">
        <v>313</v>
      </c>
      <c r="C91" s="65"/>
      <c r="D91" s="66"/>
      <c r="E91" s="67"/>
      <c r="F91" s="68"/>
      <c r="G91" s="65"/>
      <c r="H91" s="69"/>
      <c r="I91" s="70"/>
      <c r="J91" s="70"/>
      <c r="K91" s="34" t="s">
        <v>65</v>
      </c>
      <c r="L91" s="77">
        <v>120</v>
      </c>
      <c r="M91" s="77"/>
      <c r="N91" s="72"/>
      <c r="O91" s="79" t="s">
        <v>357</v>
      </c>
      <c r="P91" s="81">
        <v>43500.839537037034</v>
      </c>
      <c r="Q91" s="79" t="s">
        <v>445</v>
      </c>
      <c r="R91" s="83" t="s">
        <v>499</v>
      </c>
      <c r="S91" s="79" t="s">
        <v>510</v>
      </c>
      <c r="T91" s="79"/>
      <c r="U91" s="79"/>
      <c r="V91" s="83" t="s">
        <v>555</v>
      </c>
      <c r="W91" s="81">
        <v>43500.839537037034</v>
      </c>
      <c r="X91" s="83" t="s">
        <v>644</v>
      </c>
      <c r="Y91" s="79"/>
      <c r="Z91" s="79"/>
      <c r="AA91" s="85" t="s">
        <v>777</v>
      </c>
      <c r="AB91" s="85" t="s">
        <v>885</v>
      </c>
      <c r="AC91" s="79" t="b">
        <v>0</v>
      </c>
      <c r="AD91" s="79">
        <v>0</v>
      </c>
      <c r="AE91" s="85" t="s">
        <v>992</v>
      </c>
      <c r="AF91" s="79" t="b">
        <v>0</v>
      </c>
      <c r="AG91" s="79" t="s">
        <v>1035</v>
      </c>
      <c r="AH91" s="79"/>
      <c r="AI91" s="85" t="s">
        <v>929</v>
      </c>
      <c r="AJ91" s="79" t="b">
        <v>0</v>
      </c>
      <c r="AK91" s="79">
        <v>0</v>
      </c>
      <c r="AL91" s="85" t="s">
        <v>929</v>
      </c>
      <c r="AM91" s="79" t="s">
        <v>1046</v>
      </c>
      <c r="AN91" s="79" t="b">
        <v>0</v>
      </c>
      <c r="AO91" s="85" t="s">
        <v>885</v>
      </c>
      <c r="AP91" s="79" t="s">
        <v>176</v>
      </c>
      <c r="AQ91" s="79">
        <v>0</v>
      </c>
      <c r="AR91" s="79">
        <v>0</v>
      </c>
      <c r="AS91" s="79"/>
      <c r="AT91" s="79"/>
      <c r="AU91" s="79"/>
      <c r="AV91" s="79"/>
      <c r="AW91" s="79"/>
      <c r="AX91" s="79"/>
      <c r="AY91" s="79"/>
      <c r="AZ91" s="79"/>
      <c r="BA91">
        <v>1</v>
      </c>
      <c r="BB91" s="78" t="str">
        <f>REPLACE(INDEX(GroupVertices[Group],MATCH(Edges24[[#This Row],[Vertex 1]],GroupVertices[Vertex],0)),1,1,"")</f>
        <v>1</v>
      </c>
      <c r="BC91" s="78" t="str">
        <f>REPLACE(INDEX(GroupVertices[Group],MATCH(Edges24[[#This Row],[Vertex 2]],GroupVertices[Vertex],0)),1,1,"")</f>
        <v>1</v>
      </c>
      <c r="BD91" s="48">
        <v>1</v>
      </c>
      <c r="BE91" s="49">
        <v>5.555555555555555</v>
      </c>
      <c r="BF91" s="48">
        <v>0</v>
      </c>
      <c r="BG91" s="49">
        <v>0</v>
      </c>
      <c r="BH91" s="48">
        <v>0</v>
      </c>
      <c r="BI91" s="49">
        <v>0</v>
      </c>
      <c r="BJ91" s="48">
        <v>17</v>
      </c>
      <c r="BK91" s="49">
        <v>94.44444444444444</v>
      </c>
      <c r="BL91" s="48">
        <v>18</v>
      </c>
    </row>
    <row r="92" spans="1:64" ht="15">
      <c r="A92" s="64" t="s">
        <v>239</v>
      </c>
      <c r="B92" s="64" t="s">
        <v>314</v>
      </c>
      <c r="C92" s="65"/>
      <c r="D92" s="66"/>
      <c r="E92" s="67"/>
      <c r="F92" s="68"/>
      <c r="G92" s="65"/>
      <c r="H92" s="69"/>
      <c r="I92" s="70"/>
      <c r="J92" s="70"/>
      <c r="K92" s="34" t="s">
        <v>65</v>
      </c>
      <c r="L92" s="77">
        <v>121</v>
      </c>
      <c r="M92" s="77"/>
      <c r="N92" s="72"/>
      <c r="O92" s="79" t="s">
        <v>357</v>
      </c>
      <c r="P92" s="81">
        <v>43500.878333333334</v>
      </c>
      <c r="Q92" s="79" t="s">
        <v>446</v>
      </c>
      <c r="R92" s="83" t="s">
        <v>499</v>
      </c>
      <c r="S92" s="79" t="s">
        <v>510</v>
      </c>
      <c r="T92" s="79"/>
      <c r="U92" s="79"/>
      <c r="V92" s="83" t="s">
        <v>555</v>
      </c>
      <c r="W92" s="81">
        <v>43500.878333333334</v>
      </c>
      <c r="X92" s="83" t="s">
        <v>645</v>
      </c>
      <c r="Y92" s="79"/>
      <c r="Z92" s="79"/>
      <c r="AA92" s="85" t="s">
        <v>778</v>
      </c>
      <c r="AB92" s="85" t="s">
        <v>886</v>
      </c>
      <c r="AC92" s="79" t="b">
        <v>0</v>
      </c>
      <c r="AD92" s="79">
        <v>0</v>
      </c>
      <c r="AE92" s="85" t="s">
        <v>993</v>
      </c>
      <c r="AF92" s="79" t="b">
        <v>0</v>
      </c>
      <c r="AG92" s="79" t="s">
        <v>1035</v>
      </c>
      <c r="AH92" s="79"/>
      <c r="AI92" s="85" t="s">
        <v>929</v>
      </c>
      <c r="AJ92" s="79" t="b">
        <v>0</v>
      </c>
      <c r="AK92" s="79">
        <v>0</v>
      </c>
      <c r="AL92" s="85" t="s">
        <v>929</v>
      </c>
      <c r="AM92" s="79" t="s">
        <v>1046</v>
      </c>
      <c r="AN92" s="79" t="b">
        <v>0</v>
      </c>
      <c r="AO92" s="85" t="s">
        <v>886</v>
      </c>
      <c r="AP92" s="79" t="s">
        <v>176</v>
      </c>
      <c r="AQ92" s="79">
        <v>0</v>
      </c>
      <c r="AR92" s="79">
        <v>0</v>
      </c>
      <c r="AS92" s="79"/>
      <c r="AT92" s="79"/>
      <c r="AU92" s="79"/>
      <c r="AV92" s="79"/>
      <c r="AW92" s="79"/>
      <c r="AX92" s="79"/>
      <c r="AY92" s="79"/>
      <c r="AZ92" s="79"/>
      <c r="BA92">
        <v>1</v>
      </c>
      <c r="BB92" s="78" t="str">
        <f>REPLACE(INDEX(GroupVertices[Group],MATCH(Edges24[[#This Row],[Vertex 1]],GroupVertices[Vertex],0)),1,1,"")</f>
        <v>1</v>
      </c>
      <c r="BC92" s="78" t="str">
        <f>REPLACE(INDEX(GroupVertices[Group],MATCH(Edges24[[#This Row],[Vertex 2]],GroupVertices[Vertex],0)),1,1,"")</f>
        <v>1</v>
      </c>
      <c r="BD92" s="48">
        <v>1</v>
      </c>
      <c r="BE92" s="49">
        <v>5.555555555555555</v>
      </c>
      <c r="BF92" s="48">
        <v>0</v>
      </c>
      <c r="BG92" s="49">
        <v>0</v>
      </c>
      <c r="BH92" s="48">
        <v>0</v>
      </c>
      <c r="BI92" s="49">
        <v>0</v>
      </c>
      <c r="BJ92" s="48">
        <v>17</v>
      </c>
      <c r="BK92" s="49">
        <v>94.44444444444444</v>
      </c>
      <c r="BL92" s="48">
        <v>18</v>
      </c>
    </row>
    <row r="93" spans="1:64" ht="15">
      <c r="A93" s="64" t="s">
        <v>236</v>
      </c>
      <c r="B93" s="64" t="s">
        <v>315</v>
      </c>
      <c r="C93" s="65"/>
      <c r="D93" s="66"/>
      <c r="E93" s="67"/>
      <c r="F93" s="68"/>
      <c r="G93" s="65"/>
      <c r="H93" s="69"/>
      <c r="I93" s="70"/>
      <c r="J93" s="70"/>
      <c r="K93" s="34" t="s">
        <v>65</v>
      </c>
      <c r="L93" s="77">
        <v>122</v>
      </c>
      <c r="M93" s="77"/>
      <c r="N93" s="72"/>
      <c r="O93" s="79" t="s">
        <v>357</v>
      </c>
      <c r="P93" s="81">
        <v>43501.630428240744</v>
      </c>
      <c r="Q93" s="79" t="s">
        <v>447</v>
      </c>
      <c r="R93" s="83" t="s">
        <v>499</v>
      </c>
      <c r="S93" s="79" t="s">
        <v>510</v>
      </c>
      <c r="T93" s="79"/>
      <c r="U93" s="79"/>
      <c r="V93" s="83" t="s">
        <v>552</v>
      </c>
      <c r="W93" s="81">
        <v>43501.630428240744</v>
      </c>
      <c r="X93" s="83" t="s">
        <v>646</v>
      </c>
      <c r="Y93" s="79"/>
      <c r="Z93" s="79"/>
      <c r="AA93" s="85" t="s">
        <v>779</v>
      </c>
      <c r="AB93" s="85" t="s">
        <v>887</v>
      </c>
      <c r="AC93" s="79" t="b">
        <v>0</v>
      </c>
      <c r="AD93" s="79">
        <v>0</v>
      </c>
      <c r="AE93" s="85" t="s">
        <v>994</v>
      </c>
      <c r="AF93" s="79" t="b">
        <v>0</v>
      </c>
      <c r="AG93" s="79" t="s">
        <v>1035</v>
      </c>
      <c r="AH93" s="79"/>
      <c r="AI93" s="85" t="s">
        <v>929</v>
      </c>
      <c r="AJ93" s="79" t="b">
        <v>0</v>
      </c>
      <c r="AK93" s="79">
        <v>0</v>
      </c>
      <c r="AL93" s="85" t="s">
        <v>929</v>
      </c>
      <c r="AM93" s="79" t="s">
        <v>1046</v>
      </c>
      <c r="AN93" s="79" t="b">
        <v>0</v>
      </c>
      <c r="AO93" s="85" t="s">
        <v>887</v>
      </c>
      <c r="AP93" s="79" t="s">
        <v>176</v>
      </c>
      <c r="AQ93" s="79">
        <v>0</v>
      </c>
      <c r="AR93" s="79">
        <v>0</v>
      </c>
      <c r="AS93" s="79"/>
      <c r="AT93" s="79"/>
      <c r="AU93" s="79"/>
      <c r="AV93" s="79"/>
      <c r="AW93" s="79"/>
      <c r="AX93" s="79"/>
      <c r="AY93" s="79"/>
      <c r="AZ93" s="79"/>
      <c r="BA93">
        <v>1</v>
      </c>
      <c r="BB93" s="78" t="str">
        <f>REPLACE(INDEX(GroupVertices[Group],MATCH(Edges24[[#This Row],[Vertex 1]],GroupVertices[Vertex],0)),1,1,"")</f>
        <v>5</v>
      </c>
      <c r="BC93" s="78" t="str">
        <f>REPLACE(INDEX(GroupVertices[Group],MATCH(Edges24[[#This Row],[Vertex 2]],GroupVertices[Vertex],0)),1,1,"")</f>
        <v>5</v>
      </c>
      <c r="BD93" s="48">
        <v>1</v>
      </c>
      <c r="BE93" s="49">
        <v>2.272727272727273</v>
      </c>
      <c r="BF93" s="48">
        <v>2</v>
      </c>
      <c r="BG93" s="49">
        <v>4.545454545454546</v>
      </c>
      <c r="BH93" s="48">
        <v>0</v>
      </c>
      <c r="BI93" s="49">
        <v>0</v>
      </c>
      <c r="BJ93" s="48">
        <v>41</v>
      </c>
      <c r="BK93" s="49">
        <v>93.18181818181819</v>
      </c>
      <c r="BL93" s="48">
        <v>44</v>
      </c>
    </row>
    <row r="94" spans="1:64" ht="15">
      <c r="A94" s="64" t="s">
        <v>239</v>
      </c>
      <c r="B94" s="64" t="s">
        <v>236</v>
      </c>
      <c r="C94" s="65"/>
      <c r="D94" s="66"/>
      <c r="E94" s="67"/>
      <c r="F94" s="68"/>
      <c r="G94" s="65"/>
      <c r="H94" s="69"/>
      <c r="I94" s="70"/>
      <c r="J94" s="70"/>
      <c r="K94" s="34" t="s">
        <v>66</v>
      </c>
      <c r="L94" s="77">
        <v>124</v>
      </c>
      <c r="M94" s="77"/>
      <c r="N94" s="72"/>
      <c r="O94" s="79" t="s">
        <v>358</v>
      </c>
      <c r="P94" s="81">
        <v>43501.608831018515</v>
      </c>
      <c r="Q94" s="79" t="s">
        <v>448</v>
      </c>
      <c r="R94" s="83" t="s">
        <v>499</v>
      </c>
      <c r="S94" s="79" t="s">
        <v>510</v>
      </c>
      <c r="T94" s="79"/>
      <c r="U94" s="79"/>
      <c r="V94" s="83" t="s">
        <v>555</v>
      </c>
      <c r="W94" s="81">
        <v>43501.608831018515</v>
      </c>
      <c r="X94" s="83" t="s">
        <v>647</v>
      </c>
      <c r="Y94" s="79"/>
      <c r="Z94" s="79"/>
      <c r="AA94" s="85" t="s">
        <v>780</v>
      </c>
      <c r="AB94" s="85" t="s">
        <v>887</v>
      </c>
      <c r="AC94" s="79" t="b">
        <v>0</v>
      </c>
      <c r="AD94" s="79">
        <v>0</v>
      </c>
      <c r="AE94" s="85" t="s">
        <v>994</v>
      </c>
      <c r="AF94" s="79" t="b">
        <v>0</v>
      </c>
      <c r="AG94" s="79" t="s">
        <v>1035</v>
      </c>
      <c r="AH94" s="79"/>
      <c r="AI94" s="85" t="s">
        <v>929</v>
      </c>
      <c r="AJ94" s="79" t="b">
        <v>0</v>
      </c>
      <c r="AK94" s="79">
        <v>0</v>
      </c>
      <c r="AL94" s="85" t="s">
        <v>929</v>
      </c>
      <c r="AM94" s="79" t="s">
        <v>1046</v>
      </c>
      <c r="AN94" s="79" t="b">
        <v>0</v>
      </c>
      <c r="AO94" s="85" t="s">
        <v>887</v>
      </c>
      <c r="AP94" s="79" t="s">
        <v>176</v>
      </c>
      <c r="AQ94" s="79">
        <v>0</v>
      </c>
      <c r="AR94" s="79">
        <v>0</v>
      </c>
      <c r="AS94" s="79"/>
      <c r="AT94" s="79"/>
      <c r="AU94" s="79"/>
      <c r="AV94" s="79"/>
      <c r="AW94" s="79"/>
      <c r="AX94" s="79"/>
      <c r="AY94" s="79"/>
      <c r="AZ94" s="79"/>
      <c r="BA94">
        <v>1</v>
      </c>
      <c r="BB94" s="78" t="str">
        <f>REPLACE(INDEX(GroupVertices[Group],MATCH(Edges24[[#This Row],[Vertex 1]],GroupVertices[Vertex],0)),1,1,"")</f>
        <v>1</v>
      </c>
      <c r="BC94" s="78" t="str">
        <f>REPLACE(INDEX(GroupVertices[Group],MATCH(Edges24[[#This Row],[Vertex 2]],GroupVertices[Vertex],0)),1,1,"")</f>
        <v>5</v>
      </c>
      <c r="BD94" s="48"/>
      <c r="BE94" s="49"/>
      <c r="BF94" s="48"/>
      <c r="BG94" s="49"/>
      <c r="BH94" s="48"/>
      <c r="BI94" s="49"/>
      <c r="BJ94" s="48"/>
      <c r="BK94" s="49"/>
      <c r="BL94" s="48"/>
    </row>
    <row r="95" spans="1:64" ht="15">
      <c r="A95" s="64" t="s">
        <v>239</v>
      </c>
      <c r="B95" s="64" t="s">
        <v>317</v>
      </c>
      <c r="C95" s="65"/>
      <c r="D95" s="66"/>
      <c r="E95" s="67"/>
      <c r="F95" s="68"/>
      <c r="G95" s="65"/>
      <c r="H95" s="69"/>
      <c r="I95" s="70"/>
      <c r="J95" s="70"/>
      <c r="K95" s="34" t="s">
        <v>65</v>
      </c>
      <c r="L95" s="77">
        <v>127</v>
      </c>
      <c r="M95" s="77"/>
      <c r="N95" s="72"/>
      <c r="O95" s="79" t="s">
        <v>357</v>
      </c>
      <c r="P95" s="81">
        <v>43501.928877314815</v>
      </c>
      <c r="Q95" s="79" t="s">
        <v>449</v>
      </c>
      <c r="R95" s="83" t="s">
        <v>499</v>
      </c>
      <c r="S95" s="79" t="s">
        <v>510</v>
      </c>
      <c r="T95" s="79"/>
      <c r="U95" s="79"/>
      <c r="V95" s="83" t="s">
        <v>555</v>
      </c>
      <c r="W95" s="81">
        <v>43501.928877314815</v>
      </c>
      <c r="X95" s="83" t="s">
        <v>648</v>
      </c>
      <c r="Y95" s="79"/>
      <c r="Z95" s="79"/>
      <c r="AA95" s="85" t="s">
        <v>781</v>
      </c>
      <c r="AB95" s="85" t="s">
        <v>888</v>
      </c>
      <c r="AC95" s="79" t="b">
        <v>0</v>
      </c>
      <c r="AD95" s="79">
        <v>0</v>
      </c>
      <c r="AE95" s="85" t="s">
        <v>995</v>
      </c>
      <c r="AF95" s="79" t="b">
        <v>0</v>
      </c>
      <c r="AG95" s="79" t="s">
        <v>1035</v>
      </c>
      <c r="AH95" s="79"/>
      <c r="AI95" s="85" t="s">
        <v>929</v>
      </c>
      <c r="AJ95" s="79" t="b">
        <v>0</v>
      </c>
      <c r="AK95" s="79">
        <v>0</v>
      </c>
      <c r="AL95" s="85" t="s">
        <v>929</v>
      </c>
      <c r="AM95" s="79" t="s">
        <v>1046</v>
      </c>
      <c r="AN95" s="79" t="b">
        <v>0</v>
      </c>
      <c r="AO95" s="85" t="s">
        <v>888</v>
      </c>
      <c r="AP95" s="79" t="s">
        <v>176</v>
      </c>
      <c r="AQ95" s="79">
        <v>0</v>
      </c>
      <c r="AR95" s="79">
        <v>0</v>
      </c>
      <c r="AS95" s="79"/>
      <c r="AT95" s="79"/>
      <c r="AU95" s="79"/>
      <c r="AV95" s="79"/>
      <c r="AW95" s="79"/>
      <c r="AX95" s="79"/>
      <c r="AY95" s="79"/>
      <c r="AZ95" s="79"/>
      <c r="BA95">
        <v>1</v>
      </c>
      <c r="BB95" s="78" t="str">
        <f>REPLACE(INDEX(GroupVertices[Group],MATCH(Edges24[[#This Row],[Vertex 1]],GroupVertices[Vertex],0)),1,1,"")</f>
        <v>1</v>
      </c>
      <c r="BC95" s="78" t="str">
        <f>REPLACE(INDEX(GroupVertices[Group],MATCH(Edges24[[#This Row],[Vertex 2]],GroupVertices[Vertex],0)),1,1,"")</f>
        <v>1</v>
      </c>
      <c r="BD95" s="48">
        <v>1</v>
      </c>
      <c r="BE95" s="49">
        <v>6.666666666666667</v>
      </c>
      <c r="BF95" s="48">
        <v>0</v>
      </c>
      <c r="BG95" s="49">
        <v>0</v>
      </c>
      <c r="BH95" s="48">
        <v>0</v>
      </c>
      <c r="BI95" s="49">
        <v>0</v>
      </c>
      <c r="BJ95" s="48">
        <v>14</v>
      </c>
      <c r="BK95" s="49">
        <v>93.33333333333333</v>
      </c>
      <c r="BL95" s="48">
        <v>15</v>
      </c>
    </row>
    <row r="96" spans="1:64" ht="15">
      <c r="A96" s="64" t="s">
        <v>239</v>
      </c>
      <c r="B96" s="64" t="s">
        <v>318</v>
      </c>
      <c r="C96" s="65"/>
      <c r="D96" s="66"/>
      <c r="E96" s="67"/>
      <c r="F96" s="68"/>
      <c r="G96" s="65"/>
      <c r="H96" s="69"/>
      <c r="I96" s="70"/>
      <c r="J96" s="70"/>
      <c r="K96" s="34" t="s">
        <v>65</v>
      </c>
      <c r="L96" s="77">
        <v>128</v>
      </c>
      <c r="M96" s="77"/>
      <c r="N96" s="72"/>
      <c r="O96" s="79" t="s">
        <v>357</v>
      </c>
      <c r="P96" s="81">
        <v>43502.10461805556</v>
      </c>
      <c r="Q96" s="79" t="s">
        <v>450</v>
      </c>
      <c r="R96" s="83" t="s">
        <v>499</v>
      </c>
      <c r="S96" s="79" t="s">
        <v>510</v>
      </c>
      <c r="T96" s="79"/>
      <c r="U96" s="79"/>
      <c r="V96" s="83" t="s">
        <v>555</v>
      </c>
      <c r="W96" s="81">
        <v>43502.10461805556</v>
      </c>
      <c r="X96" s="83" t="s">
        <v>649</v>
      </c>
      <c r="Y96" s="79"/>
      <c r="Z96" s="79"/>
      <c r="AA96" s="85" t="s">
        <v>782</v>
      </c>
      <c r="AB96" s="85" t="s">
        <v>889</v>
      </c>
      <c r="AC96" s="79" t="b">
        <v>0</v>
      </c>
      <c r="AD96" s="79">
        <v>0</v>
      </c>
      <c r="AE96" s="85" t="s">
        <v>996</v>
      </c>
      <c r="AF96" s="79" t="b">
        <v>0</v>
      </c>
      <c r="AG96" s="79" t="s">
        <v>1035</v>
      </c>
      <c r="AH96" s="79"/>
      <c r="AI96" s="85" t="s">
        <v>929</v>
      </c>
      <c r="AJ96" s="79" t="b">
        <v>0</v>
      </c>
      <c r="AK96" s="79">
        <v>0</v>
      </c>
      <c r="AL96" s="85" t="s">
        <v>929</v>
      </c>
      <c r="AM96" s="79" t="s">
        <v>1046</v>
      </c>
      <c r="AN96" s="79" t="b">
        <v>0</v>
      </c>
      <c r="AO96" s="85" t="s">
        <v>889</v>
      </c>
      <c r="AP96" s="79" t="s">
        <v>176</v>
      </c>
      <c r="AQ96" s="79">
        <v>0</v>
      </c>
      <c r="AR96" s="79">
        <v>0</v>
      </c>
      <c r="AS96" s="79"/>
      <c r="AT96" s="79"/>
      <c r="AU96" s="79"/>
      <c r="AV96" s="79"/>
      <c r="AW96" s="79"/>
      <c r="AX96" s="79"/>
      <c r="AY96" s="79"/>
      <c r="AZ96" s="79"/>
      <c r="BA96">
        <v>1</v>
      </c>
      <c r="BB96" s="78" t="str">
        <f>REPLACE(INDEX(GroupVertices[Group],MATCH(Edges24[[#This Row],[Vertex 1]],GroupVertices[Vertex],0)),1,1,"")</f>
        <v>1</v>
      </c>
      <c r="BC96" s="78" t="str">
        <f>REPLACE(INDEX(GroupVertices[Group],MATCH(Edges24[[#This Row],[Vertex 2]],GroupVertices[Vertex],0)),1,1,"")</f>
        <v>1</v>
      </c>
      <c r="BD96" s="48">
        <v>1</v>
      </c>
      <c r="BE96" s="49">
        <v>6.666666666666667</v>
      </c>
      <c r="BF96" s="48">
        <v>0</v>
      </c>
      <c r="BG96" s="49">
        <v>0</v>
      </c>
      <c r="BH96" s="48">
        <v>0</v>
      </c>
      <c r="BI96" s="49">
        <v>0</v>
      </c>
      <c r="BJ96" s="48">
        <v>14</v>
      </c>
      <c r="BK96" s="49">
        <v>93.33333333333333</v>
      </c>
      <c r="BL96" s="48">
        <v>15</v>
      </c>
    </row>
    <row r="97" spans="1:64" ht="15">
      <c r="A97" s="64" t="s">
        <v>239</v>
      </c>
      <c r="B97" s="64" t="s">
        <v>319</v>
      </c>
      <c r="C97" s="65"/>
      <c r="D97" s="66"/>
      <c r="E97" s="67"/>
      <c r="F97" s="68"/>
      <c r="G97" s="65"/>
      <c r="H97" s="69"/>
      <c r="I97" s="70"/>
      <c r="J97" s="70"/>
      <c r="K97" s="34" t="s">
        <v>65</v>
      </c>
      <c r="L97" s="77">
        <v>129</v>
      </c>
      <c r="M97" s="77"/>
      <c r="N97" s="72"/>
      <c r="O97" s="79" t="s">
        <v>357</v>
      </c>
      <c r="P97" s="81">
        <v>43502.6909375</v>
      </c>
      <c r="Q97" s="79" t="s">
        <v>451</v>
      </c>
      <c r="R97" s="83" t="s">
        <v>499</v>
      </c>
      <c r="S97" s="79" t="s">
        <v>510</v>
      </c>
      <c r="T97" s="79"/>
      <c r="U97" s="79"/>
      <c r="V97" s="83" t="s">
        <v>555</v>
      </c>
      <c r="W97" s="81">
        <v>43502.6909375</v>
      </c>
      <c r="X97" s="83" t="s">
        <v>650</v>
      </c>
      <c r="Y97" s="79"/>
      <c r="Z97" s="79"/>
      <c r="AA97" s="85" t="s">
        <v>783</v>
      </c>
      <c r="AB97" s="85" t="s">
        <v>890</v>
      </c>
      <c r="AC97" s="79" t="b">
        <v>0</v>
      </c>
      <c r="AD97" s="79">
        <v>0</v>
      </c>
      <c r="AE97" s="85" t="s">
        <v>997</v>
      </c>
      <c r="AF97" s="79" t="b">
        <v>0</v>
      </c>
      <c r="AG97" s="79" t="s">
        <v>1035</v>
      </c>
      <c r="AH97" s="79"/>
      <c r="AI97" s="85" t="s">
        <v>929</v>
      </c>
      <c r="AJ97" s="79" t="b">
        <v>0</v>
      </c>
      <c r="AK97" s="79">
        <v>0</v>
      </c>
      <c r="AL97" s="85" t="s">
        <v>929</v>
      </c>
      <c r="AM97" s="79" t="s">
        <v>1046</v>
      </c>
      <c r="AN97" s="79" t="b">
        <v>0</v>
      </c>
      <c r="AO97" s="85" t="s">
        <v>890</v>
      </c>
      <c r="AP97" s="79" t="s">
        <v>176</v>
      </c>
      <c r="AQ97" s="79">
        <v>0</v>
      </c>
      <c r="AR97" s="79">
        <v>0</v>
      </c>
      <c r="AS97" s="79"/>
      <c r="AT97" s="79"/>
      <c r="AU97" s="79"/>
      <c r="AV97" s="79"/>
      <c r="AW97" s="79"/>
      <c r="AX97" s="79"/>
      <c r="AY97" s="79"/>
      <c r="AZ97" s="79"/>
      <c r="BA97">
        <v>1</v>
      </c>
      <c r="BB97" s="78" t="str">
        <f>REPLACE(INDEX(GroupVertices[Group],MATCH(Edges24[[#This Row],[Vertex 1]],GroupVertices[Vertex],0)),1,1,"")</f>
        <v>1</v>
      </c>
      <c r="BC97" s="78" t="str">
        <f>REPLACE(INDEX(GroupVertices[Group],MATCH(Edges24[[#This Row],[Vertex 2]],GroupVertices[Vertex],0)),1,1,"")</f>
        <v>1</v>
      </c>
      <c r="BD97" s="48">
        <v>1</v>
      </c>
      <c r="BE97" s="49">
        <v>5.555555555555555</v>
      </c>
      <c r="BF97" s="48">
        <v>0</v>
      </c>
      <c r="BG97" s="49">
        <v>0</v>
      </c>
      <c r="BH97" s="48">
        <v>0</v>
      </c>
      <c r="BI97" s="49">
        <v>0</v>
      </c>
      <c r="BJ97" s="48">
        <v>17</v>
      </c>
      <c r="BK97" s="49">
        <v>94.44444444444444</v>
      </c>
      <c r="BL97" s="48">
        <v>18</v>
      </c>
    </row>
    <row r="98" spans="1:64" ht="15">
      <c r="A98" s="64" t="s">
        <v>239</v>
      </c>
      <c r="B98" s="64" t="s">
        <v>320</v>
      </c>
      <c r="C98" s="65"/>
      <c r="D98" s="66"/>
      <c r="E98" s="67"/>
      <c r="F98" s="68"/>
      <c r="G98" s="65"/>
      <c r="H98" s="69"/>
      <c r="I98" s="70"/>
      <c r="J98" s="70"/>
      <c r="K98" s="34" t="s">
        <v>65</v>
      </c>
      <c r="L98" s="77">
        <v>130</v>
      </c>
      <c r="M98" s="77"/>
      <c r="N98" s="72"/>
      <c r="O98" s="79" t="s">
        <v>357</v>
      </c>
      <c r="P98" s="81">
        <v>43502.76773148148</v>
      </c>
      <c r="Q98" s="79" t="s">
        <v>452</v>
      </c>
      <c r="R98" s="83" t="s">
        <v>499</v>
      </c>
      <c r="S98" s="79" t="s">
        <v>510</v>
      </c>
      <c r="T98" s="79"/>
      <c r="U98" s="79"/>
      <c r="V98" s="83" t="s">
        <v>555</v>
      </c>
      <c r="W98" s="81">
        <v>43502.76773148148</v>
      </c>
      <c r="X98" s="83" t="s">
        <v>651</v>
      </c>
      <c r="Y98" s="79"/>
      <c r="Z98" s="79"/>
      <c r="AA98" s="85" t="s">
        <v>784</v>
      </c>
      <c r="AB98" s="85" t="s">
        <v>891</v>
      </c>
      <c r="AC98" s="79" t="b">
        <v>0</v>
      </c>
      <c r="AD98" s="79">
        <v>0</v>
      </c>
      <c r="AE98" s="85" t="s">
        <v>998</v>
      </c>
      <c r="AF98" s="79" t="b">
        <v>0</v>
      </c>
      <c r="AG98" s="79" t="s">
        <v>1035</v>
      </c>
      <c r="AH98" s="79"/>
      <c r="AI98" s="85" t="s">
        <v>929</v>
      </c>
      <c r="AJ98" s="79" t="b">
        <v>0</v>
      </c>
      <c r="AK98" s="79">
        <v>0</v>
      </c>
      <c r="AL98" s="85" t="s">
        <v>929</v>
      </c>
      <c r="AM98" s="79" t="s">
        <v>1046</v>
      </c>
      <c r="AN98" s="79" t="b">
        <v>0</v>
      </c>
      <c r="AO98" s="85" t="s">
        <v>891</v>
      </c>
      <c r="AP98" s="79" t="s">
        <v>176</v>
      </c>
      <c r="AQ98" s="79">
        <v>0</v>
      </c>
      <c r="AR98" s="79">
        <v>0</v>
      </c>
      <c r="AS98" s="79"/>
      <c r="AT98" s="79"/>
      <c r="AU98" s="79"/>
      <c r="AV98" s="79"/>
      <c r="AW98" s="79"/>
      <c r="AX98" s="79"/>
      <c r="AY98" s="79"/>
      <c r="AZ98" s="79"/>
      <c r="BA98">
        <v>1</v>
      </c>
      <c r="BB98" s="78" t="str">
        <f>REPLACE(INDEX(GroupVertices[Group],MATCH(Edges24[[#This Row],[Vertex 1]],GroupVertices[Vertex],0)),1,1,"")</f>
        <v>1</v>
      </c>
      <c r="BC98" s="78" t="str">
        <f>REPLACE(INDEX(GroupVertices[Group],MATCH(Edges24[[#This Row],[Vertex 2]],GroupVertices[Vertex],0)),1,1,"")</f>
        <v>1</v>
      </c>
      <c r="BD98" s="48">
        <v>1</v>
      </c>
      <c r="BE98" s="49">
        <v>6.666666666666667</v>
      </c>
      <c r="BF98" s="48">
        <v>0</v>
      </c>
      <c r="BG98" s="49">
        <v>0</v>
      </c>
      <c r="BH98" s="48">
        <v>0</v>
      </c>
      <c r="BI98" s="49">
        <v>0</v>
      </c>
      <c r="BJ98" s="48">
        <v>14</v>
      </c>
      <c r="BK98" s="49">
        <v>93.33333333333333</v>
      </c>
      <c r="BL98" s="48">
        <v>15</v>
      </c>
    </row>
    <row r="99" spans="1:64" ht="15">
      <c r="A99" s="64" t="s">
        <v>239</v>
      </c>
      <c r="B99" s="64" t="s">
        <v>321</v>
      </c>
      <c r="C99" s="65"/>
      <c r="D99" s="66"/>
      <c r="E99" s="67"/>
      <c r="F99" s="68"/>
      <c r="G99" s="65"/>
      <c r="H99" s="69"/>
      <c r="I99" s="70"/>
      <c r="J99" s="70"/>
      <c r="K99" s="34" t="s">
        <v>65</v>
      </c>
      <c r="L99" s="77">
        <v>131</v>
      </c>
      <c r="M99" s="77"/>
      <c r="N99" s="72"/>
      <c r="O99" s="79" t="s">
        <v>357</v>
      </c>
      <c r="P99" s="81">
        <v>43502.84991898148</v>
      </c>
      <c r="Q99" s="79" t="s">
        <v>453</v>
      </c>
      <c r="R99" s="83" t="s">
        <v>499</v>
      </c>
      <c r="S99" s="79" t="s">
        <v>510</v>
      </c>
      <c r="T99" s="79"/>
      <c r="U99" s="79"/>
      <c r="V99" s="83" t="s">
        <v>555</v>
      </c>
      <c r="W99" s="81">
        <v>43502.84991898148</v>
      </c>
      <c r="X99" s="83" t="s">
        <v>652</v>
      </c>
      <c r="Y99" s="79"/>
      <c r="Z99" s="79"/>
      <c r="AA99" s="85" t="s">
        <v>785</v>
      </c>
      <c r="AB99" s="85" t="s">
        <v>892</v>
      </c>
      <c r="AC99" s="79" t="b">
        <v>0</v>
      </c>
      <c r="AD99" s="79">
        <v>1</v>
      </c>
      <c r="AE99" s="85" t="s">
        <v>999</v>
      </c>
      <c r="AF99" s="79" t="b">
        <v>0</v>
      </c>
      <c r="AG99" s="79" t="s">
        <v>1035</v>
      </c>
      <c r="AH99" s="79"/>
      <c r="AI99" s="85" t="s">
        <v>929</v>
      </c>
      <c r="AJ99" s="79" t="b">
        <v>0</v>
      </c>
      <c r="AK99" s="79">
        <v>0</v>
      </c>
      <c r="AL99" s="85" t="s">
        <v>929</v>
      </c>
      <c r="AM99" s="79" t="s">
        <v>1046</v>
      </c>
      <c r="AN99" s="79" t="b">
        <v>0</v>
      </c>
      <c r="AO99" s="85" t="s">
        <v>892</v>
      </c>
      <c r="AP99" s="79" t="s">
        <v>176</v>
      </c>
      <c r="AQ99" s="79">
        <v>0</v>
      </c>
      <c r="AR99" s="79">
        <v>0</v>
      </c>
      <c r="AS99" s="79"/>
      <c r="AT99" s="79"/>
      <c r="AU99" s="79"/>
      <c r="AV99" s="79"/>
      <c r="AW99" s="79"/>
      <c r="AX99" s="79"/>
      <c r="AY99" s="79"/>
      <c r="AZ99" s="79"/>
      <c r="BA99">
        <v>1</v>
      </c>
      <c r="BB99" s="78" t="str">
        <f>REPLACE(INDEX(GroupVertices[Group],MATCH(Edges24[[#This Row],[Vertex 1]],GroupVertices[Vertex],0)),1,1,"")</f>
        <v>1</v>
      </c>
      <c r="BC99" s="78" t="str">
        <f>REPLACE(INDEX(GroupVertices[Group],MATCH(Edges24[[#This Row],[Vertex 2]],GroupVertices[Vertex],0)),1,1,"")</f>
        <v>1</v>
      </c>
      <c r="BD99" s="48">
        <v>1</v>
      </c>
      <c r="BE99" s="49">
        <v>5.555555555555555</v>
      </c>
      <c r="BF99" s="48">
        <v>0</v>
      </c>
      <c r="BG99" s="49">
        <v>0</v>
      </c>
      <c r="BH99" s="48">
        <v>0</v>
      </c>
      <c r="BI99" s="49">
        <v>0</v>
      </c>
      <c r="BJ99" s="48">
        <v>17</v>
      </c>
      <c r="BK99" s="49">
        <v>94.44444444444444</v>
      </c>
      <c r="BL99" s="48">
        <v>18</v>
      </c>
    </row>
    <row r="100" spans="1:64" ht="15">
      <c r="A100" s="64" t="s">
        <v>239</v>
      </c>
      <c r="B100" s="64" t="s">
        <v>322</v>
      </c>
      <c r="C100" s="65"/>
      <c r="D100" s="66"/>
      <c r="E100" s="67"/>
      <c r="F100" s="68"/>
      <c r="G100" s="65"/>
      <c r="H100" s="69"/>
      <c r="I100" s="70"/>
      <c r="J100" s="70"/>
      <c r="K100" s="34" t="s">
        <v>65</v>
      </c>
      <c r="L100" s="77">
        <v>132</v>
      </c>
      <c r="M100" s="77"/>
      <c r="N100" s="72"/>
      <c r="O100" s="79" t="s">
        <v>357</v>
      </c>
      <c r="P100" s="81">
        <v>43502.89833333333</v>
      </c>
      <c r="Q100" s="79" t="s">
        <v>454</v>
      </c>
      <c r="R100" s="83" t="s">
        <v>499</v>
      </c>
      <c r="S100" s="79" t="s">
        <v>510</v>
      </c>
      <c r="T100" s="79"/>
      <c r="U100" s="79"/>
      <c r="V100" s="83" t="s">
        <v>555</v>
      </c>
      <c r="W100" s="81">
        <v>43502.89833333333</v>
      </c>
      <c r="X100" s="83" t="s">
        <v>653</v>
      </c>
      <c r="Y100" s="79"/>
      <c r="Z100" s="79"/>
      <c r="AA100" s="85" t="s">
        <v>786</v>
      </c>
      <c r="AB100" s="85" t="s">
        <v>893</v>
      </c>
      <c r="AC100" s="79" t="b">
        <v>0</v>
      </c>
      <c r="AD100" s="79">
        <v>0</v>
      </c>
      <c r="AE100" s="85" t="s">
        <v>1000</v>
      </c>
      <c r="AF100" s="79" t="b">
        <v>0</v>
      </c>
      <c r="AG100" s="79" t="s">
        <v>1035</v>
      </c>
      <c r="AH100" s="79"/>
      <c r="AI100" s="85" t="s">
        <v>929</v>
      </c>
      <c r="AJ100" s="79" t="b">
        <v>0</v>
      </c>
      <c r="AK100" s="79">
        <v>0</v>
      </c>
      <c r="AL100" s="85" t="s">
        <v>929</v>
      </c>
      <c r="AM100" s="79" t="s">
        <v>1046</v>
      </c>
      <c r="AN100" s="79" t="b">
        <v>0</v>
      </c>
      <c r="AO100" s="85" t="s">
        <v>893</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1</v>
      </c>
      <c r="BC100" s="78" t="str">
        <f>REPLACE(INDEX(GroupVertices[Group],MATCH(Edges24[[#This Row],[Vertex 2]],GroupVertices[Vertex],0)),1,1,"")</f>
        <v>1</v>
      </c>
      <c r="BD100" s="48">
        <v>0</v>
      </c>
      <c r="BE100" s="49">
        <v>0</v>
      </c>
      <c r="BF100" s="48">
        <v>0</v>
      </c>
      <c r="BG100" s="49">
        <v>0</v>
      </c>
      <c r="BH100" s="48">
        <v>0</v>
      </c>
      <c r="BI100" s="49">
        <v>0</v>
      </c>
      <c r="BJ100" s="48">
        <v>14</v>
      </c>
      <c r="BK100" s="49">
        <v>100</v>
      </c>
      <c r="BL100" s="48">
        <v>14</v>
      </c>
    </row>
    <row r="101" spans="1:64" ht="15">
      <c r="A101" s="64" t="s">
        <v>239</v>
      </c>
      <c r="B101" s="64" t="s">
        <v>323</v>
      </c>
      <c r="C101" s="65"/>
      <c r="D101" s="66"/>
      <c r="E101" s="67"/>
      <c r="F101" s="68"/>
      <c r="G101" s="65"/>
      <c r="H101" s="69"/>
      <c r="I101" s="70"/>
      <c r="J101" s="70"/>
      <c r="K101" s="34" t="s">
        <v>65</v>
      </c>
      <c r="L101" s="77">
        <v>133</v>
      </c>
      <c r="M101" s="77"/>
      <c r="N101" s="72"/>
      <c r="O101" s="79" t="s">
        <v>357</v>
      </c>
      <c r="P101" s="81">
        <v>43502.927094907405</v>
      </c>
      <c r="Q101" s="79" t="s">
        <v>455</v>
      </c>
      <c r="R101" s="83" t="s">
        <v>499</v>
      </c>
      <c r="S101" s="79" t="s">
        <v>510</v>
      </c>
      <c r="T101" s="79"/>
      <c r="U101" s="79"/>
      <c r="V101" s="83" t="s">
        <v>555</v>
      </c>
      <c r="W101" s="81">
        <v>43502.927094907405</v>
      </c>
      <c r="X101" s="83" t="s">
        <v>654</v>
      </c>
      <c r="Y101" s="79"/>
      <c r="Z101" s="79"/>
      <c r="AA101" s="85" t="s">
        <v>787</v>
      </c>
      <c r="AB101" s="85" t="s">
        <v>894</v>
      </c>
      <c r="AC101" s="79" t="b">
        <v>0</v>
      </c>
      <c r="AD101" s="79">
        <v>0</v>
      </c>
      <c r="AE101" s="85" t="s">
        <v>1001</v>
      </c>
      <c r="AF101" s="79" t="b">
        <v>0</v>
      </c>
      <c r="AG101" s="79" t="s">
        <v>1035</v>
      </c>
      <c r="AH101" s="79"/>
      <c r="AI101" s="85" t="s">
        <v>929</v>
      </c>
      <c r="AJ101" s="79" t="b">
        <v>0</v>
      </c>
      <c r="AK101" s="79">
        <v>0</v>
      </c>
      <c r="AL101" s="85" t="s">
        <v>929</v>
      </c>
      <c r="AM101" s="79" t="s">
        <v>1046</v>
      </c>
      <c r="AN101" s="79" t="b">
        <v>0</v>
      </c>
      <c r="AO101" s="85" t="s">
        <v>894</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1</v>
      </c>
      <c r="BC101" s="78" t="str">
        <f>REPLACE(INDEX(GroupVertices[Group],MATCH(Edges24[[#This Row],[Vertex 2]],GroupVertices[Vertex],0)),1,1,"")</f>
        <v>1</v>
      </c>
      <c r="BD101" s="48">
        <v>1</v>
      </c>
      <c r="BE101" s="49">
        <v>6.666666666666667</v>
      </c>
      <c r="BF101" s="48">
        <v>0</v>
      </c>
      <c r="BG101" s="49">
        <v>0</v>
      </c>
      <c r="BH101" s="48">
        <v>0</v>
      </c>
      <c r="BI101" s="49">
        <v>0</v>
      </c>
      <c r="BJ101" s="48">
        <v>14</v>
      </c>
      <c r="BK101" s="49">
        <v>93.33333333333333</v>
      </c>
      <c r="BL101" s="48">
        <v>15</v>
      </c>
    </row>
    <row r="102" spans="1:64" ht="15">
      <c r="A102" s="64" t="s">
        <v>239</v>
      </c>
      <c r="B102" s="64" t="s">
        <v>324</v>
      </c>
      <c r="C102" s="65"/>
      <c r="D102" s="66"/>
      <c r="E102" s="67"/>
      <c r="F102" s="68"/>
      <c r="G102" s="65"/>
      <c r="H102" s="69"/>
      <c r="I102" s="70"/>
      <c r="J102" s="70"/>
      <c r="K102" s="34" t="s">
        <v>65</v>
      </c>
      <c r="L102" s="77">
        <v>134</v>
      </c>
      <c r="M102" s="77"/>
      <c r="N102" s="72"/>
      <c r="O102" s="79" t="s">
        <v>357</v>
      </c>
      <c r="P102" s="81">
        <v>43503.08762731482</v>
      </c>
      <c r="Q102" s="79" t="s">
        <v>456</v>
      </c>
      <c r="R102" s="83" t="s">
        <v>499</v>
      </c>
      <c r="S102" s="79" t="s">
        <v>510</v>
      </c>
      <c r="T102" s="79"/>
      <c r="U102" s="79"/>
      <c r="V102" s="83" t="s">
        <v>555</v>
      </c>
      <c r="W102" s="81">
        <v>43503.08762731482</v>
      </c>
      <c r="X102" s="83" t="s">
        <v>655</v>
      </c>
      <c r="Y102" s="79"/>
      <c r="Z102" s="79"/>
      <c r="AA102" s="85" t="s">
        <v>788</v>
      </c>
      <c r="AB102" s="85" t="s">
        <v>895</v>
      </c>
      <c r="AC102" s="79" t="b">
        <v>0</v>
      </c>
      <c r="AD102" s="79">
        <v>0</v>
      </c>
      <c r="AE102" s="85" t="s">
        <v>1002</v>
      </c>
      <c r="AF102" s="79" t="b">
        <v>0</v>
      </c>
      <c r="AG102" s="79" t="s">
        <v>1035</v>
      </c>
      <c r="AH102" s="79"/>
      <c r="AI102" s="85" t="s">
        <v>929</v>
      </c>
      <c r="AJ102" s="79" t="b">
        <v>0</v>
      </c>
      <c r="AK102" s="79">
        <v>0</v>
      </c>
      <c r="AL102" s="85" t="s">
        <v>929</v>
      </c>
      <c r="AM102" s="79" t="s">
        <v>1046</v>
      </c>
      <c r="AN102" s="79" t="b">
        <v>0</v>
      </c>
      <c r="AO102" s="85" t="s">
        <v>895</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1</v>
      </c>
      <c r="BC102" s="78" t="str">
        <f>REPLACE(INDEX(GroupVertices[Group],MATCH(Edges24[[#This Row],[Vertex 2]],GroupVertices[Vertex],0)),1,1,"")</f>
        <v>1</v>
      </c>
      <c r="BD102" s="48">
        <v>1</v>
      </c>
      <c r="BE102" s="49">
        <v>6.666666666666667</v>
      </c>
      <c r="BF102" s="48">
        <v>0</v>
      </c>
      <c r="BG102" s="49">
        <v>0</v>
      </c>
      <c r="BH102" s="48">
        <v>0</v>
      </c>
      <c r="BI102" s="49">
        <v>0</v>
      </c>
      <c r="BJ102" s="48">
        <v>14</v>
      </c>
      <c r="BK102" s="49">
        <v>93.33333333333333</v>
      </c>
      <c r="BL102" s="48">
        <v>15</v>
      </c>
    </row>
    <row r="103" spans="1:64" ht="15">
      <c r="A103" s="64" t="s">
        <v>239</v>
      </c>
      <c r="B103" s="64" t="s">
        <v>325</v>
      </c>
      <c r="C103" s="65"/>
      <c r="D103" s="66"/>
      <c r="E103" s="67"/>
      <c r="F103" s="68"/>
      <c r="G103" s="65"/>
      <c r="H103" s="69"/>
      <c r="I103" s="70"/>
      <c r="J103" s="70"/>
      <c r="K103" s="34" t="s">
        <v>65</v>
      </c>
      <c r="L103" s="77">
        <v>135</v>
      </c>
      <c r="M103" s="77"/>
      <c r="N103" s="72"/>
      <c r="O103" s="79" t="s">
        <v>357</v>
      </c>
      <c r="P103" s="81">
        <v>43503.65662037037</v>
      </c>
      <c r="Q103" s="79" t="s">
        <v>457</v>
      </c>
      <c r="R103" s="83" t="s">
        <v>499</v>
      </c>
      <c r="S103" s="79" t="s">
        <v>510</v>
      </c>
      <c r="T103" s="79"/>
      <c r="U103" s="79"/>
      <c r="V103" s="83" t="s">
        <v>555</v>
      </c>
      <c r="W103" s="81">
        <v>43503.65662037037</v>
      </c>
      <c r="X103" s="83" t="s">
        <v>656</v>
      </c>
      <c r="Y103" s="79"/>
      <c r="Z103" s="79"/>
      <c r="AA103" s="85" t="s">
        <v>789</v>
      </c>
      <c r="AB103" s="85" t="s">
        <v>896</v>
      </c>
      <c r="AC103" s="79" t="b">
        <v>0</v>
      </c>
      <c r="AD103" s="79">
        <v>0</v>
      </c>
      <c r="AE103" s="85" t="s">
        <v>1003</v>
      </c>
      <c r="AF103" s="79" t="b">
        <v>0</v>
      </c>
      <c r="AG103" s="79" t="s">
        <v>1035</v>
      </c>
      <c r="AH103" s="79"/>
      <c r="AI103" s="85" t="s">
        <v>929</v>
      </c>
      <c r="AJ103" s="79" t="b">
        <v>0</v>
      </c>
      <c r="AK103" s="79">
        <v>0</v>
      </c>
      <c r="AL103" s="85" t="s">
        <v>929</v>
      </c>
      <c r="AM103" s="79" t="s">
        <v>1046</v>
      </c>
      <c r="AN103" s="79" t="b">
        <v>0</v>
      </c>
      <c r="AO103" s="85" t="s">
        <v>896</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1</v>
      </c>
      <c r="BC103" s="78" t="str">
        <f>REPLACE(INDEX(GroupVertices[Group],MATCH(Edges24[[#This Row],[Vertex 2]],GroupVertices[Vertex],0)),1,1,"")</f>
        <v>1</v>
      </c>
      <c r="BD103" s="48">
        <v>1</v>
      </c>
      <c r="BE103" s="49">
        <v>5.555555555555555</v>
      </c>
      <c r="BF103" s="48">
        <v>0</v>
      </c>
      <c r="BG103" s="49">
        <v>0</v>
      </c>
      <c r="BH103" s="48">
        <v>0</v>
      </c>
      <c r="BI103" s="49">
        <v>0</v>
      </c>
      <c r="BJ103" s="48">
        <v>17</v>
      </c>
      <c r="BK103" s="49">
        <v>94.44444444444444</v>
      </c>
      <c r="BL103" s="48">
        <v>18</v>
      </c>
    </row>
    <row r="104" spans="1:64" ht="15">
      <c r="A104" s="64" t="s">
        <v>239</v>
      </c>
      <c r="B104" s="64" t="s">
        <v>326</v>
      </c>
      <c r="C104" s="65"/>
      <c r="D104" s="66"/>
      <c r="E104" s="67"/>
      <c r="F104" s="68"/>
      <c r="G104" s="65"/>
      <c r="H104" s="69"/>
      <c r="I104" s="70"/>
      <c r="J104" s="70"/>
      <c r="K104" s="34" t="s">
        <v>65</v>
      </c>
      <c r="L104" s="77">
        <v>136</v>
      </c>
      <c r="M104" s="77"/>
      <c r="N104" s="72"/>
      <c r="O104" s="79" t="s">
        <v>357</v>
      </c>
      <c r="P104" s="81">
        <v>43503.892013888886</v>
      </c>
      <c r="Q104" s="79" t="s">
        <v>458</v>
      </c>
      <c r="R104" s="83" t="s">
        <v>499</v>
      </c>
      <c r="S104" s="79" t="s">
        <v>510</v>
      </c>
      <c r="T104" s="79"/>
      <c r="U104" s="79"/>
      <c r="V104" s="83" t="s">
        <v>555</v>
      </c>
      <c r="W104" s="81">
        <v>43503.892013888886</v>
      </c>
      <c r="X104" s="83" t="s">
        <v>657</v>
      </c>
      <c r="Y104" s="79"/>
      <c r="Z104" s="79"/>
      <c r="AA104" s="85" t="s">
        <v>790</v>
      </c>
      <c r="AB104" s="85" t="s">
        <v>897</v>
      </c>
      <c r="AC104" s="79" t="b">
        <v>0</v>
      </c>
      <c r="AD104" s="79">
        <v>0</v>
      </c>
      <c r="AE104" s="85" t="s">
        <v>1004</v>
      </c>
      <c r="AF104" s="79" t="b">
        <v>0</v>
      </c>
      <c r="AG104" s="79" t="s">
        <v>1035</v>
      </c>
      <c r="AH104" s="79"/>
      <c r="AI104" s="85" t="s">
        <v>929</v>
      </c>
      <c r="AJ104" s="79" t="b">
        <v>0</v>
      </c>
      <c r="AK104" s="79">
        <v>0</v>
      </c>
      <c r="AL104" s="85" t="s">
        <v>929</v>
      </c>
      <c r="AM104" s="79" t="s">
        <v>1046</v>
      </c>
      <c r="AN104" s="79" t="b">
        <v>0</v>
      </c>
      <c r="AO104" s="85" t="s">
        <v>897</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1</v>
      </c>
      <c r="BC104" s="78" t="str">
        <f>REPLACE(INDEX(GroupVertices[Group],MATCH(Edges24[[#This Row],[Vertex 2]],GroupVertices[Vertex],0)),1,1,"")</f>
        <v>1</v>
      </c>
      <c r="BD104" s="48">
        <v>0</v>
      </c>
      <c r="BE104" s="49">
        <v>0</v>
      </c>
      <c r="BF104" s="48">
        <v>0</v>
      </c>
      <c r="BG104" s="49">
        <v>0</v>
      </c>
      <c r="BH104" s="48">
        <v>0</v>
      </c>
      <c r="BI104" s="49">
        <v>0</v>
      </c>
      <c r="BJ104" s="48">
        <v>33</v>
      </c>
      <c r="BK104" s="49">
        <v>100</v>
      </c>
      <c r="BL104" s="48">
        <v>33</v>
      </c>
    </row>
    <row r="105" spans="1:64" ht="15">
      <c r="A105" s="64" t="s">
        <v>239</v>
      </c>
      <c r="B105" s="64" t="s">
        <v>327</v>
      </c>
      <c r="C105" s="65"/>
      <c r="D105" s="66"/>
      <c r="E105" s="67"/>
      <c r="F105" s="68"/>
      <c r="G105" s="65"/>
      <c r="H105" s="69"/>
      <c r="I105" s="70"/>
      <c r="J105" s="70"/>
      <c r="K105" s="34" t="s">
        <v>65</v>
      </c>
      <c r="L105" s="77">
        <v>137</v>
      </c>
      <c r="M105" s="77"/>
      <c r="N105" s="72"/>
      <c r="O105" s="79" t="s">
        <v>357</v>
      </c>
      <c r="P105" s="81">
        <v>43503.90244212963</v>
      </c>
      <c r="Q105" s="79" t="s">
        <v>459</v>
      </c>
      <c r="R105" s="83" t="s">
        <v>499</v>
      </c>
      <c r="S105" s="79" t="s">
        <v>510</v>
      </c>
      <c r="T105" s="79"/>
      <c r="U105" s="79"/>
      <c r="V105" s="83" t="s">
        <v>555</v>
      </c>
      <c r="W105" s="81">
        <v>43503.90244212963</v>
      </c>
      <c r="X105" s="83" t="s">
        <v>658</v>
      </c>
      <c r="Y105" s="79"/>
      <c r="Z105" s="79"/>
      <c r="AA105" s="85" t="s">
        <v>791</v>
      </c>
      <c r="AB105" s="85" t="s">
        <v>898</v>
      </c>
      <c r="AC105" s="79" t="b">
        <v>0</v>
      </c>
      <c r="AD105" s="79">
        <v>0</v>
      </c>
      <c r="AE105" s="85" t="s">
        <v>1005</v>
      </c>
      <c r="AF105" s="79" t="b">
        <v>0</v>
      </c>
      <c r="AG105" s="79" t="s">
        <v>1035</v>
      </c>
      <c r="AH105" s="79"/>
      <c r="AI105" s="85" t="s">
        <v>929</v>
      </c>
      <c r="AJ105" s="79" t="b">
        <v>0</v>
      </c>
      <c r="AK105" s="79">
        <v>0</v>
      </c>
      <c r="AL105" s="85" t="s">
        <v>929</v>
      </c>
      <c r="AM105" s="79" t="s">
        <v>1046</v>
      </c>
      <c r="AN105" s="79" t="b">
        <v>0</v>
      </c>
      <c r="AO105" s="85" t="s">
        <v>898</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1</v>
      </c>
      <c r="BC105" s="78" t="str">
        <f>REPLACE(INDEX(GroupVertices[Group],MATCH(Edges24[[#This Row],[Vertex 2]],GroupVertices[Vertex],0)),1,1,"")</f>
        <v>1</v>
      </c>
      <c r="BD105" s="48">
        <v>1</v>
      </c>
      <c r="BE105" s="49">
        <v>5.555555555555555</v>
      </c>
      <c r="BF105" s="48">
        <v>0</v>
      </c>
      <c r="BG105" s="49">
        <v>0</v>
      </c>
      <c r="BH105" s="48">
        <v>0</v>
      </c>
      <c r="BI105" s="49">
        <v>0</v>
      </c>
      <c r="BJ105" s="48">
        <v>17</v>
      </c>
      <c r="BK105" s="49">
        <v>94.44444444444444</v>
      </c>
      <c r="BL105" s="48">
        <v>18</v>
      </c>
    </row>
    <row r="106" spans="1:64" ht="15">
      <c r="A106" s="64" t="s">
        <v>239</v>
      </c>
      <c r="B106" s="64" t="s">
        <v>328</v>
      </c>
      <c r="C106" s="65"/>
      <c r="D106" s="66"/>
      <c r="E106" s="67"/>
      <c r="F106" s="68"/>
      <c r="G106" s="65"/>
      <c r="H106" s="69"/>
      <c r="I106" s="70"/>
      <c r="J106" s="70"/>
      <c r="K106" s="34" t="s">
        <v>65</v>
      </c>
      <c r="L106" s="77">
        <v>138</v>
      </c>
      <c r="M106" s="77"/>
      <c r="N106" s="72"/>
      <c r="O106" s="79" t="s">
        <v>357</v>
      </c>
      <c r="P106" s="81">
        <v>43503.99548611111</v>
      </c>
      <c r="Q106" s="79" t="s">
        <v>460</v>
      </c>
      <c r="R106" s="83" t="s">
        <v>499</v>
      </c>
      <c r="S106" s="79" t="s">
        <v>510</v>
      </c>
      <c r="T106" s="79"/>
      <c r="U106" s="79"/>
      <c r="V106" s="83" t="s">
        <v>555</v>
      </c>
      <c r="W106" s="81">
        <v>43503.99548611111</v>
      </c>
      <c r="X106" s="83" t="s">
        <v>659</v>
      </c>
      <c r="Y106" s="79"/>
      <c r="Z106" s="79"/>
      <c r="AA106" s="85" t="s">
        <v>792</v>
      </c>
      <c r="AB106" s="85" t="s">
        <v>899</v>
      </c>
      <c r="AC106" s="79" t="b">
        <v>0</v>
      </c>
      <c r="AD106" s="79">
        <v>0</v>
      </c>
      <c r="AE106" s="85" t="s">
        <v>1006</v>
      </c>
      <c r="AF106" s="79" t="b">
        <v>0</v>
      </c>
      <c r="AG106" s="79" t="s">
        <v>1035</v>
      </c>
      <c r="AH106" s="79"/>
      <c r="AI106" s="85" t="s">
        <v>929</v>
      </c>
      <c r="AJ106" s="79" t="b">
        <v>0</v>
      </c>
      <c r="AK106" s="79">
        <v>0</v>
      </c>
      <c r="AL106" s="85" t="s">
        <v>929</v>
      </c>
      <c r="AM106" s="79" t="s">
        <v>1046</v>
      </c>
      <c r="AN106" s="79" t="b">
        <v>0</v>
      </c>
      <c r="AO106" s="85" t="s">
        <v>899</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1</v>
      </c>
      <c r="BC106" s="78" t="str">
        <f>REPLACE(INDEX(GroupVertices[Group],MATCH(Edges24[[#This Row],[Vertex 2]],GroupVertices[Vertex],0)),1,1,"")</f>
        <v>1</v>
      </c>
      <c r="BD106" s="48">
        <v>1</v>
      </c>
      <c r="BE106" s="49">
        <v>6.666666666666667</v>
      </c>
      <c r="BF106" s="48">
        <v>0</v>
      </c>
      <c r="BG106" s="49">
        <v>0</v>
      </c>
      <c r="BH106" s="48">
        <v>0</v>
      </c>
      <c r="BI106" s="49">
        <v>0</v>
      </c>
      <c r="BJ106" s="48">
        <v>14</v>
      </c>
      <c r="BK106" s="49">
        <v>93.33333333333333</v>
      </c>
      <c r="BL106" s="48">
        <v>15</v>
      </c>
    </row>
    <row r="107" spans="1:64" ht="15">
      <c r="A107" s="64" t="s">
        <v>239</v>
      </c>
      <c r="B107" s="64" t="s">
        <v>329</v>
      </c>
      <c r="C107" s="65"/>
      <c r="D107" s="66"/>
      <c r="E107" s="67"/>
      <c r="F107" s="68"/>
      <c r="G107" s="65"/>
      <c r="H107" s="69"/>
      <c r="I107" s="70"/>
      <c r="J107" s="70"/>
      <c r="K107" s="34" t="s">
        <v>65</v>
      </c>
      <c r="L107" s="77">
        <v>139</v>
      </c>
      <c r="M107" s="77"/>
      <c r="N107" s="72"/>
      <c r="O107" s="79" t="s">
        <v>357</v>
      </c>
      <c r="P107" s="81">
        <v>43504.070127314815</v>
      </c>
      <c r="Q107" s="79" t="s">
        <v>461</v>
      </c>
      <c r="R107" s="83" t="s">
        <v>499</v>
      </c>
      <c r="S107" s="79" t="s">
        <v>510</v>
      </c>
      <c r="T107" s="79"/>
      <c r="U107" s="79"/>
      <c r="V107" s="83" t="s">
        <v>555</v>
      </c>
      <c r="W107" s="81">
        <v>43504.070127314815</v>
      </c>
      <c r="X107" s="83" t="s">
        <v>660</v>
      </c>
      <c r="Y107" s="79"/>
      <c r="Z107" s="79"/>
      <c r="AA107" s="85" t="s">
        <v>793</v>
      </c>
      <c r="AB107" s="85" t="s">
        <v>900</v>
      </c>
      <c r="AC107" s="79" t="b">
        <v>0</v>
      </c>
      <c r="AD107" s="79">
        <v>0</v>
      </c>
      <c r="AE107" s="85" t="s">
        <v>1007</v>
      </c>
      <c r="AF107" s="79" t="b">
        <v>0</v>
      </c>
      <c r="AG107" s="79" t="s">
        <v>1035</v>
      </c>
      <c r="AH107" s="79"/>
      <c r="AI107" s="85" t="s">
        <v>929</v>
      </c>
      <c r="AJ107" s="79" t="b">
        <v>0</v>
      </c>
      <c r="AK107" s="79">
        <v>0</v>
      </c>
      <c r="AL107" s="85" t="s">
        <v>929</v>
      </c>
      <c r="AM107" s="79" t="s">
        <v>1046</v>
      </c>
      <c r="AN107" s="79" t="b">
        <v>0</v>
      </c>
      <c r="AO107" s="85" t="s">
        <v>900</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1</v>
      </c>
      <c r="BC107" s="78" t="str">
        <f>REPLACE(INDEX(GroupVertices[Group],MATCH(Edges24[[#This Row],[Vertex 2]],GroupVertices[Vertex],0)),1,1,"")</f>
        <v>1</v>
      </c>
      <c r="BD107" s="48">
        <v>1</v>
      </c>
      <c r="BE107" s="49">
        <v>6.666666666666667</v>
      </c>
      <c r="BF107" s="48">
        <v>0</v>
      </c>
      <c r="BG107" s="49">
        <v>0</v>
      </c>
      <c r="BH107" s="48">
        <v>0</v>
      </c>
      <c r="BI107" s="49">
        <v>0</v>
      </c>
      <c r="BJ107" s="48">
        <v>14</v>
      </c>
      <c r="BK107" s="49">
        <v>93.33333333333333</v>
      </c>
      <c r="BL107" s="48">
        <v>15</v>
      </c>
    </row>
    <row r="108" spans="1:64" ht="15">
      <c r="A108" s="64" t="s">
        <v>239</v>
      </c>
      <c r="B108" s="64" t="s">
        <v>330</v>
      </c>
      <c r="C108" s="65"/>
      <c r="D108" s="66"/>
      <c r="E108" s="67"/>
      <c r="F108" s="68"/>
      <c r="G108" s="65"/>
      <c r="H108" s="69"/>
      <c r="I108" s="70"/>
      <c r="J108" s="70"/>
      <c r="K108" s="34" t="s">
        <v>65</v>
      </c>
      <c r="L108" s="77">
        <v>140</v>
      </c>
      <c r="M108" s="77"/>
      <c r="N108" s="72"/>
      <c r="O108" s="79" t="s">
        <v>357</v>
      </c>
      <c r="P108" s="81">
        <v>43504.08443287037</v>
      </c>
      <c r="Q108" s="79" t="s">
        <v>462</v>
      </c>
      <c r="R108" s="83" t="s">
        <v>499</v>
      </c>
      <c r="S108" s="79" t="s">
        <v>510</v>
      </c>
      <c r="T108" s="79"/>
      <c r="U108" s="79"/>
      <c r="V108" s="83" t="s">
        <v>555</v>
      </c>
      <c r="W108" s="81">
        <v>43504.08443287037</v>
      </c>
      <c r="X108" s="83" t="s">
        <v>661</v>
      </c>
      <c r="Y108" s="79"/>
      <c r="Z108" s="79"/>
      <c r="AA108" s="85" t="s">
        <v>794</v>
      </c>
      <c r="AB108" s="85" t="s">
        <v>901</v>
      </c>
      <c r="AC108" s="79" t="b">
        <v>0</v>
      </c>
      <c r="AD108" s="79">
        <v>0</v>
      </c>
      <c r="AE108" s="85" t="s">
        <v>1008</v>
      </c>
      <c r="AF108" s="79" t="b">
        <v>0</v>
      </c>
      <c r="AG108" s="79" t="s">
        <v>1035</v>
      </c>
      <c r="AH108" s="79"/>
      <c r="AI108" s="85" t="s">
        <v>929</v>
      </c>
      <c r="AJ108" s="79" t="b">
        <v>0</v>
      </c>
      <c r="AK108" s="79">
        <v>0</v>
      </c>
      <c r="AL108" s="85" t="s">
        <v>929</v>
      </c>
      <c r="AM108" s="79" t="s">
        <v>1046</v>
      </c>
      <c r="AN108" s="79" t="b">
        <v>0</v>
      </c>
      <c r="AO108" s="85" t="s">
        <v>901</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1</v>
      </c>
      <c r="BC108" s="78" t="str">
        <f>REPLACE(INDEX(GroupVertices[Group],MATCH(Edges24[[#This Row],[Vertex 2]],GroupVertices[Vertex],0)),1,1,"")</f>
        <v>1</v>
      </c>
      <c r="BD108" s="48">
        <v>1</v>
      </c>
      <c r="BE108" s="49">
        <v>6.666666666666667</v>
      </c>
      <c r="BF108" s="48">
        <v>0</v>
      </c>
      <c r="BG108" s="49">
        <v>0</v>
      </c>
      <c r="BH108" s="48">
        <v>0</v>
      </c>
      <c r="BI108" s="49">
        <v>0</v>
      </c>
      <c r="BJ108" s="48">
        <v>14</v>
      </c>
      <c r="BK108" s="49">
        <v>93.33333333333333</v>
      </c>
      <c r="BL108" s="48">
        <v>15</v>
      </c>
    </row>
    <row r="109" spans="1:64" ht="15">
      <c r="A109" s="64" t="s">
        <v>239</v>
      </c>
      <c r="B109" s="64" t="s">
        <v>331</v>
      </c>
      <c r="C109" s="65"/>
      <c r="D109" s="66"/>
      <c r="E109" s="67"/>
      <c r="F109" s="68"/>
      <c r="G109" s="65"/>
      <c r="H109" s="69"/>
      <c r="I109" s="70"/>
      <c r="J109" s="70"/>
      <c r="K109" s="34" t="s">
        <v>65</v>
      </c>
      <c r="L109" s="77">
        <v>141</v>
      </c>
      <c r="M109" s="77"/>
      <c r="N109" s="72"/>
      <c r="O109" s="79" t="s">
        <v>357</v>
      </c>
      <c r="P109" s="81">
        <v>43504.09275462963</v>
      </c>
      <c r="Q109" s="79" t="s">
        <v>463</v>
      </c>
      <c r="R109" s="83" t="s">
        <v>499</v>
      </c>
      <c r="S109" s="79" t="s">
        <v>510</v>
      </c>
      <c r="T109" s="79"/>
      <c r="U109" s="79"/>
      <c r="V109" s="83" t="s">
        <v>555</v>
      </c>
      <c r="W109" s="81">
        <v>43504.09275462963</v>
      </c>
      <c r="X109" s="83" t="s">
        <v>662</v>
      </c>
      <c r="Y109" s="79"/>
      <c r="Z109" s="79"/>
      <c r="AA109" s="85" t="s">
        <v>795</v>
      </c>
      <c r="AB109" s="85" t="s">
        <v>902</v>
      </c>
      <c r="AC109" s="79" t="b">
        <v>0</v>
      </c>
      <c r="AD109" s="79">
        <v>0</v>
      </c>
      <c r="AE109" s="85" t="s">
        <v>1009</v>
      </c>
      <c r="AF109" s="79" t="b">
        <v>0</v>
      </c>
      <c r="AG109" s="79" t="s">
        <v>1035</v>
      </c>
      <c r="AH109" s="79"/>
      <c r="AI109" s="85" t="s">
        <v>929</v>
      </c>
      <c r="AJ109" s="79" t="b">
        <v>0</v>
      </c>
      <c r="AK109" s="79">
        <v>0</v>
      </c>
      <c r="AL109" s="85" t="s">
        <v>929</v>
      </c>
      <c r="AM109" s="79" t="s">
        <v>1046</v>
      </c>
      <c r="AN109" s="79" t="b">
        <v>0</v>
      </c>
      <c r="AO109" s="85" t="s">
        <v>902</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1</v>
      </c>
      <c r="BC109" s="78" t="str">
        <f>REPLACE(INDEX(GroupVertices[Group],MATCH(Edges24[[#This Row],[Vertex 2]],GroupVertices[Vertex],0)),1,1,"")</f>
        <v>1</v>
      </c>
      <c r="BD109" s="48">
        <v>1</v>
      </c>
      <c r="BE109" s="49">
        <v>4.761904761904762</v>
      </c>
      <c r="BF109" s="48">
        <v>0</v>
      </c>
      <c r="BG109" s="49">
        <v>0</v>
      </c>
      <c r="BH109" s="48">
        <v>0</v>
      </c>
      <c r="BI109" s="49">
        <v>0</v>
      </c>
      <c r="BJ109" s="48">
        <v>20</v>
      </c>
      <c r="BK109" s="49">
        <v>95.23809523809524</v>
      </c>
      <c r="BL109" s="48">
        <v>21</v>
      </c>
    </row>
    <row r="110" spans="1:64" ht="15">
      <c r="A110" s="64" t="s">
        <v>239</v>
      </c>
      <c r="B110" s="64" t="s">
        <v>332</v>
      </c>
      <c r="C110" s="65"/>
      <c r="D110" s="66"/>
      <c r="E110" s="67"/>
      <c r="F110" s="68"/>
      <c r="G110" s="65"/>
      <c r="H110" s="69"/>
      <c r="I110" s="70"/>
      <c r="J110" s="70"/>
      <c r="K110" s="34" t="s">
        <v>65</v>
      </c>
      <c r="L110" s="77">
        <v>142</v>
      </c>
      <c r="M110" s="77"/>
      <c r="N110" s="72"/>
      <c r="O110" s="79" t="s">
        <v>357</v>
      </c>
      <c r="P110" s="81">
        <v>43504.95211805555</v>
      </c>
      <c r="Q110" s="79" t="s">
        <v>464</v>
      </c>
      <c r="R110" s="83" t="s">
        <v>499</v>
      </c>
      <c r="S110" s="79" t="s">
        <v>510</v>
      </c>
      <c r="T110" s="79"/>
      <c r="U110" s="79"/>
      <c r="V110" s="83" t="s">
        <v>555</v>
      </c>
      <c r="W110" s="81">
        <v>43504.95211805555</v>
      </c>
      <c r="X110" s="83" t="s">
        <v>663</v>
      </c>
      <c r="Y110" s="79"/>
      <c r="Z110" s="79"/>
      <c r="AA110" s="85" t="s">
        <v>796</v>
      </c>
      <c r="AB110" s="85" t="s">
        <v>903</v>
      </c>
      <c r="AC110" s="79" t="b">
        <v>0</v>
      </c>
      <c r="AD110" s="79">
        <v>0</v>
      </c>
      <c r="AE110" s="85" t="s">
        <v>1010</v>
      </c>
      <c r="AF110" s="79" t="b">
        <v>0</v>
      </c>
      <c r="AG110" s="79" t="s">
        <v>1035</v>
      </c>
      <c r="AH110" s="79"/>
      <c r="AI110" s="85" t="s">
        <v>929</v>
      </c>
      <c r="AJ110" s="79" t="b">
        <v>0</v>
      </c>
      <c r="AK110" s="79">
        <v>0</v>
      </c>
      <c r="AL110" s="85" t="s">
        <v>929</v>
      </c>
      <c r="AM110" s="79" t="s">
        <v>1046</v>
      </c>
      <c r="AN110" s="79" t="b">
        <v>0</v>
      </c>
      <c r="AO110" s="85" t="s">
        <v>903</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1</v>
      </c>
      <c r="BC110" s="78" t="str">
        <f>REPLACE(INDEX(GroupVertices[Group],MATCH(Edges24[[#This Row],[Vertex 2]],GroupVertices[Vertex],0)),1,1,"")</f>
        <v>1</v>
      </c>
      <c r="BD110" s="48">
        <v>1</v>
      </c>
      <c r="BE110" s="49">
        <v>5.555555555555555</v>
      </c>
      <c r="BF110" s="48">
        <v>0</v>
      </c>
      <c r="BG110" s="49">
        <v>0</v>
      </c>
      <c r="BH110" s="48">
        <v>0</v>
      </c>
      <c r="BI110" s="49">
        <v>0</v>
      </c>
      <c r="BJ110" s="48">
        <v>17</v>
      </c>
      <c r="BK110" s="49">
        <v>94.44444444444444</v>
      </c>
      <c r="BL110" s="48">
        <v>18</v>
      </c>
    </row>
    <row r="111" spans="1:64" ht="15">
      <c r="A111" s="64" t="s">
        <v>239</v>
      </c>
      <c r="B111" s="64" t="s">
        <v>333</v>
      </c>
      <c r="C111" s="65"/>
      <c r="D111" s="66"/>
      <c r="E111" s="67"/>
      <c r="F111" s="68"/>
      <c r="G111" s="65"/>
      <c r="H111" s="69"/>
      <c r="I111" s="70"/>
      <c r="J111" s="70"/>
      <c r="K111" s="34" t="s">
        <v>65</v>
      </c>
      <c r="L111" s="77">
        <v>143</v>
      </c>
      <c r="M111" s="77"/>
      <c r="N111" s="72"/>
      <c r="O111" s="79" t="s">
        <v>357</v>
      </c>
      <c r="P111" s="81">
        <v>43504.971979166665</v>
      </c>
      <c r="Q111" s="79" t="s">
        <v>465</v>
      </c>
      <c r="R111" s="83" t="s">
        <v>499</v>
      </c>
      <c r="S111" s="79" t="s">
        <v>510</v>
      </c>
      <c r="T111" s="79"/>
      <c r="U111" s="79"/>
      <c r="V111" s="83" t="s">
        <v>555</v>
      </c>
      <c r="W111" s="81">
        <v>43504.971979166665</v>
      </c>
      <c r="X111" s="83" t="s">
        <v>664</v>
      </c>
      <c r="Y111" s="79"/>
      <c r="Z111" s="79"/>
      <c r="AA111" s="85" t="s">
        <v>797</v>
      </c>
      <c r="AB111" s="85" t="s">
        <v>904</v>
      </c>
      <c r="AC111" s="79" t="b">
        <v>0</v>
      </c>
      <c r="AD111" s="79">
        <v>1</v>
      </c>
      <c r="AE111" s="85" t="s">
        <v>1011</v>
      </c>
      <c r="AF111" s="79" t="b">
        <v>0</v>
      </c>
      <c r="AG111" s="79" t="s">
        <v>1035</v>
      </c>
      <c r="AH111" s="79"/>
      <c r="AI111" s="85" t="s">
        <v>929</v>
      </c>
      <c r="AJ111" s="79" t="b">
        <v>0</v>
      </c>
      <c r="AK111" s="79">
        <v>0</v>
      </c>
      <c r="AL111" s="85" t="s">
        <v>929</v>
      </c>
      <c r="AM111" s="79" t="s">
        <v>1046</v>
      </c>
      <c r="AN111" s="79" t="b">
        <v>0</v>
      </c>
      <c r="AO111" s="85" t="s">
        <v>904</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1</v>
      </c>
      <c r="BC111" s="78" t="str">
        <f>REPLACE(INDEX(GroupVertices[Group],MATCH(Edges24[[#This Row],[Vertex 2]],GroupVertices[Vertex],0)),1,1,"")</f>
        <v>1</v>
      </c>
      <c r="BD111" s="48">
        <v>1</v>
      </c>
      <c r="BE111" s="49">
        <v>6.666666666666667</v>
      </c>
      <c r="BF111" s="48">
        <v>0</v>
      </c>
      <c r="BG111" s="49">
        <v>0</v>
      </c>
      <c r="BH111" s="48">
        <v>0</v>
      </c>
      <c r="BI111" s="49">
        <v>0</v>
      </c>
      <c r="BJ111" s="48">
        <v>14</v>
      </c>
      <c r="BK111" s="49">
        <v>93.33333333333333</v>
      </c>
      <c r="BL111" s="48">
        <v>15</v>
      </c>
    </row>
    <row r="112" spans="1:64" ht="15">
      <c r="A112" s="64" t="s">
        <v>239</v>
      </c>
      <c r="B112" s="64" t="s">
        <v>334</v>
      </c>
      <c r="C112" s="65"/>
      <c r="D112" s="66"/>
      <c r="E112" s="67"/>
      <c r="F112" s="68"/>
      <c r="G112" s="65"/>
      <c r="H112" s="69"/>
      <c r="I112" s="70"/>
      <c r="J112" s="70"/>
      <c r="K112" s="34" t="s">
        <v>65</v>
      </c>
      <c r="L112" s="77">
        <v>144</v>
      </c>
      <c r="M112" s="77"/>
      <c r="N112" s="72"/>
      <c r="O112" s="79" t="s">
        <v>357</v>
      </c>
      <c r="P112" s="81">
        <v>43505.00986111111</v>
      </c>
      <c r="Q112" s="79" t="s">
        <v>466</v>
      </c>
      <c r="R112" s="83" t="s">
        <v>499</v>
      </c>
      <c r="S112" s="79" t="s">
        <v>510</v>
      </c>
      <c r="T112" s="79"/>
      <c r="U112" s="79"/>
      <c r="V112" s="83" t="s">
        <v>555</v>
      </c>
      <c r="W112" s="81">
        <v>43505.00986111111</v>
      </c>
      <c r="X112" s="83" t="s">
        <v>665</v>
      </c>
      <c r="Y112" s="79"/>
      <c r="Z112" s="79"/>
      <c r="AA112" s="85" t="s">
        <v>798</v>
      </c>
      <c r="AB112" s="85" t="s">
        <v>905</v>
      </c>
      <c r="AC112" s="79" t="b">
        <v>0</v>
      </c>
      <c r="AD112" s="79">
        <v>0</v>
      </c>
      <c r="AE112" s="85" t="s">
        <v>1012</v>
      </c>
      <c r="AF112" s="79" t="b">
        <v>0</v>
      </c>
      <c r="AG112" s="79" t="s">
        <v>1035</v>
      </c>
      <c r="AH112" s="79"/>
      <c r="AI112" s="85" t="s">
        <v>929</v>
      </c>
      <c r="AJ112" s="79" t="b">
        <v>0</v>
      </c>
      <c r="AK112" s="79">
        <v>0</v>
      </c>
      <c r="AL112" s="85" t="s">
        <v>929</v>
      </c>
      <c r="AM112" s="79" t="s">
        <v>1046</v>
      </c>
      <c r="AN112" s="79" t="b">
        <v>0</v>
      </c>
      <c r="AO112" s="85" t="s">
        <v>905</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1</v>
      </c>
      <c r="BC112" s="78" t="str">
        <f>REPLACE(INDEX(GroupVertices[Group],MATCH(Edges24[[#This Row],[Vertex 2]],GroupVertices[Vertex],0)),1,1,"")</f>
        <v>1</v>
      </c>
      <c r="BD112" s="48">
        <v>1</v>
      </c>
      <c r="BE112" s="49">
        <v>6.666666666666667</v>
      </c>
      <c r="BF112" s="48">
        <v>0</v>
      </c>
      <c r="BG112" s="49">
        <v>0</v>
      </c>
      <c r="BH112" s="48">
        <v>0</v>
      </c>
      <c r="BI112" s="49">
        <v>0</v>
      </c>
      <c r="BJ112" s="48">
        <v>14</v>
      </c>
      <c r="BK112" s="49">
        <v>93.33333333333333</v>
      </c>
      <c r="BL112" s="48">
        <v>15</v>
      </c>
    </row>
    <row r="113" spans="1:64" ht="15">
      <c r="A113" s="64" t="s">
        <v>239</v>
      </c>
      <c r="B113" s="64" t="s">
        <v>335</v>
      </c>
      <c r="C113" s="65"/>
      <c r="D113" s="66"/>
      <c r="E113" s="67"/>
      <c r="F113" s="68"/>
      <c r="G113" s="65"/>
      <c r="H113" s="69"/>
      <c r="I113" s="70"/>
      <c r="J113" s="70"/>
      <c r="K113" s="34" t="s">
        <v>65</v>
      </c>
      <c r="L113" s="77">
        <v>145</v>
      </c>
      <c r="M113" s="77"/>
      <c r="N113" s="72"/>
      <c r="O113" s="79" t="s">
        <v>357</v>
      </c>
      <c r="P113" s="81">
        <v>43505.055081018516</v>
      </c>
      <c r="Q113" s="79" t="s">
        <v>467</v>
      </c>
      <c r="R113" s="83" t="s">
        <v>499</v>
      </c>
      <c r="S113" s="79" t="s">
        <v>510</v>
      </c>
      <c r="T113" s="79"/>
      <c r="U113" s="79"/>
      <c r="V113" s="83" t="s">
        <v>555</v>
      </c>
      <c r="W113" s="81">
        <v>43505.055081018516</v>
      </c>
      <c r="X113" s="83" t="s">
        <v>666</v>
      </c>
      <c r="Y113" s="79"/>
      <c r="Z113" s="79"/>
      <c r="AA113" s="85" t="s">
        <v>799</v>
      </c>
      <c r="AB113" s="85" t="s">
        <v>906</v>
      </c>
      <c r="AC113" s="79" t="b">
        <v>0</v>
      </c>
      <c r="AD113" s="79">
        <v>0</v>
      </c>
      <c r="AE113" s="85" t="s">
        <v>1013</v>
      </c>
      <c r="AF113" s="79" t="b">
        <v>0</v>
      </c>
      <c r="AG113" s="79" t="s">
        <v>1035</v>
      </c>
      <c r="AH113" s="79"/>
      <c r="AI113" s="85" t="s">
        <v>929</v>
      </c>
      <c r="AJ113" s="79" t="b">
        <v>0</v>
      </c>
      <c r="AK113" s="79">
        <v>0</v>
      </c>
      <c r="AL113" s="85" t="s">
        <v>929</v>
      </c>
      <c r="AM113" s="79" t="s">
        <v>1046</v>
      </c>
      <c r="AN113" s="79" t="b">
        <v>0</v>
      </c>
      <c r="AO113" s="85" t="s">
        <v>906</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1</v>
      </c>
      <c r="BC113" s="78" t="str">
        <f>REPLACE(INDEX(GroupVertices[Group],MATCH(Edges24[[#This Row],[Vertex 2]],GroupVertices[Vertex],0)),1,1,"")</f>
        <v>1</v>
      </c>
      <c r="BD113" s="48">
        <v>1</v>
      </c>
      <c r="BE113" s="49">
        <v>4.3478260869565215</v>
      </c>
      <c r="BF113" s="48">
        <v>0</v>
      </c>
      <c r="BG113" s="49">
        <v>0</v>
      </c>
      <c r="BH113" s="48">
        <v>0</v>
      </c>
      <c r="BI113" s="49">
        <v>0</v>
      </c>
      <c r="BJ113" s="48">
        <v>22</v>
      </c>
      <c r="BK113" s="49">
        <v>95.65217391304348</v>
      </c>
      <c r="BL113" s="48">
        <v>23</v>
      </c>
    </row>
    <row r="114" spans="1:64" ht="15">
      <c r="A114" s="64" t="s">
        <v>239</v>
      </c>
      <c r="B114" s="64" t="s">
        <v>336</v>
      </c>
      <c r="C114" s="65"/>
      <c r="D114" s="66"/>
      <c r="E114" s="67"/>
      <c r="F114" s="68"/>
      <c r="G114" s="65"/>
      <c r="H114" s="69"/>
      <c r="I114" s="70"/>
      <c r="J114" s="70"/>
      <c r="K114" s="34" t="s">
        <v>65</v>
      </c>
      <c r="L114" s="77">
        <v>146</v>
      </c>
      <c r="M114" s="77"/>
      <c r="N114" s="72"/>
      <c r="O114" s="79" t="s">
        <v>357</v>
      </c>
      <c r="P114" s="81">
        <v>43505.06309027778</v>
      </c>
      <c r="Q114" s="79" t="s">
        <v>468</v>
      </c>
      <c r="R114" s="83" t="s">
        <v>499</v>
      </c>
      <c r="S114" s="79" t="s">
        <v>510</v>
      </c>
      <c r="T114" s="79"/>
      <c r="U114" s="79"/>
      <c r="V114" s="83" t="s">
        <v>555</v>
      </c>
      <c r="W114" s="81">
        <v>43505.06309027778</v>
      </c>
      <c r="X114" s="83" t="s">
        <v>667</v>
      </c>
      <c r="Y114" s="79"/>
      <c r="Z114" s="79"/>
      <c r="AA114" s="85" t="s">
        <v>800</v>
      </c>
      <c r="AB114" s="85" t="s">
        <v>907</v>
      </c>
      <c r="AC114" s="79" t="b">
        <v>0</v>
      </c>
      <c r="AD114" s="79">
        <v>0</v>
      </c>
      <c r="AE114" s="85" t="s">
        <v>1014</v>
      </c>
      <c r="AF114" s="79" t="b">
        <v>0</v>
      </c>
      <c r="AG114" s="79" t="s">
        <v>1035</v>
      </c>
      <c r="AH114" s="79"/>
      <c r="AI114" s="85" t="s">
        <v>929</v>
      </c>
      <c r="AJ114" s="79" t="b">
        <v>0</v>
      </c>
      <c r="AK114" s="79">
        <v>0</v>
      </c>
      <c r="AL114" s="85" t="s">
        <v>929</v>
      </c>
      <c r="AM114" s="79" t="s">
        <v>1046</v>
      </c>
      <c r="AN114" s="79" t="b">
        <v>0</v>
      </c>
      <c r="AO114" s="85" t="s">
        <v>907</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1</v>
      </c>
      <c r="BC114" s="78" t="str">
        <f>REPLACE(INDEX(GroupVertices[Group],MATCH(Edges24[[#This Row],[Vertex 2]],GroupVertices[Vertex],0)),1,1,"")</f>
        <v>1</v>
      </c>
      <c r="BD114" s="48">
        <v>1</v>
      </c>
      <c r="BE114" s="49">
        <v>5.555555555555555</v>
      </c>
      <c r="BF114" s="48">
        <v>0</v>
      </c>
      <c r="BG114" s="49">
        <v>0</v>
      </c>
      <c r="BH114" s="48">
        <v>0</v>
      </c>
      <c r="BI114" s="49">
        <v>0</v>
      </c>
      <c r="BJ114" s="48">
        <v>17</v>
      </c>
      <c r="BK114" s="49">
        <v>94.44444444444444</v>
      </c>
      <c r="BL114" s="48">
        <v>18</v>
      </c>
    </row>
    <row r="115" spans="1:64" ht="15">
      <c r="A115" s="64" t="s">
        <v>239</v>
      </c>
      <c r="B115" s="64" t="s">
        <v>337</v>
      </c>
      <c r="C115" s="65"/>
      <c r="D115" s="66"/>
      <c r="E115" s="67"/>
      <c r="F115" s="68"/>
      <c r="G115" s="65"/>
      <c r="H115" s="69"/>
      <c r="I115" s="70"/>
      <c r="J115" s="70"/>
      <c r="K115" s="34" t="s">
        <v>65</v>
      </c>
      <c r="L115" s="77">
        <v>147</v>
      </c>
      <c r="M115" s="77"/>
      <c r="N115" s="72"/>
      <c r="O115" s="79" t="s">
        <v>357</v>
      </c>
      <c r="P115" s="81">
        <v>43505.93592592593</v>
      </c>
      <c r="Q115" s="79" t="s">
        <v>469</v>
      </c>
      <c r="R115" s="83" t="s">
        <v>499</v>
      </c>
      <c r="S115" s="79" t="s">
        <v>510</v>
      </c>
      <c r="T115" s="79"/>
      <c r="U115" s="79"/>
      <c r="V115" s="83" t="s">
        <v>555</v>
      </c>
      <c r="W115" s="81">
        <v>43505.93592592593</v>
      </c>
      <c r="X115" s="83" t="s">
        <v>668</v>
      </c>
      <c r="Y115" s="79"/>
      <c r="Z115" s="79"/>
      <c r="AA115" s="85" t="s">
        <v>801</v>
      </c>
      <c r="AB115" s="85" t="s">
        <v>908</v>
      </c>
      <c r="AC115" s="79" t="b">
        <v>0</v>
      </c>
      <c r="AD115" s="79">
        <v>0</v>
      </c>
      <c r="AE115" s="85" t="s">
        <v>1015</v>
      </c>
      <c r="AF115" s="79" t="b">
        <v>0</v>
      </c>
      <c r="AG115" s="79" t="s">
        <v>1035</v>
      </c>
      <c r="AH115" s="79"/>
      <c r="AI115" s="85" t="s">
        <v>929</v>
      </c>
      <c r="AJ115" s="79" t="b">
        <v>0</v>
      </c>
      <c r="AK115" s="79">
        <v>0</v>
      </c>
      <c r="AL115" s="85" t="s">
        <v>929</v>
      </c>
      <c r="AM115" s="79" t="s">
        <v>1046</v>
      </c>
      <c r="AN115" s="79" t="b">
        <v>0</v>
      </c>
      <c r="AO115" s="85" t="s">
        <v>908</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1</v>
      </c>
      <c r="BC115" s="78" t="str">
        <f>REPLACE(INDEX(GroupVertices[Group],MATCH(Edges24[[#This Row],[Vertex 2]],GroupVertices[Vertex],0)),1,1,"")</f>
        <v>1</v>
      </c>
      <c r="BD115" s="48">
        <v>1</v>
      </c>
      <c r="BE115" s="49">
        <v>5.555555555555555</v>
      </c>
      <c r="BF115" s="48">
        <v>0</v>
      </c>
      <c r="BG115" s="49">
        <v>0</v>
      </c>
      <c r="BH115" s="48">
        <v>0</v>
      </c>
      <c r="BI115" s="49">
        <v>0</v>
      </c>
      <c r="BJ115" s="48">
        <v>17</v>
      </c>
      <c r="BK115" s="49">
        <v>94.44444444444444</v>
      </c>
      <c r="BL115" s="48">
        <v>18</v>
      </c>
    </row>
    <row r="116" spans="1:64" ht="15">
      <c r="A116" s="64" t="s">
        <v>239</v>
      </c>
      <c r="B116" s="64" t="s">
        <v>338</v>
      </c>
      <c r="C116" s="65"/>
      <c r="D116" s="66"/>
      <c r="E116" s="67"/>
      <c r="F116" s="68"/>
      <c r="G116" s="65"/>
      <c r="H116" s="69"/>
      <c r="I116" s="70"/>
      <c r="J116" s="70"/>
      <c r="K116" s="34" t="s">
        <v>65</v>
      </c>
      <c r="L116" s="77">
        <v>148</v>
      </c>
      <c r="M116" s="77"/>
      <c r="N116" s="72"/>
      <c r="O116" s="79" t="s">
        <v>357</v>
      </c>
      <c r="P116" s="81">
        <v>43506.615335648145</v>
      </c>
      <c r="Q116" s="79" t="s">
        <v>470</v>
      </c>
      <c r="R116" s="83" t="s">
        <v>499</v>
      </c>
      <c r="S116" s="79" t="s">
        <v>510</v>
      </c>
      <c r="T116" s="79"/>
      <c r="U116" s="79"/>
      <c r="V116" s="83" t="s">
        <v>555</v>
      </c>
      <c r="W116" s="81">
        <v>43506.615335648145</v>
      </c>
      <c r="X116" s="83" t="s">
        <v>669</v>
      </c>
      <c r="Y116" s="79"/>
      <c r="Z116" s="79"/>
      <c r="AA116" s="85" t="s">
        <v>802</v>
      </c>
      <c r="AB116" s="85" t="s">
        <v>909</v>
      </c>
      <c r="AC116" s="79" t="b">
        <v>0</v>
      </c>
      <c r="AD116" s="79">
        <v>0</v>
      </c>
      <c r="AE116" s="85" t="s">
        <v>1016</v>
      </c>
      <c r="AF116" s="79" t="b">
        <v>0</v>
      </c>
      <c r="AG116" s="79" t="s">
        <v>1035</v>
      </c>
      <c r="AH116" s="79"/>
      <c r="AI116" s="85" t="s">
        <v>929</v>
      </c>
      <c r="AJ116" s="79" t="b">
        <v>0</v>
      </c>
      <c r="AK116" s="79">
        <v>0</v>
      </c>
      <c r="AL116" s="85" t="s">
        <v>929</v>
      </c>
      <c r="AM116" s="79" t="s">
        <v>1046</v>
      </c>
      <c r="AN116" s="79" t="b">
        <v>0</v>
      </c>
      <c r="AO116" s="85" t="s">
        <v>909</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1</v>
      </c>
      <c r="BC116" s="78" t="str">
        <f>REPLACE(INDEX(GroupVertices[Group],MATCH(Edges24[[#This Row],[Vertex 2]],GroupVertices[Vertex],0)),1,1,"")</f>
        <v>1</v>
      </c>
      <c r="BD116" s="48">
        <v>1</v>
      </c>
      <c r="BE116" s="49">
        <v>6.666666666666667</v>
      </c>
      <c r="BF116" s="48">
        <v>0</v>
      </c>
      <c r="BG116" s="49">
        <v>0</v>
      </c>
      <c r="BH116" s="48">
        <v>0</v>
      </c>
      <c r="BI116" s="49">
        <v>0</v>
      </c>
      <c r="BJ116" s="48">
        <v>14</v>
      </c>
      <c r="BK116" s="49">
        <v>93.33333333333333</v>
      </c>
      <c r="BL116" s="48">
        <v>15</v>
      </c>
    </row>
    <row r="117" spans="1:64" ht="15">
      <c r="A117" s="64" t="s">
        <v>239</v>
      </c>
      <c r="B117" s="64" t="s">
        <v>339</v>
      </c>
      <c r="C117" s="65"/>
      <c r="D117" s="66"/>
      <c r="E117" s="67"/>
      <c r="F117" s="68"/>
      <c r="G117" s="65"/>
      <c r="H117" s="69"/>
      <c r="I117" s="70"/>
      <c r="J117" s="70"/>
      <c r="K117" s="34" t="s">
        <v>65</v>
      </c>
      <c r="L117" s="77">
        <v>149</v>
      </c>
      <c r="M117" s="77"/>
      <c r="N117" s="72"/>
      <c r="O117" s="79" t="s">
        <v>357</v>
      </c>
      <c r="P117" s="81">
        <v>43506.643472222226</v>
      </c>
      <c r="Q117" s="79" t="s">
        <v>471</v>
      </c>
      <c r="R117" s="83" t="s">
        <v>499</v>
      </c>
      <c r="S117" s="79" t="s">
        <v>510</v>
      </c>
      <c r="T117" s="79"/>
      <c r="U117" s="79"/>
      <c r="V117" s="83" t="s">
        <v>555</v>
      </c>
      <c r="W117" s="81">
        <v>43506.643472222226</v>
      </c>
      <c r="X117" s="83" t="s">
        <v>670</v>
      </c>
      <c r="Y117" s="79"/>
      <c r="Z117" s="79"/>
      <c r="AA117" s="85" t="s">
        <v>803</v>
      </c>
      <c r="AB117" s="85" t="s">
        <v>910</v>
      </c>
      <c r="AC117" s="79" t="b">
        <v>0</v>
      </c>
      <c r="AD117" s="79">
        <v>0</v>
      </c>
      <c r="AE117" s="85" t="s">
        <v>1017</v>
      </c>
      <c r="AF117" s="79" t="b">
        <v>0</v>
      </c>
      <c r="AG117" s="79" t="s">
        <v>1035</v>
      </c>
      <c r="AH117" s="79"/>
      <c r="AI117" s="85" t="s">
        <v>929</v>
      </c>
      <c r="AJ117" s="79" t="b">
        <v>0</v>
      </c>
      <c r="AK117" s="79">
        <v>0</v>
      </c>
      <c r="AL117" s="85" t="s">
        <v>929</v>
      </c>
      <c r="AM117" s="79" t="s">
        <v>1046</v>
      </c>
      <c r="AN117" s="79" t="b">
        <v>0</v>
      </c>
      <c r="AO117" s="85" t="s">
        <v>910</v>
      </c>
      <c r="AP117" s="79" t="s">
        <v>176</v>
      </c>
      <c r="AQ117" s="79">
        <v>0</v>
      </c>
      <c r="AR117" s="79">
        <v>0</v>
      </c>
      <c r="AS117" s="79"/>
      <c r="AT117" s="79"/>
      <c r="AU117" s="79"/>
      <c r="AV117" s="79"/>
      <c r="AW117" s="79"/>
      <c r="AX117" s="79"/>
      <c r="AY117" s="79"/>
      <c r="AZ117" s="79"/>
      <c r="BA117">
        <v>1</v>
      </c>
      <c r="BB117" s="78" t="str">
        <f>REPLACE(INDEX(GroupVertices[Group],MATCH(Edges24[[#This Row],[Vertex 1]],GroupVertices[Vertex],0)),1,1,"")</f>
        <v>1</v>
      </c>
      <c r="BC117" s="78" t="str">
        <f>REPLACE(INDEX(GroupVertices[Group],MATCH(Edges24[[#This Row],[Vertex 2]],GroupVertices[Vertex],0)),1,1,"")</f>
        <v>1</v>
      </c>
      <c r="BD117" s="48">
        <v>1</v>
      </c>
      <c r="BE117" s="49">
        <v>6.666666666666667</v>
      </c>
      <c r="BF117" s="48">
        <v>0</v>
      </c>
      <c r="BG117" s="49">
        <v>0</v>
      </c>
      <c r="BH117" s="48">
        <v>0</v>
      </c>
      <c r="BI117" s="49">
        <v>0</v>
      </c>
      <c r="BJ117" s="48">
        <v>14</v>
      </c>
      <c r="BK117" s="49">
        <v>93.33333333333333</v>
      </c>
      <c r="BL117" s="48">
        <v>15</v>
      </c>
    </row>
    <row r="118" spans="1:64" ht="15">
      <c r="A118" s="64" t="s">
        <v>239</v>
      </c>
      <c r="B118" s="64" t="s">
        <v>340</v>
      </c>
      <c r="C118" s="65"/>
      <c r="D118" s="66"/>
      <c r="E118" s="67"/>
      <c r="F118" s="68"/>
      <c r="G118" s="65"/>
      <c r="H118" s="69"/>
      <c r="I118" s="70"/>
      <c r="J118" s="70"/>
      <c r="K118" s="34" t="s">
        <v>65</v>
      </c>
      <c r="L118" s="77">
        <v>150</v>
      </c>
      <c r="M118" s="77"/>
      <c r="N118" s="72"/>
      <c r="O118" s="79" t="s">
        <v>357</v>
      </c>
      <c r="P118" s="81">
        <v>43506.70893518518</v>
      </c>
      <c r="Q118" s="79" t="s">
        <v>472</v>
      </c>
      <c r="R118" s="83" t="s">
        <v>499</v>
      </c>
      <c r="S118" s="79" t="s">
        <v>510</v>
      </c>
      <c r="T118" s="79"/>
      <c r="U118" s="79"/>
      <c r="V118" s="83" t="s">
        <v>555</v>
      </c>
      <c r="W118" s="81">
        <v>43506.70893518518</v>
      </c>
      <c r="X118" s="83" t="s">
        <v>671</v>
      </c>
      <c r="Y118" s="79"/>
      <c r="Z118" s="79"/>
      <c r="AA118" s="85" t="s">
        <v>804</v>
      </c>
      <c r="AB118" s="85" t="s">
        <v>911</v>
      </c>
      <c r="AC118" s="79" t="b">
        <v>0</v>
      </c>
      <c r="AD118" s="79">
        <v>0</v>
      </c>
      <c r="AE118" s="85" t="s">
        <v>1018</v>
      </c>
      <c r="AF118" s="79" t="b">
        <v>0</v>
      </c>
      <c r="AG118" s="79" t="s">
        <v>1035</v>
      </c>
      <c r="AH118" s="79"/>
      <c r="AI118" s="85" t="s">
        <v>929</v>
      </c>
      <c r="AJ118" s="79" t="b">
        <v>0</v>
      </c>
      <c r="AK118" s="79">
        <v>0</v>
      </c>
      <c r="AL118" s="85" t="s">
        <v>929</v>
      </c>
      <c r="AM118" s="79" t="s">
        <v>1046</v>
      </c>
      <c r="AN118" s="79" t="b">
        <v>0</v>
      </c>
      <c r="AO118" s="85" t="s">
        <v>911</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1</v>
      </c>
      <c r="BC118" s="78" t="str">
        <f>REPLACE(INDEX(GroupVertices[Group],MATCH(Edges24[[#This Row],[Vertex 2]],GroupVertices[Vertex],0)),1,1,"")</f>
        <v>1</v>
      </c>
      <c r="BD118" s="48">
        <v>0</v>
      </c>
      <c r="BE118" s="49">
        <v>0</v>
      </c>
      <c r="BF118" s="48">
        <v>0</v>
      </c>
      <c r="BG118" s="49">
        <v>0</v>
      </c>
      <c r="BH118" s="48">
        <v>0</v>
      </c>
      <c r="BI118" s="49">
        <v>0</v>
      </c>
      <c r="BJ118" s="48">
        <v>23</v>
      </c>
      <c r="BK118" s="49">
        <v>100</v>
      </c>
      <c r="BL118" s="48">
        <v>23</v>
      </c>
    </row>
    <row r="119" spans="1:64" ht="15">
      <c r="A119" s="64" t="s">
        <v>239</v>
      </c>
      <c r="B119" s="64" t="s">
        <v>341</v>
      </c>
      <c r="C119" s="65"/>
      <c r="D119" s="66"/>
      <c r="E119" s="67"/>
      <c r="F119" s="68"/>
      <c r="G119" s="65"/>
      <c r="H119" s="69"/>
      <c r="I119" s="70"/>
      <c r="J119" s="70"/>
      <c r="K119" s="34" t="s">
        <v>65</v>
      </c>
      <c r="L119" s="77">
        <v>151</v>
      </c>
      <c r="M119" s="77"/>
      <c r="N119" s="72"/>
      <c r="O119" s="79" t="s">
        <v>357</v>
      </c>
      <c r="P119" s="81">
        <v>43507.63255787037</v>
      </c>
      <c r="Q119" s="79" t="s">
        <v>473</v>
      </c>
      <c r="R119" s="83" t="s">
        <v>499</v>
      </c>
      <c r="S119" s="79" t="s">
        <v>510</v>
      </c>
      <c r="T119" s="79"/>
      <c r="U119" s="79"/>
      <c r="V119" s="83" t="s">
        <v>555</v>
      </c>
      <c r="W119" s="81">
        <v>43507.63255787037</v>
      </c>
      <c r="X119" s="83" t="s">
        <v>672</v>
      </c>
      <c r="Y119" s="79"/>
      <c r="Z119" s="79"/>
      <c r="AA119" s="85" t="s">
        <v>805</v>
      </c>
      <c r="AB119" s="85" t="s">
        <v>912</v>
      </c>
      <c r="AC119" s="79" t="b">
        <v>0</v>
      </c>
      <c r="AD119" s="79">
        <v>0</v>
      </c>
      <c r="AE119" s="85" t="s">
        <v>1019</v>
      </c>
      <c r="AF119" s="79" t="b">
        <v>0</v>
      </c>
      <c r="AG119" s="79" t="s">
        <v>1035</v>
      </c>
      <c r="AH119" s="79"/>
      <c r="AI119" s="85" t="s">
        <v>929</v>
      </c>
      <c r="AJ119" s="79" t="b">
        <v>0</v>
      </c>
      <c r="AK119" s="79">
        <v>0</v>
      </c>
      <c r="AL119" s="85" t="s">
        <v>929</v>
      </c>
      <c r="AM119" s="79" t="s">
        <v>1046</v>
      </c>
      <c r="AN119" s="79" t="b">
        <v>0</v>
      </c>
      <c r="AO119" s="85" t="s">
        <v>912</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1</v>
      </c>
      <c r="BC119" s="78" t="str">
        <f>REPLACE(INDEX(GroupVertices[Group],MATCH(Edges24[[#This Row],[Vertex 2]],GroupVertices[Vertex],0)),1,1,"")</f>
        <v>1</v>
      </c>
      <c r="BD119" s="48">
        <v>1</v>
      </c>
      <c r="BE119" s="49">
        <v>5.555555555555555</v>
      </c>
      <c r="BF119" s="48">
        <v>0</v>
      </c>
      <c r="BG119" s="49">
        <v>0</v>
      </c>
      <c r="BH119" s="48">
        <v>0</v>
      </c>
      <c r="BI119" s="49">
        <v>0</v>
      </c>
      <c r="BJ119" s="48">
        <v>17</v>
      </c>
      <c r="BK119" s="49">
        <v>94.44444444444444</v>
      </c>
      <c r="BL119" s="48">
        <v>18</v>
      </c>
    </row>
    <row r="120" spans="1:64" ht="15">
      <c r="A120" s="64" t="s">
        <v>239</v>
      </c>
      <c r="B120" s="64" t="s">
        <v>342</v>
      </c>
      <c r="C120" s="65"/>
      <c r="D120" s="66"/>
      <c r="E120" s="67"/>
      <c r="F120" s="68"/>
      <c r="G120" s="65"/>
      <c r="H120" s="69"/>
      <c r="I120" s="70"/>
      <c r="J120" s="70"/>
      <c r="K120" s="34" t="s">
        <v>65</v>
      </c>
      <c r="L120" s="77">
        <v>152</v>
      </c>
      <c r="M120" s="77"/>
      <c r="N120" s="72"/>
      <c r="O120" s="79" t="s">
        <v>357</v>
      </c>
      <c r="P120" s="81">
        <v>43507.86943287037</v>
      </c>
      <c r="Q120" s="79" t="s">
        <v>474</v>
      </c>
      <c r="R120" s="83" t="s">
        <v>499</v>
      </c>
      <c r="S120" s="79" t="s">
        <v>510</v>
      </c>
      <c r="T120" s="79"/>
      <c r="U120" s="79"/>
      <c r="V120" s="83" t="s">
        <v>555</v>
      </c>
      <c r="W120" s="81">
        <v>43507.86943287037</v>
      </c>
      <c r="X120" s="83" t="s">
        <v>673</v>
      </c>
      <c r="Y120" s="79"/>
      <c r="Z120" s="79"/>
      <c r="AA120" s="85" t="s">
        <v>806</v>
      </c>
      <c r="AB120" s="85" t="s">
        <v>913</v>
      </c>
      <c r="AC120" s="79" t="b">
        <v>0</v>
      </c>
      <c r="AD120" s="79">
        <v>0</v>
      </c>
      <c r="AE120" s="85" t="s">
        <v>1020</v>
      </c>
      <c r="AF120" s="79" t="b">
        <v>0</v>
      </c>
      <c r="AG120" s="79" t="s">
        <v>1035</v>
      </c>
      <c r="AH120" s="79"/>
      <c r="AI120" s="85" t="s">
        <v>929</v>
      </c>
      <c r="AJ120" s="79" t="b">
        <v>0</v>
      </c>
      <c r="AK120" s="79">
        <v>0</v>
      </c>
      <c r="AL120" s="85" t="s">
        <v>929</v>
      </c>
      <c r="AM120" s="79" t="s">
        <v>1046</v>
      </c>
      <c r="AN120" s="79" t="b">
        <v>0</v>
      </c>
      <c r="AO120" s="85" t="s">
        <v>913</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1</v>
      </c>
      <c r="BC120" s="78" t="str">
        <f>REPLACE(INDEX(GroupVertices[Group],MATCH(Edges24[[#This Row],[Vertex 2]],GroupVertices[Vertex],0)),1,1,"")</f>
        <v>1</v>
      </c>
      <c r="BD120" s="48">
        <v>1</v>
      </c>
      <c r="BE120" s="49">
        <v>5.555555555555555</v>
      </c>
      <c r="BF120" s="48">
        <v>0</v>
      </c>
      <c r="BG120" s="49">
        <v>0</v>
      </c>
      <c r="BH120" s="48">
        <v>0</v>
      </c>
      <c r="BI120" s="49">
        <v>0</v>
      </c>
      <c r="BJ120" s="48">
        <v>17</v>
      </c>
      <c r="BK120" s="49">
        <v>94.44444444444444</v>
      </c>
      <c r="BL120" s="48">
        <v>18</v>
      </c>
    </row>
    <row r="121" spans="1:64" ht="15">
      <c r="A121" s="64" t="s">
        <v>239</v>
      </c>
      <c r="B121" s="64" t="s">
        <v>343</v>
      </c>
      <c r="C121" s="65"/>
      <c r="D121" s="66"/>
      <c r="E121" s="67"/>
      <c r="F121" s="68"/>
      <c r="G121" s="65"/>
      <c r="H121" s="69"/>
      <c r="I121" s="70"/>
      <c r="J121" s="70"/>
      <c r="K121" s="34" t="s">
        <v>65</v>
      </c>
      <c r="L121" s="77">
        <v>153</v>
      </c>
      <c r="M121" s="77"/>
      <c r="N121" s="72"/>
      <c r="O121" s="79" t="s">
        <v>357</v>
      </c>
      <c r="P121" s="81">
        <v>43507.99613425926</v>
      </c>
      <c r="Q121" s="79" t="s">
        <v>475</v>
      </c>
      <c r="R121" s="83" t="s">
        <v>499</v>
      </c>
      <c r="S121" s="79" t="s">
        <v>510</v>
      </c>
      <c r="T121" s="79"/>
      <c r="U121" s="79"/>
      <c r="V121" s="83" t="s">
        <v>555</v>
      </c>
      <c r="W121" s="81">
        <v>43507.99613425926</v>
      </c>
      <c r="X121" s="83" t="s">
        <v>674</v>
      </c>
      <c r="Y121" s="79"/>
      <c r="Z121" s="79"/>
      <c r="AA121" s="85" t="s">
        <v>807</v>
      </c>
      <c r="AB121" s="85" t="s">
        <v>914</v>
      </c>
      <c r="AC121" s="79" t="b">
        <v>0</v>
      </c>
      <c r="AD121" s="79">
        <v>0</v>
      </c>
      <c r="AE121" s="85" t="s">
        <v>1021</v>
      </c>
      <c r="AF121" s="79" t="b">
        <v>0</v>
      </c>
      <c r="AG121" s="79" t="s">
        <v>1035</v>
      </c>
      <c r="AH121" s="79"/>
      <c r="AI121" s="85" t="s">
        <v>929</v>
      </c>
      <c r="AJ121" s="79" t="b">
        <v>0</v>
      </c>
      <c r="AK121" s="79">
        <v>0</v>
      </c>
      <c r="AL121" s="85" t="s">
        <v>929</v>
      </c>
      <c r="AM121" s="79" t="s">
        <v>1046</v>
      </c>
      <c r="AN121" s="79" t="b">
        <v>0</v>
      </c>
      <c r="AO121" s="85" t="s">
        <v>914</v>
      </c>
      <c r="AP121" s="79" t="s">
        <v>176</v>
      </c>
      <c r="AQ121" s="79">
        <v>0</v>
      </c>
      <c r="AR121" s="79">
        <v>0</v>
      </c>
      <c r="AS121" s="79"/>
      <c r="AT121" s="79"/>
      <c r="AU121" s="79"/>
      <c r="AV121" s="79"/>
      <c r="AW121" s="79"/>
      <c r="AX121" s="79"/>
      <c r="AY121" s="79"/>
      <c r="AZ121" s="79"/>
      <c r="BA121">
        <v>1</v>
      </c>
      <c r="BB121" s="78" t="str">
        <f>REPLACE(INDEX(GroupVertices[Group],MATCH(Edges24[[#This Row],[Vertex 1]],GroupVertices[Vertex],0)),1,1,"")</f>
        <v>1</v>
      </c>
      <c r="BC121" s="78" t="str">
        <f>REPLACE(INDEX(GroupVertices[Group],MATCH(Edges24[[#This Row],[Vertex 2]],GroupVertices[Vertex],0)),1,1,"")</f>
        <v>1</v>
      </c>
      <c r="BD121" s="48">
        <v>1</v>
      </c>
      <c r="BE121" s="49">
        <v>5.555555555555555</v>
      </c>
      <c r="BF121" s="48">
        <v>0</v>
      </c>
      <c r="BG121" s="49">
        <v>0</v>
      </c>
      <c r="BH121" s="48">
        <v>0</v>
      </c>
      <c r="BI121" s="49">
        <v>0</v>
      </c>
      <c r="BJ121" s="48">
        <v>17</v>
      </c>
      <c r="BK121" s="49">
        <v>94.44444444444444</v>
      </c>
      <c r="BL121" s="48">
        <v>18</v>
      </c>
    </row>
    <row r="122" spans="1:64" ht="15">
      <c r="A122" s="64" t="s">
        <v>239</v>
      </c>
      <c r="B122" s="64" t="s">
        <v>344</v>
      </c>
      <c r="C122" s="65"/>
      <c r="D122" s="66"/>
      <c r="E122" s="67"/>
      <c r="F122" s="68"/>
      <c r="G122" s="65"/>
      <c r="H122" s="69"/>
      <c r="I122" s="70"/>
      <c r="J122" s="70"/>
      <c r="K122" s="34" t="s">
        <v>65</v>
      </c>
      <c r="L122" s="77">
        <v>154</v>
      </c>
      <c r="M122" s="77"/>
      <c r="N122" s="72"/>
      <c r="O122" s="79" t="s">
        <v>357</v>
      </c>
      <c r="P122" s="81">
        <v>43508.02174768518</v>
      </c>
      <c r="Q122" s="79" t="s">
        <v>476</v>
      </c>
      <c r="R122" s="83" t="s">
        <v>499</v>
      </c>
      <c r="S122" s="79" t="s">
        <v>510</v>
      </c>
      <c r="T122" s="79"/>
      <c r="U122" s="79"/>
      <c r="V122" s="83" t="s">
        <v>555</v>
      </c>
      <c r="W122" s="81">
        <v>43508.02174768518</v>
      </c>
      <c r="X122" s="83" t="s">
        <v>675</v>
      </c>
      <c r="Y122" s="79"/>
      <c r="Z122" s="79"/>
      <c r="AA122" s="85" t="s">
        <v>808</v>
      </c>
      <c r="AB122" s="85" t="s">
        <v>915</v>
      </c>
      <c r="AC122" s="79" t="b">
        <v>0</v>
      </c>
      <c r="AD122" s="79">
        <v>0</v>
      </c>
      <c r="AE122" s="85" t="s">
        <v>1022</v>
      </c>
      <c r="AF122" s="79" t="b">
        <v>0</v>
      </c>
      <c r="AG122" s="79" t="s">
        <v>1035</v>
      </c>
      <c r="AH122" s="79"/>
      <c r="AI122" s="85" t="s">
        <v>929</v>
      </c>
      <c r="AJ122" s="79" t="b">
        <v>0</v>
      </c>
      <c r="AK122" s="79">
        <v>0</v>
      </c>
      <c r="AL122" s="85" t="s">
        <v>929</v>
      </c>
      <c r="AM122" s="79" t="s">
        <v>1046</v>
      </c>
      <c r="AN122" s="79" t="b">
        <v>0</v>
      </c>
      <c r="AO122" s="85" t="s">
        <v>915</v>
      </c>
      <c r="AP122" s="79" t="s">
        <v>176</v>
      </c>
      <c r="AQ122" s="79">
        <v>0</v>
      </c>
      <c r="AR122" s="79">
        <v>0</v>
      </c>
      <c r="AS122" s="79"/>
      <c r="AT122" s="79"/>
      <c r="AU122" s="79"/>
      <c r="AV122" s="79"/>
      <c r="AW122" s="79"/>
      <c r="AX122" s="79"/>
      <c r="AY122" s="79"/>
      <c r="AZ122" s="79"/>
      <c r="BA122">
        <v>1</v>
      </c>
      <c r="BB122" s="78" t="str">
        <f>REPLACE(INDEX(GroupVertices[Group],MATCH(Edges24[[#This Row],[Vertex 1]],GroupVertices[Vertex],0)),1,1,"")</f>
        <v>1</v>
      </c>
      <c r="BC122" s="78" t="str">
        <f>REPLACE(INDEX(GroupVertices[Group],MATCH(Edges24[[#This Row],[Vertex 2]],GroupVertices[Vertex],0)),1,1,"")</f>
        <v>1</v>
      </c>
      <c r="BD122" s="48">
        <v>1</v>
      </c>
      <c r="BE122" s="49">
        <v>5.555555555555555</v>
      </c>
      <c r="BF122" s="48">
        <v>0</v>
      </c>
      <c r="BG122" s="49">
        <v>0</v>
      </c>
      <c r="BH122" s="48">
        <v>0</v>
      </c>
      <c r="BI122" s="49">
        <v>0</v>
      </c>
      <c r="BJ122" s="48">
        <v>17</v>
      </c>
      <c r="BK122" s="49">
        <v>94.44444444444444</v>
      </c>
      <c r="BL122" s="48">
        <v>18</v>
      </c>
    </row>
    <row r="123" spans="1:64" ht="15">
      <c r="A123" s="64" t="s">
        <v>239</v>
      </c>
      <c r="B123" s="64" t="s">
        <v>345</v>
      </c>
      <c r="C123" s="65"/>
      <c r="D123" s="66"/>
      <c r="E123" s="67"/>
      <c r="F123" s="68"/>
      <c r="G123" s="65"/>
      <c r="H123" s="69"/>
      <c r="I123" s="70"/>
      <c r="J123" s="70"/>
      <c r="K123" s="34" t="s">
        <v>65</v>
      </c>
      <c r="L123" s="77">
        <v>155</v>
      </c>
      <c r="M123" s="77"/>
      <c r="N123" s="72"/>
      <c r="O123" s="79" t="s">
        <v>357</v>
      </c>
      <c r="P123" s="81">
        <v>43508.57983796296</v>
      </c>
      <c r="Q123" s="79" t="s">
        <v>477</v>
      </c>
      <c r="R123" s="83" t="s">
        <v>499</v>
      </c>
      <c r="S123" s="79" t="s">
        <v>510</v>
      </c>
      <c r="T123" s="79"/>
      <c r="U123" s="79"/>
      <c r="V123" s="83" t="s">
        <v>555</v>
      </c>
      <c r="W123" s="81">
        <v>43508.57983796296</v>
      </c>
      <c r="X123" s="83" t="s">
        <v>676</v>
      </c>
      <c r="Y123" s="79"/>
      <c r="Z123" s="79"/>
      <c r="AA123" s="85" t="s">
        <v>809</v>
      </c>
      <c r="AB123" s="85" t="s">
        <v>916</v>
      </c>
      <c r="AC123" s="79" t="b">
        <v>0</v>
      </c>
      <c r="AD123" s="79">
        <v>0</v>
      </c>
      <c r="AE123" s="85" t="s">
        <v>1023</v>
      </c>
      <c r="AF123" s="79" t="b">
        <v>0</v>
      </c>
      <c r="AG123" s="79" t="s">
        <v>1035</v>
      </c>
      <c r="AH123" s="79"/>
      <c r="AI123" s="85" t="s">
        <v>929</v>
      </c>
      <c r="AJ123" s="79" t="b">
        <v>0</v>
      </c>
      <c r="AK123" s="79">
        <v>0</v>
      </c>
      <c r="AL123" s="85" t="s">
        <v>929</v>
      </c>
      <c r="AM123" s="79" t="s">
        <v>1046</v>
      </c>
      <c r="AN123" s="79" t="b">
        <v>0</v>
      </c>
      <c r="AO123" s="85" t="s">
        <v>916</v>
      </c>
      <c r="AP123" s="79" t="s">
        <v>176</v>
      </c>
      <c r="AQ123" s="79">
        <v>0</v>
      </c>
      <c r="AR123" s="79">
        <v>0</v>
      </c>
      <c r="AS123" s="79"/>
      <c r="AT123" s="79"/>
      <c r="AU123" s="79"/>
      <c r="AV123" s="79"/>
      <c r="AW123" s="79"/>
      <c r="AX123" s="79"/>
      <c r="AY123" s="79"/>
      <c r="AZ123" s="79"/>
      <c r="BA123">
        <v>1</v>
      </c>
      <c r="BB123" s="78" t="str">
        <f>REPLACE(INDEX(GroupVertices[Group],MATCH(Edges24[[#This Row],[Vertex 1]],GroupVertices[Vertex],0)),1,1,"")</f>
        <v>1</v>
      </c>
      <c r="BC123" s="78" t="str">
        <f>REPLACE(INDEX(GroupVertices[Group],MATCH(Edges24[[#This Row],[Vertex 2]],GroupVertices[Vertex],0)),1,1,"")</f>
        <v>1</v>
      </c>
      <c r="BD123" s="48">
        <v>1</v>
      </c>
      <c r="BE123" s="49">
        <v>5.555555555555555</v>
      </c>
      <c r="BF123" s="48">
        <v>0</v>
      </c>
      <c r="BG123" s="49">
        <v>0</v>
      </c>
      <c r="BH123" s="48">
        <v>0</v>
      </c>
      <c r="BI123" s="49">
        <v>0</v>
      </c>
      <c r="BJ123" s="48">
        <v>17</v>
      </c>
      <c r="BK123" s="49">
        <v>94.44444444444444</v>
      </c>
      <c r="BL123" s="48">
        <v>18</v>
      </c>
    </row>
    <row r="124" spans="1:64" ht="15">
      <c r="A124" s="64" t="s">
        <v>239</v>
      </c>
      <c r="B124" s="64" t="s">
        <v>346</v>
      </c>
      <c r="C124" s="65"/>
      <c r="D124" s="66"/>
      <c r="E124" s="67"/>
      <c r="F124" s="68"/>
      <c r="G124" s="65"/>
      <c r="H124" s="69"/>
      <c r="I124" s="70"/>
      <c r="J124" s="70"/>
      <c r="K124" s="34" t="s">
        <v>65</v>
      </c>
      <c r="L124" s="77">
        <v>156</v>
      </c>
      <c r="M124" s="77"/>
      <c r="N124" s="72"/>
      <c r="O124" s="79" t="s">
        <v>357</v>
      </c>
      <c r="P124" s="81">
        <v>43508.607777777775</v>
      </c>
      <c r="Q124" s="79" t="s">
        <v>478</v>
      </c>
      <c r="R124" s="83" t="s">
        <v>499</v>
      </c>
      <c r="S124" s="79" t="s">
        <v>510</v>
      </c>
      <c r="T124" s="79"/>
      <c r="U124" s="79"/>
      <c r="V124" s="83" t="s">
        <v>555</v>
      </c>
      <c r="W124" s="81">
        <v>43508.607777777775</v>
      </c>
      <c r="X124" s="83" t="s">
        <v>677</v>
      </c>
      <c r="Y124" s="79"/>
      <c r="Z124" s="79"/>
      <c r="AA124" s="85" t="s">
        <v>810</v>
      </c>
      <c r="AB124" s="85" t="s">
        <v>917</v>
      </c>
      <c r="AC124" s="79" t="b">
        <v>0</v>
      </c>
      <c r="AD124" s="79">
        <v>0</v>
      </c>
      <c r="AE124" s="85" t="s">
        <v>1024</v>
      </c>
      <c r="AF124" s="79" t="b">
        <v>0</v>
      </c>
      <c r="AG124" s="79" t="s">
        <v>1035</v>
      </c>
      <c r="AH124" s="79"/>
      <c r="AI124" s="85" t="s">
        <v>929</v>
      </c>
      <c r="AJ124" s="79" t="b">
        <v>0</v>
      </c>
      <c r="AK124" s="79">
        <v>0</v>
      </c>
      <c r="AL124" s="85" t="s">
        <v>929</v>
      </c>
      <c r="AM124" s="79" t="s">
        <v>1046</v>
      </c>
      <c r="AN124" s="79" t="b">
        <v>0</v>
      </c>
      <c r="AO124" s="85" t="s">
        <v>917</v>
      </c>
      <c r="AP124" s="79" t="s">
        <v>176</v>
      </c>
      <c r="AQ124" s="79">
        <v>0</v>
      </c>
      <c r="AR124" s="79">
        <v>0</v>
      </c>
      <c r="AS124" s="79"/>
      <c r="AT124" s="79"/>
      <c r="AU124" s="79"/>
      <c r="AV124" s="79"/>
      <c r="AW124" s="79"/>
      <c r="AX124" s="79"/>
      <c r="AY124" s="79"/>
      <c r="AZ124" s="79"/>
      <c r="BA124">
        <v>1</v>
      </c>
      <c r="BB124" s="78" t="str">
        <f>REPLACE(INDEX(GroupVertices[Group],MATCH(Edges24[[#This Row],[Vertex 1]],GroupVertices[Vertex],0)),1,1,"")</f>
        <v>1</v>
      </c>
      <c r="BC124" s="78" t="str">
        <f>REPLACE(INDEX(GroupVertices[Group],MATCH(Edges24[[#This Row],[Vertex 2]],GroupVertices[Vertex],0)),1,1,"")</f>
        <v>1</v>
      </c>
      <c r="BD124" s="48">
        <v>1</v>
      </c>
      <c r="BE124" s="49">
        <v>5.555555555555555</v>
      </c>
      <c r="BF124" s="48">
        <v>0</v>
      </c>
      <c r="BG124" s="49">
        <v>0</v>
      </c>
      <c r="BH124" s="48">
        <v>0</v>
      </c>
      <c r="BI124" s="49">
        <v>0</v>
      </c>
      <c r="BJ124" s="48">
        <v>17</v>
      </c>
      <c r="BK124" s="49">
        <v>94.44444444444444</v>
      </c>
      <c r="BL124" s="48">
        <v>18</v>
      </c>
    </row>
    <row r="125" spans="1:64" ht="15">
      <c r="A125" s="64" t="s">
        <v>239</v>
      </c>
      <c r="B125" s="64" t="s">
        <v>347</v>
      </c>
      <c r="C125" s="65"/>
      <c r="D125" s="66"/>
      <c r="E125" s="67"/>
      <c r="F125" s="68"/>
      <c r="G125" s="65"/>
      <c r="H125" s="69"/>
      <c r="I125" s="70"/>
      <c r="J125" s="70"/>
      <c r="K125" s="34" t="s">
        <v>65</v>
      </c>
      <c r="L125" s="77">
        <v>157</v>
      </c>
      <c r="M125" s="77"/>
      <c r="N125" s="72"/>
      <c r="O125" s="79" t="s">
        <v>357</v>
      </c>
      <c r="P125" s="81">
        <v>43508.71267361111</v>
      </c>
      <c r="Q125" s="79" t="s">
        <v>479</v>
      </c>
      <c r="R125" s="83" t="s">
        <v>499</v>
      </c>
      <c r="S125" s="79" t="s">
        <v>510</v>
      </c>
      <c r="T125" s="79"/>
      <c r="U125" s="79"/>
      <c r="V125" s="83" t="s">
        <v>555</v>
      </c>
      <c r="W125" s="81">
        <v>43508.71267361111</v>
      </c>
      <c r="X125" s="83" t="s">
        <v>678</v>
      </c>
      <c r="Y125" s="79"/>
      <c r="Z125" s="79"/>
      <c r="AA125" s="85" t="s">
        <v>811</v>
      </c>
      <c r="AB125" s="85" t="s">
        <v>918</v>
      </c>
      <c r="AC125" s="79" t="b">
        <v>0</v>
      </c>
      <c r="AD125" s="79">
        <v>0</v>
      </c>
      <c r="AE125" s="85" t="s">
        <v>1025</v>
      </c>
      <c r="AF125" s="79" t="b">
        <v>0</v>
      </c>
      <c r="AG125" s="79" t="s">
        <v>1035</v>
      </c>
      <c r="AH125" s="79"/>
      <c r="AI125" s="85" t="s">
        <v>929</v>
      </c>
      <c r="AJ125" s="79" t="b">
        <v>0</v>
      </c>
      <c r="AK125" s="79">
        <v>0</v>
      </c>
      <c r="AL125" s="85" t="s">
        <v>929</v>
      </c>
      <c r="AM125" s="79" t="s">
        <v>1046</v>
      </c>
      <c r="AN125" s="79" t="b">
        <v>0</v>
      </c>
      <c r="AO125" s="85" t="s">
        <v>918</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1</v>
      </c>
      <c r="BC125" s="78" t="str">
        <f>REPLACE(INDEX(GroupVertices[Group],MATCH(Edges24[[#This Row],[Vertex 2]],GroupVertices[Vertex],0)),1,1,"")</f>
        <v>1</v>
      </c>
      <c r="BD125" s="48">
        <v>1</v>
      </c>
      <c r="BE125" s="49">
        <v>5.555555555555555</v>
      </c>
      <c r="BF125" s="48">
        <v>0</v>
      </c>
      <c r="BG125" s="49">
        <v>0</v>
      </c>
      <c r="BH125" s="48">
        <v>0</v>
      </c>
      <c r="BI125" s="49">
        <v>0</v>
      </c>
      <c r="BJ125" s="48">
        <v>17</v>
      </c>
      <c r="BK125" s="49">
        <v>94.44444444444444</v>
      </c>
      <c r="BL125" s="48">
        <v>18</v>
      </c>
    </row>
    <row r="126" spans="1:64" ht="15">
      <c r="A126" s="64" t="s">
        <v>239</v>
      </c>
      <c r="B126" s="64" t="s">
        <v>348</v>
      </c>
      <c r="C126" s="65"/>
      <c r="D126" s="66"/>
      <c r="E126" s="67"/>
      <c r="F126" s="68"/>
      <c r="G126" s="65"/>
      <c r="H126" s="69"/>
      <c r="I126" s="70"/>
      <c r="J126" s="70"/>
      <c r="K126" s="34" t="s">
        <v>65</v>
      </c>
      <c r="L126" s="77">
        <v>158</v>
      </c>
      <c r="M126" s="77"/>
      <c r="N126" s="72"/>
      <c r="O126" s="79" t="s">
        <v>357</v>
      </c>
      <c r="P126" s="81">
        <v>43502.97445601852</v>
      </c>
      <c r="Q126" s="79" t="s">
        <v>480</v>
      </c>
      <c r="R126" s="83" t="s">
        <v>499</v>
      </c>
      <c r="S126" s="79" t="s">
        <v>510</v>
      </c>
      <c r="T126" s="79"/>
      <c r="U126" s="79"/>
      <c r="V126" s="83" t="s">
        <v>555</v>
      </c>
      <c r="W126" s="81">
        <v>43502.97445601852</v>
      </c>
      <c r="X126" s="83" t="s">
        <v>679</v>
      </c>
      <c r="Y126" s="79"/>
      <c r="Z126" s="79"/>
      <c r="AA126" s="85" t="s">
        <v>812</v>
      </c>
      <c r="AB126" s="85" t="s">
        <v>919</v>
      </c>
      <c r="AC126" s="79" t="b">
        <v>0</v>
      </c>
      <c r="AD126" s="79">
        <v>0</v>
      </c>
      <c r="AE126" s="85" t="s">
        <v>1026</v>
      </c>
      <c r="AF126" s="79" t="b">
        <v>0</v>
      </c>
      <c r="AG126" s="79" t="s">
        <v>1035</v>
      </c>
      <c r="AH126" s="79"/>
      <c r="AI126" s="85" t="s">
        <v>929</v>
      </c>
      <c r="AJ126" s="79" t="b">
        <v>0</v>
      </c>
      <c r="AK126" s="79">
        <v>0</v>
      </c>
      <c r="AL126" s="85" t="s">
        <v>929</v>
      </c>
      <c r="AM126" s="79" t="s">
        <v>1046</v>
      </c>
      <c r="AN126" s="79" t="b">
        <v>0</v>
      </c>
      <c r="AO126" s="85" t="s">
        <v>919</v>
      </c>
      <c r="AP126" s="79" t="s">
        <v>176</v>
      </c>
      <c r="AQ126" s="79">
        <v>0</v>
      </c>
      <c r="AR126" s="79">
        <v>0</v>
      </c>
      <c r="AS126" s="79"/>
      <c r="AT126" s="79"/>
      <c r="AU126" s="79"/>
      <c r="AV126" s="79"/>
      <c r="AW126" s="79"/>
      <c r="AX126" s="79"/>
      <c r="AY126" s="79"/>
      <c r="AZ126" s="79"/>
      <c r="BA126">
        <v>2</v>
      </c>
      <c r="BB126" s="78" t="str">
        <f>REPLACE(INDEX(GroupVertices[Group],MATCH(Edges24[[#This Row],[Vertex 1]],GroupVertices[Vertex],0)),1,1,"")</f>
        <v>1</v>
      </c>
      <c r="BC126" s="78" t="str">
        <f>REPLACE(INDEX(GroupVertices[Group],MATCH(Edges24[[#This Row],[Vertex 2]],GroupVertices[Vertex],0)),1,1,"")</f>
        <v>1</v>
      </c>
      <c r="BD126" s="48">
        <v>1</v>
      </c>
      <c r="BE126" s="49">
        <v>6.666666666666667</v>
      </c>
      <c r="BF126" s="48">
        <v>0</v>
      </c>
      <c r="BG126" s="49">
        <v>0</v>
      </c>
      <c r="BH126" s="48">
        <v>0</v>
      </c>
      <c r="BI126" s="49">
        <v>0</v>
      </c>
      <c r="BJ126" s="48">
        <v>14</v>
      </c>
      <c r="BK126" s="49">
        <v>93.33333333333333</v>
      </c>
      <c r="BL126" s="48">
        <v>15</v>
      </c>
    </row>
    <row r="127" spans="1:64" ht="15">
      <c r="A127" s="64" t="s">
        <v>239</v>
      </c>
      <c r="B127" s="64" t="s">
        <v>348</v>
      </c>
      <c r="C127" s="65"/>
      <c r="D127" s="66"/>
      <c r="E127" s="67"/>
      <c r="F127" s="68"/>
      <c r="G127" s="65"/>
      <c r="H127" s="69"/>
      <c r="I127" s="70"/>
      <c r="J127" s="70"/>
      <c r="K127" s="34" t="s">
        <v>65</v>
      </c>
      <c r="L127" s="77">
        <v>159</v>
      </c>
      <c r="M127" s="77"/>
      <c r="N127" s="72"/>
      <c r="O127" s="79" t="s">
        <v>357</v>
      </c>
      <c r="P127" s="81">
        <v>43508.88875</v>
      </c>
      <c r="Q127" s="79" t="s">
        <v>481</v>
      </c>
      <c r="R127" s="83" t="s">
        <v>499</v>
      </c>
      <c r="S127" s="79" t="s">
        <v>510</v>
      </c>
      <c r="T127" s="79"/>
      <c r="U127" s="79"/>
      <c r="V127" s="83" t="s">
        <v>555</v>
      </c>
      <c r="W127" s="81">
        <v>43508.88875</v>
      </c>
      <c r="X127" s="83" t="s">
        <v>680</v>
      </c>
      <c r="Y127" s="79"/>
      <c r="Z127" s="79"/>
      <c r="AA127" s="85" t="s">
        <v>813</v>
      </c>
      <c r="AB127" s="85" t="s">
        <v>920</v>
      </c>
      <c r="AC127" s="79" t="b">
        <v>0</v>
      </c>
      <c r="AD127" s="79">
        <v>0</v>
      </c>
      <c r="AE127" s="85" t="s">
        <v>1026</v>
      </c>
      <c r="AF127" s="79" t="b">
        <v>0</v>
      </c>
      <c r="AG127" s="79" t="s">
        <v>1035</v>
      </c>
      <c r="AH127" s="79"/>
      <c r="AI127" s="85" t="s">
        <v>929</v>
      </c>
      <c r="AJ127" s="79" t="b">
        <v>0</v>
      </c>
      <c r="AK127" s="79">
        <v>0</v>
      </c>
      <c r="AL127" s="85" t="s">
        <v>929</v>
      </c>
      <c r="AM127" s="79" t="s">
        <v>1046</v>
      </c>
      <c r="AN127" s="79" t="b">
        <v>0</v>
      </c>
      <c r="AO127" s="85" t="s">
        <v>920</v>
      </c>
      <c r="AP127" s="79" t="s">
        <v>176</v>
      </c>
      <c r="AQ127" s="79">
        <v>0</v>
      </c>
      <c r="AR127" s="79">
        <v>0</v>
      </c>
      <c r="AS127" s="79"/>
      <c r="AT127" s="79"/>
      <c r="AU127" s="79"/>
      <c r="AV127" s="79"/>
      <c r="AW127" s="79"/>
      <c r="AX127" s="79"/>
      <c r="AY127" s="79"/>
      <c r="AZ127" s="79"/>
      <c r="BA127">
        <v>2</v>
      </c>
      <c r="BB127" s="78" t="str">
        <f>REPLACE(INDEX(GroupVertices[Group],MATCH(Edges24[[#This Row],[Vertex 1]],GroupVertices[Vertex],0)),1,1,"")</f>
        <v>1</v>
      </c>
      <c r="BC127" s="78" t="str">
        <f>REPLACE(INDEX(GroupVertices[Group],MATCH(Edges24[[#This Row],[Vertex 2]],GroupVertices[Vertex],0)),1,1,"")</f>
        <v>1</v>
      </c>
      <c r="BD127" s="48">
        <v>1</v>
      </c>
      <c r="BE127" s="49">
        <v>3.8461538461538463</v>
      </c>
      <c r="BF127" s="48">
        <v>0</v>
      </c>
      <c r="BG127" s="49">
        <v>0</v>
      </c>
      <c r="BH127" s="48">
        <v>0</v>
      </c>
      <c r="BI127" s="49">
        <v>0</v>
      </c>
      <c r="BJ127" s="48">
        <v>25</v>
      </c>
      <c r="BK127" s="49">
        <v>96.15384615384616</v>
      </c>
      <c r="BL127" s="48">
        <v>26</v>
      </c>
    </row>
    <row r="128" spans="1:64" ht="15">
      <c r="A128" s="64" t="s">
        <v>239</v>
      </c>
      <c r="B128" s="64" t="s">
        <v>349</v>
      </c>
      <c r="C128" s="65"/>
      <c r="D128" s="66"/>
      <c r="E128" s="67"/>
      <c r="F128" s="68"/>
      <c r="G128" s="65"/>
      <c r="H128" s="69"/>
      <c r="I128" s="70"/>
      <c r="J128" s="70"/>
      <c r="K128" s="34" t="s">
        <v>65</v>
      </c>
      <c r="L128" s="77">
        <v>160</v>
      </c>
      <c r="M128" s="77"/>
      <c r="N128" s="72"/>
      <c r="O128" s="79" t="s">
        <v>357</v>
      </c>
      <c r="P128" s="81">
        <v>43509.08672453704</v>
      </c>
      <c r="Q128" s="79" t="s">
        <v>482</v>
      </c>
      <c r="R128" s="83" t="s">
        <v>499</v>
      </c>
      <c r="S128" s="79" t="s">
        <v>510</v>
      </c>
      <c r="T128" s="79"/>
      <c r="U128" s="79"/>
      <c r="V128" s="83" t="s">
        <v>555</v>
      </c>
      <c r="W128" s="81">
        <v>43509.08672453704</v>
      </c>
      <c r="X128" s="83" t="s">
        <v>681</v>
      </c>
      <c r="Y128" s="79"/>
      <c r="Z128" s="79"/>
      <c r="AA128" s="85" t="s">
        <v>814</v>
      </c>
      <c r="AB128" s="85" t="s">
        <v>921</v>
      </c>
      <c r="AC128" s="79" t="b">
        <v>0</v>
      </c>
      <c r="AD128" s="79">
        <v>0</v>
      </c>
      <c r="AE128" s="85" t="s">
        <v>1027</v>
      </c>
      <c r="AF128" s="79" t="b">
        <v>0</v>
      </c>
      <c r="AG128" s="79" t="s">
        <v>1035</v>
      </c>
      <c r="AH128" s="79"/>
      <c r="AI128" s="85" t="s">
        <v>929</v>
      </c>
      <c r="AJ128" s="79" t="b">
        <v>0</v>
      </c>
      <c r="AK128" s="79">
        <v>0</v>
      </c>
      <c r="AL128" s="85" t="s">
        <v>929</v>
      </c>
      <c r="AM128" s="79" t="s">
        <v>1046</v>
      </c>
      <c r="AN128" s="79" t="b">
        <v>0</v>
      </c>
      <c r="AO128" s="85" t="s">
        <v>921</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1</v>
      </c>
      <c r="BC128" s="78" t="str">
        <f>REPLACE(INDEX(GroupVertices[Group],MATCH(Edges24[[#This Row],[Vertex 2]],GroupVertices[Vertex],0)),1,1,"")</f>
        <v>1</v>
      </c>
      <c r="BD128" s="48">
        <v>1</v>
      </c>
      <c r="BE128" s="49">
        <v>5.555555555555555</v>
      </c>
      <c r="BF128" s="48">
        <v>0</v>
      </c>
      <c r="BG128" s="49">
        <v>0</v>
      </c>
      <c r="BH128" s="48">
        <v>0</v>
      </c>
      <c r="BI128" s="49">
        <v>0</v>
      </c>
      <c r="BJ128" s="48">
        <v>17</v>
      </c>
      <c r="BK128" s="49">
        <v>94.44444444444444</v>
      </c>
      <c r="BL128" s="48">
        <v>18</v>
      </c>
    </row>
    <row r="129" spans="1:64" ht="15">
      <c r="A129" s="64" t="s">
        <v>239</v>
      </c>
      <c r="B129" s="64" t="s">
        <v>350</v>
      </c>
      <c r="C129" s="65"/>
      <c r="D129" s="66"/>
      <c r="E129" s="67"/>
      <c r="F129" s="68"/>
      <c r="G129" s="65"/>
      <c r="H129" s="69"/>
      <c r="I129" s="70"/>
      <c r="J129" s="70"/>
      <c r="K129" s="34" t="s">
        <v>65</v>
      </c>
      <c r="L129" s="77">
        <v>161</v>
      </c>
      <c r="M129" s="77"/>
      <c r="N129" s="72"/>
      <c r="O129" s="79" t="s">
        <v>357</v>
      </c>
      <c r="P129" s="81">
        <v>43509.63039351852</v>
      </c>
      <c r="Q129" s="79" t="s">
        <v>483</v>
      </c>
      <c r="R129" s="83" t="s">
        <v>499</v>
      </c>
      <c r="S129" s="79" t="s">
        <v>510</v>
      </c>
      <c r="T129" s="79"/>
      <c r="U129" s="79"/>
      <c r="V129" s="83" t="s">
        <v>555</v>
      </c>
      <c r="W129" s="81">
        <v>43509.63039351852</v>
      </c>
      <c r="X129" s="83" t="s">
        <v>682</v>
      </c>
      <c r="Y129" s="79"/>
      <c r="Z129" s="79"/>
      <c r="AA129" s="85" t="s">
        <v>815</v>
      </c>
      <c r="AB129" s="85" t="s">
        <v>922</v>
      </c>
      <c r="AC129" s="79" t="b">
        <v>0</v>
      </c>
      <c r="AD129" s="79">
        <v>0</v>
      </c>
      <c r="AE129" s="85" t="s">
        <v>1028</v>
      </c>
      <c r="AF129" s="79" t="b">
        <v>0</v>
      </c>
      <c r="AG129" s="79" t="s">
        <v>1035</v>
      </c>
      <c r="AH129" s="79"/>
      <c r="AI129" s="85" t="s">
        <v>929</v>
      </c>
      <c r="AJ129" s="79" t="b">
        <v>0</v>
      </c>
      <c r="AK129" s="79">
        <v>0</v>
      </c>
      <c r="AL129" s="85" t="s">
        <v>929</v>
      </c>
      <c r="AM129" s="79" t="s">
        <v>1046</v>
      </c>
      <c r="AN129" s="79" t="b">
        <v>0</v>
      </c>
      <c r="AO129" s="85" t="s">
        <v>922</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1</v>
      </c>
      <c r="BC129" s="78" t="str">
        <f>REPLACE(INDEX(GroupVertices[Group],MATCH(Edges24[[#This Row],[Vertex 2]],GroupVertices[Vertex],0)),1,1,"")</f>
        <v>1</v>
      </c>
      <c r="BD129" s="48">
        <v>1</v>
      </c>
      <c r="BE129" s="49">
        <v>5.555555555555555</v>
      </c>
      <c r="BF129" s="48">
        <v>0</v>
      </c>
      <c r="BG129" s="49">
        <v>0</v>
      </c>
      <c r="BH129" s="48">
        <v>0</v>
      </c>
      <c r="BI129" s="49">
        <v>0</v>
      </c>
      <c r="BJ129" s="48">
        <v>17</v>
      </c>
      <c r="BK129" s="49">
        <v>94.44444444444444</v>
      </c>
      <c r="BL129" s="48">
        <v>18</v>
      </c>
    </row>
    <row r="130" spans="1:64" ht="15">
      <c r="A130" s="64" t="s">
        <v>239</v>
      </c>
      <c r="B130" s="64" t="s">
        <v>351</v>
      </c>
      <c r="C130" s="65"/>
      <c r="D130" s="66"/>
      <c r="E130" s="67"/>
      <c r="F130" s="68"/>
      <c r="G130" s="65"/>
      <c r="H130" s="69"/>
      <c r="I130" s="70"/>
      <c r="J130" s="70"/>
      <c r="K130" s="34" t="s">
        <v>65</v>
      </c>
      <c r="L130" s="77">
        <v>162</v>
      </c>
      <c r="M130" s="77"/>
      <c r="N130" s="72"/>
      <c r="O130" s="79" t="s">
        <v>357</v>
      </c>
      <c r="P130" s="81">
        <v>43509.71653935185</v>
      </c>
      <c r="Q130" s="79" t="s">
        <v>484</v>
      </c>
      <c r="R130" s="83" t="s">
        <v>499</v>
      </c>
      <c r="S130" s="79" t="s">
        <v>510</v>
      </c>
      <c r="T130" s="79"/>
      <c r="U130" s="79"/>
      <c r="V130" s="83" t="s">
        <v>555</v>
      </c>
      <c r="W130" s="81">
        <v>43509.71653935185</v>
      </c>
      <c r="X130" s="83" t="s">
        <v>683</v>
      </c>
      <c r="Y130" s="79"/>
      <c r="Z130" s="79"/>
      <c r="AA130" s="85" t="s">
        <v>816</v>
      </c>
      <c r="AB130" s="85" t="s">
        <v>923</v>
      </c>
      <c r="AC130" s="79" t="b">
        <v>0</v>
      </c>
      <c r="AD130" s="79">
        <v>0</v>
      </c>
      <c r="AE130" s="85" t="s">
        <v>1029</v>
      </c>
      <c r="AF130" s="79" t="b">
        <v>0</v>
      </c>
      <c r="AG130" s="79" t="s">
        <v>1035</v>
      </c>
      <c r="AH130" s="79"/>
      <c r="AI130" s="85" t="s">
        <v>929</v>
      </c>
      <c r="AJ130" s="79" t="b">
        <v>0</v>
      </c>
      <c r="AK130" s="79">
        <v>0</v>
      </c>
      <c r="AL130" s="85" t="s">
        <v>929</v>
      </c>
      <c r="AM130" s="79" t="s">
        <v>1046</v>
      </c>
      <c r="AN130" s="79" t="b">
        <v>0</v>
      </c>
      <c r="AO130" s="85" t="s">
        <v>923</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1</v>
      </c>
      <c r="BC130" s="78" t="str">
        <f>REPLACE(INDEX(GroupVertices[Group],MATCH(Edges24[[#This Row],[Vertex 2]],GroupVertices[Vertex],0)),1,1,"")</f>
        <v>1</v>
      </c>
      <c r="BD130" s="48">
        <v>1</v>
      </c>
      <c r="BE130" s="49">
        <v>4.545454545454546</v>
      </c>
      <c r="BF130" s="48">
        <v>0</v>
      </c>
      <c r="BG130" s="49">
        <v>0</v>
      </c>
      <c r="BH130" s="48">
        <v>0</v>
      </c>
      <c r="BI130" s="49">
        <v>0</v>
      </c>
      <c r="BJ130" s="48">
        <v>21</v>
      </c>
      <c r="BK130" s="49">
        <v>95.45454545454545</v>
      </c>
      <c r="BL130" s="48">
        <v>22</v>
      </c>
    </row>
    <row r="131" spans="1:64" ht="15">
      <c r="A131" s="64" t="s">
        <v>239</v>
      </c>
      <c r="B131" s="64" t="s">
        <v>352</v>
      </c>
      <c r="C131" s="65"/>
      <c r="D131" s="66"/>
      <c r="E131" s="67"/>
      <c r="F131" s="68"/>
      <c r="G131" s="65"/>
      <c r="H131" s="69"/>
      <c r="I131" s="70"/>
      <c r="J131" s="70"/>
      <c r="K131" s="34" t="s">
        <v>65</v>
      </c>
      <c r="L131" s="77">
        <v>163</v>
      </c>
      <c r="M131" s="77"/>
      <c r="N131" s="72"/>
      <c r="O131" s="79" t="s">
        <v>357</v>
      </c>
      <c r="P131" s="81">
        <v>43510.02195601852</v>
      </c>
      <c r="Q131" s="79" t="s">
        <v>485</v>
      </c>
      <c r="R131" s="83" t="s">
        <v>499</v>
      </c>
      <c r="S131" s="79" t="s">
        <v>510</v>
      </c>
      <c r="T131" s="79"/>
      <c r="U131" s="79"/>
      <c r="V131" s="83" t="s">
        <v>555</v>
      </c>
      <c r="W131" s="81">
        <v>43510.02195601852</v>
      </c>
      <c r="X131" s="83" t="s">
        <v>684</v>
      </c>
      <c r="Y131" s="79"/>
      <c r="Z131" s="79"/>
      <c r="AA131" s="85" t="s">
        <v>817</v>
      </c>
      <c r="AB131" s="85" t="s">
        <v>924</v>
      </c>
      <c r="AC131" s="79" t="b">
        <v>0</v>
      </c>
      <c r="AD131" s="79">
        <v>1</v>
      </c>
      <c r="AE131" s="85" t="s">
        <v>1030</v>
      </c>
      <c r="AF131" s="79" t="b">
        <v>0</v>
      </c>
      <c r="AG131" s="79" t="s">
        <v>1035</v>
      </c>
      <c r="AH131" s="79"/>
      <c r="AI131" s="85" t="s">
        <v>929</v>
      </c>
      <c r="AJ131" s="79" t="b">
        <v>0</v>
      </c>
      <c r="AK131" s="79">
        <v>0</v>
      </c>
      <c r="AL131" s="85" t="s">
        <v>929</v>
      </c>
      <c r="AM131" s="79" t="s">
        <v>1046</v>
      </c>
      <c r="AN131" s="79" t="b">
        <v>0</v>
      </c>
      <c r="AO131" s="85" t="s">
        <v>924</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1</v>
      </c>
      <c r="BC131" s="78" t="str">
        <f>REPLACE(INDEX(GroupVertices[Group],MATCH(Edges24[[#This Row],[Vertex 2]],GroupVertices[Vertex],0)),1,1,"")</f>
        <v>1</v>
      </c>
      <c r="BD131" s="48">
        <v>1</v>
      </c>
      <c r="BE131" s="49">
        <v>5.555555555555555</v>
      </c>
      <c r="BF131" s="48">
        <v>0</v>
      </c>
      <c r="BG131" s="49">
        <v>0</v>
      </c>
      <c r="BH131" s="48">
        <v>0</v>
      </c>
      <c r="BI131" s="49">
        <v>0</v>
      </c>
      <c r="BJ131" s="48">
        <v>17</v>
      </c>
      <c r="BK131" s="49">
        <v>94.44444444444444</v>
      </c>
      <c r="BL131" s="48">
        <v>18</v>
      </c>
    </row>
    <row r="132" spans="1:64" ht="15">
      <c r="A132" s="64" t="s">
        <v>239</v>
      </c>
      <c r="B132" s="64" t="s">
        <v>353</v>
      </c>
      <c r="C132" s="65"/>
      <c r="D132" s="66"/>
      <c r="E132" s="67"/>
      <c r="F132" s="68"/>
      <c r="G132" s="65"/>
      <c r="H132" s="69"/>
      <c r="I132" s="70"/>
      <c r="J132" s="70"/>
      <c r="K132" s="34" t="s">
        <v>65</v>
      </c>
      <c r="L132" s="77">
        <v>164</v>
      </c>
      <c r="M132" s="77"/>
      <c r="N132" s="72"/>
      <c r="O132" s="79" t="s">
        <v>357</v>
      </c>
      <c r="P132" s="81">
        <v>43510.12443287037</v>
      </c>
      <c r="Q132" s="79" t="s">
        <v>486</v>
      </c>
      <c r="R132" s="83" t="s">
        <v>499</v>
      </c>
      <c r="S132" s="79" t="s">
        <v>510</v>
      </c>
      <c r="T132" s="79"/>
      <c r="U132" s="79"/>
      <c r="V132" s="83" t="s">
        <v>555</v>
      </c>
      <c r="W132" s="81">
        <v>43510.12443287037</v>
      </c>
      <c r="X132" s="83" t="s">
        <v>685</v>
      </c>
      <c r="Y132" s="79"/>
      <c r="Z132" s="79"/>
      <c r="AA132" s="85" t="s">
        <v>818</v>
      </c>
      <c r="AB132" s="85" t="s">
        <v>925</v>
      </c>
      <c r="AC132" s="79" t="b">
        <v>0</v>
      </c>
      <c r="AD132" s="79">
        <v>0</v>
      </c>
      <c r="AE132" s="85" t="s">
        <v>1031</v>
      </c>
      <c r="AF132" s="79" t="b">
        <v>0</v>
      </c>
      <c r="AG132" s="79" t="s">
        <v>1035</v>
      </c>
      <c r="AH132" s="79"/>
      <c r="AI132" s="85" t="s">
        <v>929</v>
      </c>
      <c r="AJ132" s="79" t="b">
        <v>0</v>
      </c>
      <c r="AK132" s="79">
        <v>0</v>
      </c>
      <c r="AL132" s="85" t="s">
        <v>929</v>
      </c>
      <c r="AM132" s="79" t="s">
        <v>1046</v>
      </c>
      <c r="AN132" s="79" t="b">
        <v>0</v>
      </c>
      <c r="AO132" s="85" t="s">
        <v>925</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1</v>
      </c>
      <c r="BC132" s="78" t="str">
        <f>REPLACE(INDEX(GroupVertices[Group],MATCH(Edges24[[#This Row],[Vertex 2]],GroupVertices[Vertex],0)),1,1,"")</f>
        <v>1</v>
      </c>
      <c r="BD132" s="48">
        <v>1</v>
      </c>
      <c r="BE132" s="49">
        <v>6.666666666666667</v>
      </c>
      <c r="BF132" s="48">
        <v>0</v>
      </c>
      <c r="BG132" s="49">
        <v>0</v>
      </c>
      <c r="BH132" s="48">
        <v>0</v>
      </c>
      <c r="BI132" s="49">
        <v>0</v>
      </c>
      <c r="BJ132" s="48">
        <v>14</v>
      </c>
      <c r="BK132" s="49">
        <v>93.33333333333333</v>
      </c>
      <c r="BL132" s="48">
        <v>15</v>
      </c>
    </row>
    <row r="133" spans="1:64" ht="15">
      <c r="A133" s="64" t="s">
        <v>239</v>
      </c>
      <c r="B133" s="64" t="s">
        <v>354</v>
      </c>
      <c r="C133" s="65"/>
      <c r="D133" s="66"/>
      <c r="E133" s="67"/>
      <c r="F133" s="68"/>
      <c r="G133" s="65"/>
      <c r="H133" s="69"/>
      <c r="I133" s="70"/>
      <c r="J133" s="70"/>
      <c r="K133" s="34" t="s">
        <v>65</v>
      </c>
      <c r="L133" s="77">
        <v>165</v>
      </c>
      <c r="M133" s="77"/>
      <c r="N133" s="72"/>
      <c r="O133" s="79" t="s">
        <v>357</v>
      </c>
      <c r="P133" s="81">
        <v>43510.65903935185</v>
      </c>
      <c r="Q133" s="79" t="s">
        <v>487</v>
      </c>
      <c r="R133" s="83" t="s">
        <v>499</v>
      </c>
      <c r="S133" s="79" t="s">
        <v>510</v>
      </c>
      <c r="T133" s="79"/>
      <c r="U133" s="79"/>
      <c r="V133" s="83" t="s">
        <v>555</v>
      </c>
      <c r="W133" s="81">
        <v>43510.65903935185</v>
      </c>
      <c r="X133" s="83" t="s">
        <v>686</v>
      </c>
      <c r="Y133" s="79"/>
      <c r="Z133" s="79"/>
      <c r="AA133" s="85" t="s">
        <v>819</v>
      </c>
      <c r="AB133" s="85" t="s">
        <v>926</v>
      </c>
      <c r="AC133" s="79" t="b">
        <v>0</v>
      </c>
      <c r="AD133" s="79">
        <v>0</v>
      </c>
      <c r="AE133" s="85" t="s">
        <v>1032</v>
      </c>
      <c r="AF133" s="79" t="b">
        <v>0</v>
      </c>
      <c r="AG133" s="79" t="s">
        <v>1035</v>
      </c>
      <c r="AH133" s="79"/>
      <c r="AI133" s="85" t="s">
        <v>929</v>
      </c>
      <c r="AJ133" s="79" t="b">
        <v>0</v>
      </c>
      <c r="AK133" s="79">
        <v>0</v>
      </c>
      <c r="AL133" s="85" t="s">
        <v>929</v>
      </c>
      <c r="AM133" s="79" t="s">
        <v>1046</v>
      </c>
      <c r="AN133" s="79" t="b">
        <v>0</v>
      </c>
      <c r="AO133" s="85" t="s">
        <v>926</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1</v>
      </c>
      <c r="BC133" s="78" t="str">
        <f>REPLACE(INDEX(GroupVertices[Group],MATCH(Edges24[[#This Row],[Vertex 2]],GroupVertices[Vertex],0)),1,1,"")</f>
        <v>1</v>
      </c>
      <c r="BD133" s="48">
        <v>1</v>
      </c>
      <c r="BE133" s="49">
        <v>5.555555555555555</v>
      </c>
      <c r="BF133" s="48">
        <v>0</v>
      </c>
      <c r="BG133" s="49">
        <v>0</v>
      </c>
      <c r="BH133" s="48">
        <v>0</v>
      </c>
      <c r="BI133" s="49">
        <v>0</v>
      </c>
      <c r="BJ133" s="48">
        <v>17</v>
      </c>
      <c r="BK133" s="49">
        <v>94.44444444444444</v>
      </c>
      <c r="BL133" s="48">
        <v>18</v>
      </c>
    </row>
    <row r="134" spans="1:64" ht="15">
      <c r="A134" s="64" t="s">
        <v>239</v>
      </c>
      <c r="B134" s="64" t="s">
        <v>355</v>
      </c>
      <c r="C134" s="65"/>
      <c r="D134" s="66"/>
      <c r="E134" s="67"/>
      <c r="F134" s="68"/>
      <c r="G134" s="65"/>
      <c r="H134" s="69"/>
      <c r="I134" s="70"/>
      <c r="J134" s="70"/>
      <c r="K134" s="34" t="s">
        <v>65</v>
      </c>
      <c r="L134" s="77">
        <v>166</v>
      </c>
      <c r="M134" s="77"/>
      <c r="N134" s="72"/>
      <c r="O134" s="79" t="s">
        <v>357</v>
      </c>
      <c r="P134" s="81">
        <v>43510.92170138889</v>
      </c>
      <c r="Q134" s="79" t="s">
        <v>488</v>
      </c>
      <c r="R134" s="83" t="s">
        <v>499</v>
      </c>
      <c r="S134" s="79" t="s">
        <v>510</v>
      </c>
      <c r="T134" s="79"/>
      <c r="U134" s="79"/>
      <c r="V134" s="83" t="s">
        <v>555</v>
      </c>
      <c r="W134" s="81">
        <v>43510.92170138889</v>
      </c>
      <c r="X134" s="83" t="s">
        <v>687</v>
      </c>
      <c r="Y134" s="79"/>
      <c r="Z134" s="79"/>
      <c r="AA134" s="85" t="s">
        <v>820</v>
      </c>
      <c r="AB134" s="85" t="s">
        <v>927</v>
      </c>
      <c r="AC134" s="79" t="b">
        <v>0</v>
      </c>
      <c r="AD134" s="79">
        <v>0</v>
      </c>
      <c r="AE134" s="85" t="s">
        <v>1033</v>
      </c>
      <c r="AF134" s="79" t="b">
        <v>0</v>
      </c>
      <c r="AG134" s="79" t="s">
        <v>1035</v>
      </c>
      <c r="AH134" s="79"/>
      <c r="AI134" s="85" t="s">
        <v>929</v>
      </c>
      <c r="AJ134" s="79" t="b">
        <v>0</v>
      </c>
      <c r="AK134" s="79">
        <v>0</v>
      </c>
      <c r="AL134" s="85" t="s">
        <v>929</v>
      </c>
      <c r="AM134" s="79" t="s">
        <v>1046</v>
      </c>
      <c r="AN134" s="79" t="b">
        <v>0</v>
      </c>
      <c r="AO134" s="85" t="s">
        <v>927</v>
      </c>
      <c r="AP134" s="79" t="s">
        <v>176</v>
      </c>
      <c r="AQ134" s="79">
        <v>0</v>
      </c>
      <c r="AR134" s="79">
        <v>0</v>
      </c>
      <c r="AS134" s="79"/>
      <c r="AT134" s="79"/>
      <c r="AU134" s="79"/>
      <c r="AV134" s="79"/>
      <c r="AW134" s="79"/>
      <c r="AX134" s="79"/>
      <c r="AY134" s="79"/>
      <c r="AZ134" s="79"/>
      <c r="BA134">
        <v>1</v>
      </c>
      <c r="BB134" s="78" t="str">
        <f>REPLACE(INDEX(GroupVertices[Group],MATCH(Edges24[[#This Row],[Vertex 1]],GroupVertices[Vertex],0)),1,1,"")</f>
        <v>1</v>
      </c>
      <c r="BC134" s="78" t="str">
        <f>REPLACE(INDEX(GroupVertices[Group],MATCH(Edges24[[#This Row],[Vertex 2]],GroupVertices[Vertex],0)),1,1,"")</f>
        <v>1</v>
      </c>
      <c r="BD134" s="48">
        <v>3</v>
      </c>
      <c r="BE134" s="49">
        <v>6.122448979591836</v>
      </c>
      <c r="BF134" s="48">
        <v>2</v>
      </c>
      <c r="BG134" s="49">
        <v>4.081632653061225</v>
      </c>
      <c r="BH134" s="48">
        <v>0</v>
      </c>
      <c r="BI134" s="49">
        <v>0</v>
      </c>
      <c r="BJ134" s="48">
        <v>44</v>
      </c>
      <c r="BK134" s="49">
        <v>89.79591836734694</v>
      </c>
      <c r="BL134" s="48">
        <v>49</v>
      </c>
    </row>
    <row r="135" spans="1:64" ht="15">
      <c r="A135" s="64" t="s">
        <v>239</v>
      </c>
      <c r="B135" s="64" t="s">
        <v>356</v>
      </c>
      <c r="C135" s="65"/>
      <c r="D135" s="66"/>
      <c r="E135" s="67"/>
      <c r="F135" s="68"/>
      <c r="G135" s="65"/>
      <c r="H135" s="69"/>
      <c r="I135" s="70"/>
      <c r="J135" s="70"/>
      <c r="K135" s="34" t="s">
        <v>65</v>
      </c>
      <c r="L135" s="77">
        <v>167</v>
      </c>
      <c r="M135" s="77"/>
      <c r="N135" s="72"/>
      <c r="O135" s="79" t="s">
        <v>357</v>
      </c>
      <c r="P135" s="81">
        <v>43511.84819444444</v>
      </c>
      <c r="Q135" s="79" t="s">
        <v>489</v>
      </c>
      <c r="R135" s="83" t="s">
        <v>499</v>
      </c>
      <c r="S135" s="79" t="s">
        <v>510</v>
      </c>
      <c r="T135" s="79"/>
      <c r="U135" s="79"/>
      <c r="V135" s="83" t="s">
        <v>555</v>
      </c>
      <c r="W135" s="81">
        <v>43511.84819444444</v>
      </c>
      <c r="X135" s="83" t="s">
        <v>688</v>
      </c>
      <c r="Y135" s="79"/>
      <c r="Z135" s="79"/>
      <c r="AA135" s="85" t="s">
        <v>821</v>
      </c>
      <c r="AB135" s="85" t="s">
        <v>928</v>
      </c>
      <c r="AC135" s="79" t="b">
        <v>0</v>
      </c>
      <c r="AD135" s="79">
        <v>0</v>
      </c>
      <c r="AE135" s="85" t="s">
        <v>1034</v>
      </c>
      <c r="AF135" s="79" t="b">
        <v>0</v>
      </c>
      <c r="AG135" s="79" t="s">
        <v>1035</v>
      </c>
      <c r="AH135" s="79"/>
      <c r="AI135" s="85" t="s">
        <v>929</v>
      </c>
      <c r="AJ135" s="79" t="b">
        <v>0</v>
      </c>
      <c r="AK135" s="79">
        <v>0</v>
      </c>
      <c r="AL135" s="85" t="s">
        <v>929</v>
      </c>
      <c r="AM135" s="79" t="s">
        <v>1046</v>
      </c>
      <c r="AN135" s="79" t="b">
        <v>0</v>
      </c>
      <c r="AO135" s="85" t="s">
        <v>928</v>
      </c>
      <c r="AP135" s="79" t="s">
        <v>176</v>
      </c>
      <c r="AQ135" s="79">
        <v>0</v>
      </c>
      <c r="AR135" s="79">
        <v>0</v>
      </c>
      <c r="AS135" s="79"/>
      <c r="AT135" s="79"/>
      <c r="AU135" s="79"/>
      <c r="AV135" s="79"/>
      <c r="AW135" s="79"/>
      <c r="AX135" s="79"/>
      <c r="AY135" s="79"/>
      <c r="AZ135" s="79"/>
      <c r="BA135">
        <v>1</v>
      </c>
      <c r="BB135" s="78" t="str">
        <f>REPLACE(INDEX(GroupVertices[Group],MATCH(Edges24[[#This Row],[Vertex 1]],GroupVertices[Vertex],0)),1,1,"")</f>
        <v>1</v>
      </c>
      <c r="BC135" s="78" t="str">
        <f>REPLACE(INDEX(GroupVertices[Group],MATCH(Edges24[[#This Row],[Vertex 2]],GroupVertices[Vertex],0)),1,1,"")</f>
        <v>1</v>
      </c>
      <c r="BD135" s="48">
        <v>0</v>
      </c>
      <c r="BE135" s="49">
        <v>0</v>
      </c>
      <c r="BF135" s="48">
        <v>0</v>
      </c>
      <c r="BG135" s="49">
        <v>0</v>
      </c>
      <c r="BH135" s="48">
        <v>0</v>
      </c>
      <c r="BI135" s="49">
        <v>0</v>
      </c>
      <c r="BJ135" s="48">
        <v>20</v>
      </c>
      <c r="BK135" s="49">
        <v>100</v>
      </c>
      <c r="BL135" s="48">
        <v>20</v>
      </c>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5"/>
    <dataValidation allowBlank="1" showInputMessage="1" showErrorMessage="1" promptTitle="Vertex 2 Name" prompt="Enter the name of the edge's second vertex." sqref="B3:B135"/>
    <dataValidation allowBlank="1" showInputMessage="1" showErrorMessage="1" promptTitle="Vertex 1 Name" prompt="Enter the name of the edge's first vertex." sqref="A3:A1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5"/>
    <dataValidation allowBlank="1" showInputMessage="1" promptTitle="Edge Width" prompt="Enter an optional edge width between 1 and 10." errorTitle="Invalid Edge Width" error="The optional edge width must be a whole number between 1 and 10." sqref="D3:D135"/>
    <dataValidation allowBlank="1" showInputMessage="1" promptTitle="Edge Color" prompt="To select an optional edge color, right-click and select Select Color on the right-click menu." sqref="C3:C1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5"/>
    <dataValidation allowBlank="1" showErrorMessage="1" sqref="N2:N1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5"/>
  </dataValidations>
  <hyperlinks>
    <hyperlink ref="R3" r:id="rId1" display="https://discordapp.com/invite/e4Xkd9r"/>
    <hyperlink ref="R4" r:id="rId2" display="http://www.sprint.com/socialchat"/>
    <hyperlink ref="R5" r:id="rId3" display="https://softwaredevelopersindia.com/blog/picture-chatting-app-like-snapchat/"/>
    <hyperlink ref="R6" r:id="rId4" display="https://softwaredevelopersindia.com/blog/picture-chatting-app-like-snapchat/"/>
    <hyperlink ref="R7" r:id="rId5" display="http://www.madalynsklar.com/2016/02/15/twittersmarter-podcast-cocktail-party-conversations-with-alan-knecht-and-michelle-stinson-ross-from-socialchat-episode-30/"/>
    <hyperlink ref="R8" r:id="rId6" display="http://www.madalynsklar.com/2016/02/15/twittersmarter-podcast-cocktail-party-conversations-with-alan-knecht-and-michelle-stinson-ross-from-socialchat-episode-30/"/>
    <hyperlink ref="R9" r:id="rId7" display="http://www.madalynsklar.com/2016/02/15/twittersmarter-podcast-cocktail-party-conversations-with-alan-knecht-and-michelle-stinson-ross-from-socialchat-episode-30/"/>
    <hyperlink ref="R10" r:id="rId8" display="http://www.madalynsklar.com/2016/02/15/twittersmarter-podcast-cocktail-party-conversations-with-alan-knecht-and-michelle-stinson-ross-from-socialchat-episode-30/"/>
    <hyperlink ref="R11" r:id="rId9" display="https://community.talktalk.co.uk/t5/Chat/bd-p/socialchat"/>
    <hyperlink ref="R12" r:id="rId10" display="https://community.talktalk.co.uk/t5/Chat/bd-p/socialchat"/>
    <hyperlink ref="R13" r:id="rId11" display="https://community.talktalk.co.uk/t5/Chat/bd-p/socialchat"/>
    <hyperlink ref="R14" r:id="rId12" display="https://community.talktalk.co.uk/t5/Chat/bd-p/socialchat"/>
    <hyperlink ref="R15" r:id="rId13" display="https://community.talktalk.co.uk/t5/Chat/bd-p/socialchat"/>
    <hyperlink ref="R16" r:id="rId14" display="https://community.talktalk.co.uk/t5/Chat/bd-p/socialchat"/>
    <hyperlink ref="R17" r:id="rId15" display="https://community.talktalk.co.uk/t5/Chat/bd-p/socialchat"/>
    <hyperlink ref="R18" r:id="rId16" display="https://community.talktalk.co.uk/t5/Chat/bd-p/socialchat"/>
    <hyperlink ref="R19" r:id="rId17" display="https://community.talktalk.co.uk/t5/Chat/bd-p/socialchat"/>
    <hyperlink ref="R20" r:id="rId18" display="https://community.talktalk.co.uk/t5/Chat/bd-p/socialchat"/>
    <hyperlink ref="R21" r:id="rId19" display="https://community.talktalk.co.uk/t5/Chat/bd-p/socialchat"/>
    <hyperlink ref="R22" r:id="rId20" display="https://community.talktalk.co.uk/t5/Chat/bd-p/socialchat"/>
    <hyperlink ref="R23" r:id="rId21" display="https://community.talktalk.co.uk/t5/Chat/bd-p/socialchat"/>
    <hyperlink ref="R24" r:id="rId22" display="https://community.talktalk.co.uk/t5/Chat/bd-p/socialchat"/>
    <hyperlink ref="R25" r:id="rId23" display="https://community.talktalk.co.uk/t5/Chat/bd-p/socialchat"/>
    <hyperlink ref="R26" r:id="rId24" display="https://community.talktalk.co.uk/t5/Chat/bd-p/socialchat"/>
    <hyperlink ref="R27" r:id="rId25" display="https://community.talktalk.co.uk/t5/Chat/bd-p/socialchat"/>
    <hyperlink ref="R28" r:id="rId26" display="https://community.talktalk.co.uk/t5/Chat/bd-p/socialchat"/>
    <hyperlink ref="R29" r:id="rId27" display="https://community.talktalk.co.uk/t5/Chat/bd-p/socialchat"/>
    <hyperlink ref="R30" r:id="rId28" display="https://community.talktalk.co.uk/t5/Chat/bd-p/socialchat"/>
    <hyperlink ref="R31" r:id="rId29" display="https://community.talktalk.co.uk/t5/Chat/bd-p/socialchat"/>
    <hyperlink ref="R32" r:id="rId30" display="https://community.talktalk.co.uk/t5/Chat/bd-p/socialchat"/>
    <hyperlink ref="R33" r:id="rId31" display="https://community.talktalk.co.uk/t5/Chat/bd-p/socialchat"/>
    <hyperlink ref="R34" r:id="rId32" display="https://community.talktalk.co.uk/t5/Chat/bd-p/socialchat"/>
    <hyperlink ref="R36" r:id="rId33" display="https://community.talktalk.co.uk/t5/Chat/bd-p/socialchat"/>
    <hyperlink ref="R37" r:id="rId34" display="https://community.talktalk.co.uk/t5/Chat/bd-p/socialchat"/>
    <hyperlink ref="R38" r:id="rId35" display="https://community.talktalk.co.uk/t5/Chat/bd-p/socialchat"/>
    <hyperlink ref="R39" r:id="rId36" display="https://community.talktalk.co.uk/t5/Chat/bd-p/socialchat"/>
    <hyperlink ref="R40" r:id="rId37" display="https://community.talktalk.co.uk/t5/Chat/bd-p/socialchat"/>
    <hyperlink ref="R41" r:id="rId38" display="https://community.talktalk.co.uk/t5/Chat/bd-p/socialchat"/>
    <hyperlink ref="R42" r:id="rId39" display="https://community.talktalk.co.uk/t5/Chat/bd-p/socialchat"/>
    <hyperlink ref="R43" r:id="rId40" display="https://community.talktalk.co.uk/t5/Chat/bd-p/socialchat"/>
    <hyperlink ref="R44" r:id="rId41" display="https://community.talktalk.co.uk/t5/Chat/bd-p/socialchat"/>
    <hyperlink ref="R45" r:id="rId42" display="https://community.talktalk.co.uk/t5/Chat/bd-p/socialchat"/>
    <hyperlink ref="R46" r:id="rId43" display="https://community.talktalk.co.uk/t5/Chat/bd-p/socialchat"/>
    <hyperlink ref="R47" r:id="rId44" display="https://community.talktalk.co.uk/t5/Chat/bd-p/socialchat"/>
    <hyperlink ref="R48" r:id="rId45" display="https://community.talktalk.co.uk/t5/Chat/bd-p/socialchat"/>
    <hyperlink ref="R49" r:id="rId46" display="https://community.talktalk.co.uk/t5/Chat/bd-p/socialchat"/>
    <hyperlink ref="R50" r:id="rId47" display="https://community.talktalk.co.uk/t5/Chat/bd-p/socialchat"/>
    <hyperlink ref="R51" r:id="rId48" display="https://community.talktalk.co.uk/t5/Chat/bd-p/socialchat"/>
    <hyperlink ref="R52" r:id="rId49" display="https://community.talktalk.co.uk/t5/Chat/bd-p/socialchat"/>
    <hyperlink ref="R53" r:id="rId50" display="https://community.talktalk.co.uk/t5/Chat/bd-p/socialchat"/>
    <hyperlink ref="R54" r:id="rId51" display="https://community.talktalk.co.uk/t5/Chat/bd-p/socialchat"/>
    <hyperlink ref="R55" r:id="rId52" display="https://community.talktalk.co.uk/t5/Chat/bd-p/socialchat"/>
    <hyperlink ref="R56" r:id="rId53" display="https://community.talktalk.co.uk/t5/Chat/bd-p/socialchat"/>
    <hyperlink ref="R57" r:id="rId54" display="http://www.twitterliveevents.com/"/>
    <hyperlink ref="R58" r:id="rId55" display="http://www.twitterliveevents.com/"/>
    <hyperlink ref="R59" r:id="rId56" display="https://www.juegostudio.com/social-game-chat-apps-case-study"/>
    <hyperlink ref="R62" r:id="rId57" display="https://www.chatinum.com/"/>
    <hyperlink ref="R63" r:id="rId58" display="https://www.chatinum.com/"/>
    <hyperlink ref="R64" r:id="rId59" display="https://www.chatinum.com/"/>
    <hyperlink ref="R65" r:id="rId60" display="https://www.chatinum.com/"/>
    <hyperlink ref="R66" r:id="rId61" display="https://www.chatinum.com/"/>
    <hyperlink ref="R67" r:id="rId62" display="https://www.chatinum.com/"/>
    <hyperlink ref="R68" r:id="rId63" display="https://www.chatinum.com/"/>
    <hyperlink ref="R69" r:id="rId64" display="https://www.chatinum.com/"/>
    <hyperlink ref="R70" r:id="rId65" display="https://www.chatinum.com/"/>
    <hyperlink ref="R71" r:id="rId66" display="https://www.chatinum.com/"/>
    <hyperlink ref="R72" r:id="rId67" display="https://www.chatinum.com/"/>
    <hyperlink ref="R73" r:id="rId68" display="https://www.chatinum.com/"/>
    <hyperlink ref="R74" r:id="rId69" display="https://www.americanexpress.com/socialchat"/>
    <hyperlink ref="R75" r:id="rId70" display="https://www.americanexpress.com/socialchat"/>
    <hyperlink ref="R76" r:id="rId71" display="https://www.americanexpress.com/socialchat"/>
    <hyperlink ref="R77" r:id="rId72" display="https://www.americanexpress.com/socialchat"/>
    <hyperlink ref="R78" r:id="rId73" display="https://www.americanexpress.com/socialchat"/>
    <hyperlink ref="R79" r:id="rId74" display="https://www.americanexpress.com/socialchat"/>
    <hyperlink ref="R80" r:id="rId75" display="https://www.americanexpress.com/socialchat"/>
    <hyperlink ref="R87" r:id="rId76" display="https://www.americanexpress.com/socialchat"/>
    <hyperlink ref="R89" r:id="rId77" display="https://www.americanexpress.com/socialchat"/>
    <hyperlink ref="R90" r:id="rId78" display="https://www.americanexpress.com/socialchat"/>
    <hyperlink ref="R91" r:id="rId79" display="https://www.americanexpress.com/socialchat"/>
    <hyperlink ref="R92" r:id="rId80" display="https://www.americanexpress.com/socialchat"/>
    <hyperlink ref="R93" r:id="rId81" display="https://www.americanexpress.com/socialchat"/>
    <hyperlink ref="R94" r:id="rId82" display="https://www.americanexpress.com/socialchat"/>
    <hyperlink ref="R95" r:id="rId83" display="https://www.americanexpress.com/socialchat"/>
    <hyperlink ref="R96" r:id="rId84" display="https://www.americanexpress.com/socialchat"/>
    <hyperlink ref="R97" r:id="rId85" display="https://www.americanexpress.com/socialchat"/>
    <hyperlink ref="R98" r:id="rId86" display="https://www.americanexpress.com/socialchat"/>
    <hyperlink ref="R99" r:id="rId87" display="https://www.americanexpress.com/socialchat"/>
    <hyperlink ref="R100" r:id="rId88" display="https://www.americanexpress.com/socialchat"/>
    <hyperlink ref="R101" r:id="rId89" display="https://www.americanexpress.com/socialchat"/>
    <hyperlink ref="R102" r:id="rId90" display="https://www.americanexpress.com/socialchat"/>
    <hyperlink ref="R103" r:id="rId91" display="https://www.americanexpress.com/socialchat"/>
    <hyperlink ref="R104" r:id="rId92" display="https://www.americanexpress.com/socialchat"/>
    <hyperlink ref="R105" r:id="rId93" display="https://www.americanexpress.com/socialchat"/>
    <hyperlink ref="R106" r:id="rId94" display="https://www.americanexpress.com/socialchat"/>
    <hyperlink ref="R107" r:id="rId95" display="https://www.americanexpress.com/socialchat"/>
    <hyperlink ref="R108" r:id="rId96" display="https://www.americanexpress.com/socialchat"/>
    <hyperlink ref="R109" r:id="rId97" display="https://www.americanexpress.com/socialchat"/>
    <hyperlink ref="R110" r:id="rId98" display="https://www.americanexpress.com/socialchat"/>
    <hyperlink ref="R111" r:id="rId99" display="https://www.americanexpress.com/socialchat"/>
    <hyperlink ref="R112" r:id="rId100" display="https://www.americanexpress.com/socialchat"/>
    <hyperlink ref="R113" r:id="rId101" display="https://www.americanexpress.com/socialchat"/>
    <hyperlink ref="R114" r:id="rId102" display="https://www.americanexpress.com/socialchat"/>
    <hyperlink ref="R115" r:id="rId103" display="https://www.americanexpress.com/socialchat"/>
    <hyperlink ref="R116" r:id="rId104" display="https://www.americanexpress.com/socialchat"/>
    <hyperlink ref="R117" r:id="rId105" display="https://www.americanexpress.com/socialchat"/>
    <hyperlink ref="R118" r:id="rId106" display="https://www.americanexpress.com/socialchat"/>
    <hyperlink ref="R119" r:id="rId107" display="https://www.americanexpress.com/socialchat"/>
    <hyperlink ref="R120" r:id="rId108" display="https://www.americanexpress.com/socialchat"/>
    <hyperlink ref="R121" r:id="rId109" display="https://www.americanexpress.com/socialchat"/>
    <hyperlink ref="R122" r:id="rId110" display="https://www.americanexpress.com/socialchat"/>
    <hyperlink ref="R123" r:id="rId111" display="https://www.americanexpress.com/socialchat"/>
    <hyperlink ref="R124" r:id="rId112" display="https://www.americanexpress.com/socialchat"/>
    <hyperlink ref="R125" r:id="rId113" display="https://www.americanexpress.com/socialchat"/>
    <hyperlink ref="R126" r:id="rId114" display="https://www.americanexpress.com/socialchat"/>
    <hyperlink ref="R127" r:id="rId115" display="https://www.americanexpress.com/socialchat"/>
    <hyperlink ref="R128" r:id="rId116" display="https://www.americanexpress.com/socialchat"/>
    <hyperlink ref="R129" r:id="rId117" display="https://www.americanexpress.com/socialchat"/>
    <hyperlink ref="R130" r:id="rId118" display="https://www.americanexpress.com/socialchat"/>
    <hyperlink ref="R131" r:id="rId119" display="https://www.americanexpress.com/socialchat"/>
    <hyperlink ref="R132" r:id="rId120" display="https://www.americanexpress.com/socialchat"/>
    <hyperlink ref="R133" r:id="rId121" display="https://www.americanexpress.com/socialchat"/>
    <hyperlink ref="R134" r:id="rId122" display="https://www.americanexpress.com/socialchat"/>
    <hyperlink ref="R135" r:id="rId123" display="https://www.americanexpress.com/socialchat"/>
    <hyperlink ref="U9" r:id="rId124" display="https://pbs.twimg.com/media/Dy_xynOWkAYVgYD.jpg"/>
    <hyperlink ref="U59" r:id="rId125" display="https://pbs.twimg.com/media/DzM88VdVsAADvZC.jpg"/>
    <hyperlink ref="V3" r:id="rId126" display="http://pbs.twimg.com/profile_images/1029329034935771136/IeTvaf7f_normal.jpg"/>
    <hyperlink ref="V4" r:id="rId127" display="http://pbs.twimg.com/profile_images/1017770615359434753/ECt2ncRL_normal.jpg"/>
    <hyperlink ref="V5" r:id="rId128" display="http://pbs.twimg.com/profile_images/920109006768685056/h97CqHrT_normal.jpg"/>
    <hyperlink ref="V6" r:id="rId129" display="http://pbs.twimg.com/profile_images/920109006768685056/h97CqHrT_normal.jpg"/>
    <hyperlink ref="V7" r:id="rId130" display="http://pbs.twimg.com/profile_images/1090403511332790272/pOs54NIy_normal.jpg"/>
    <hyperlink ref="V8" r:id="rId131" display="http://pbs.twimg.com/profile_images/1085998190040702977/Vn6WgJze_normal.jpg"/>
    <hyperlink ref="V9" r:id="rId132" display="https://pbs.twimg.com/media/Dy_xynOWkAYVgYD.jpg"/>
    <hyperlink ref="V10" r:id="rId133" display="http://pbs.twimg.com/profile_images/1086836996553621504/_wpLp8dc_normal.jpg"/>
    <hyperlink ref="V11" r:id="rId134" display="http://pbs.twimg.com/profile_images/1035131842209505280/PEUiVXKE_normal.jpg"/>
    <hyperlink ref="V12" r:id="rId135" display="http://pbs.twimg.com/profile_images/1035131842209505280/PEUiVXKE_normal.jpg"/>
    <hyperlink ref="V13" r:id="rId136" display="http://pbs.twimg.com/profile_images/1035131842209505280/PEUiVXKE_normal.jpg"/>
    <hyperlink ref="V14" r:id="rId137" display="http://pbs.twimg.com/profile_images/1035131842209505280/PEUiVXKE_normal.jpg"/>
    <hyperlink ref="V15" r:id="rId138" display="http://pbs.twimg.com/profile_images/1035131842209505280/PEUiVXKE_normal.jpg"/>
    <hyperlink ref="V16" r:id="rId139" display="http://pbs.twimg.com/profile_images/1035131842209505280/PEUiVXKE_normal.jpg"/>
    <hyperlink ref="V17" r:id="rId140" display="http://pbs.twimg.com/profile_images/1035131842209505280/PEUiVXKE_normal.jpg"/>
    <hyperlink ref="V18" r:id="rId141" display="http://pbs.twimg.com/profile_images/1035131842209505280/PEUiVXKE_normal.jpg"/>
    <hyperlink ref="V19" r:id="rId142" display="http://pbs.twimg.com/profile_images/1035131842209505280/PEUiVXKE_normal.jpg"/>
    <hyperlink ref="V20" r:id="rId143" display="http://pbs.twimg.com/profile_images/1035131842209505280/PEUiVXKE_normal.jpg"/>
    <hyperlink ref="V21" r:id="rId144" display="http://pbs.twimg.com/profile_images/1035131842209505280/PEUiVXKE_normal.jpg"/>
    <hyperlink ref="V22" r:id="rId145" display="http://pbs.twimg.com/profile_images/1035131842209505280/PEUiVXKE_normal.jpg"/>
    <hyperlink ref="V23" r:id="rId146" display="http://pbs.twimg.com/profile_images/1035131842209505280/PEUiVXKE_normal.jpg"/>
    <hyperlink ref="V24" r:id="rId147" display="http://pbs.twimg.com/profile_images/1035131842209505280/PEUiVXKE_normal.jpg"/>
    <hyperlink ref="V25" r:id="rId148" display="http://pbs.twimg.com/profile_images/1035131842209505280/PEUiVXKE_normal.jpg"/>
    <hyperlink ref="V26" r:id="rId149" display="http://pbs.twimg.com/profile_images/1035131842209505280/PEUiVXKE_normal.jpg"/>
    <hyperlink ref="V27" r:id="rId150" display="http://pbs.twimg.com/profile_images/1035131842209505280/PEUiVXKE_normal.jpg"/>
    <hyperlink ref="V28" r:id="rId151" display="http://pbs.twimg.com/profile_images/1035131842209505280/PEUiVXKE_normal.jpg"/>
    <hyperlink ref="V29" r:id="rId152" display="http://pbs.twimg.com/profile_images/1035131842209505280/PEUiVXKE_normal.jpg"/>
    <hyperlink ref="V30" r:id="rId153" display="http://pbs.twimg.com/profile_images/1035131842209505280/PEUiVXKE_normal.jpg"/>
    <hyperlink ref="V31" r:id="rId154" display="http://pbs.twimg.com/profile_images/1035131842209505280/PEUiVXKE_normal.jpg"/>
    <hyperlink ref="V32" r:id="rId155" display="http://pbs.twimg.com/profile_images/1035131842209505280/PEUiVXKE_normal.jpg"/>
    <hyperlink ref="V33" r:id="rId156" display="http://pbs.twimg.com/profile_images/1035131842209505280/PEUiVXKE_normal.jpg"/>
    <hyperlink ref="V34" r:id="rId157" display="http://pbs.twimg.com/profile_images/1035131842209505280/PEUiVXKE_normal.jpg"/>
    <hyperlink ref="V35" r:id="rId158" display="http://pbs.twimg.com/profile_images/1035131842209505280/PEUiVXKE_normal.jpg"/>
    <hyperlink ref="V36" r:id="rId159" display="http://pbs.twimg.com/profile_images/1035131842209505280/PEUiVXKE_normal.jpg"/>
    <hyperlink ref="V37" r:id="rId160" display="http://pbs.twimg.com/profile_images/1035131842209505280/PEUiVXKE_normal.jpg"/>
    <hyperlink ref="V38" r:id="rId161" display="http://pbs.twimg.com/profile_images/1035131842209505280/PEUiVXKE_normal.jpg"/>
    <hyperlink ref="V39" r:id="rId162" display="http://pbs.twimg.com/profile_images/1035131842209505280/PEUiVXKE_normal.jpg"/>
    <hyperlink ref="V40" r:id="rId163" display="http://pbs.twimg.com/profile_images/1035131842209505280/PEUiVXKE_normal.jpg"/>
    <hyperlink ref="V41" r:id="rId164" display="http://pbs.twimg.com/profile_images/1035131842209505280/PEUiVXKE_normal.jpg"/>
    <hyperlink ref="V42" r:id="rId165" display="http://pbs.twimg.com/profile_images/1035131842209505280/PEUiVXKE_normal.jpg"/>
    <hyperlink ref="V43" r:id="rId166" display="http://pbs.twimg.com/profile_images/1035131842209505280/PEUiVXKE_normal.jpg"/>
    <hyperlink ref="V44" r:id="rId167" display="http://pbs.twimg.com/profile_images/1035131842209505280/PEUiVXKE_normal.jpg"/>
    <hyperlink ref="V45" r:id="rId168" display="http://pbs.twimg.com/profile_images/1035131842209505280/PEUiVXKE_normal.jpg"/>
    <hyperlink ref="V46" r:id="rId169" display="http://pbs.twimg.com/profile_images/1035131842209505280/PEUiVXKE_normal.jpg"/>
    <hyperlink ref="V47" r:id="rId170" display="http://pbs.twimg.com/profile_images/1035131842209505280/PEUiVXKE_normal.jpg"/>
    <hyperlink ref="V48" r:id="rId171" display="http://pbs.twimg.com/profile_images/1035131842209505280/PEUiVXKE_normal.jpg"/>
    <hyperlink ref="V49" r:id="rId172" display="http://pbs.twimg.com/profile_images/1035131842209505280/PEUiVXKE_normal.jpg"/>
    <hyperlink ref="V50" r:id="rId173" display="http://pbs.twimg.com/profile_images/1035131842209505280/PEUiVXKE_normal.jpg"/>
    <hyperlink ref="V51" r:id="rId174" display="http://pbs.twimg.com/profile_images/1035131842209505280/PEUiVXKE_normal.jpg"/>
    <hyperlink ref="V52" r:id="rId175" display="http://pbs.twimg.com/profile_images/1035131842209505280/PEUiVXKE_normal.jpg"/>
    <hyperlink ref="V53" r:id="rId176" display="http://pbs.twimg.com/profile_images/1035131842209505280/PEUiVXKE_normal.jpg"/>
    <hyperlink ref="V54" r:id="rId177" display="http://pbs.twimg.com/profile_images/1035131842209505280/PEUiVXKE_normal.jpg"/>
    <hyperlink ref="V55" r:id="rId178" display="http://pbs.twimg.com/profile_images/1035131842209505280/PEUiVXKE_normal.jpg"/>
    <hyperlink ref="V56" r:id="rId179" display="http://pbs.twimg.com/profile_images/1035131842209505280/PEUiVXKE_normal.jpg"/>
    <hyperlink ref="V57" r:id="rId180" display="http://pbs.twimg.com/profile_images/2389883639/lc4rqm6b1pxfkuajsdo1_normal.jpeg"/>
    <hyperlink ref="V58" r:id="rId181" display="http://pbs.twimg.com/profile_images/2389883639/lc4rqm6b1pxfkuajsdo1_normal.jpeg"/>
    <hyperlink ref="V59" r:id="rId182" display="https://pbs.twimg.com/media/DzM88VdVsAADvZC.jpg"/>
    <hyperlink ref="V60" r:id="rId183" display="http://pbs.twimg.com/profile_images/1091966891181121536/eUhuYMsE_normal.jpg"/>
    <hyperlink ref="V61" r:id="rId184" display="http://pbs.twimg.com/profile_images/1085620087971893248/WP7VxjxV_normal.jpg"/>
    <hyperlink ref="V62" r:id="rId185" display="http://pbs.twimg.com/profile_images/780784384865542145/F72g7Kvt_normal.jpg"/>
    <hyperlink ref="V63" r:id="rId186" display="http://pbs.twimg.com/profile_images/740754981523980288/9hxDTlP2_normal.jpg"/>
    <hyperlink ref="V64" r:id="rId187" display="http://pbs.twimg.com/profile_images/775299298741420032/tdl2ZYad_normal.jpg"/>
    <hyperlink ref="V65" r:id="rId188" display="http://pbs.twimg.com/profile_images/849514366563225600/F6rL1M2Q_normal.jpg"/>
    <hyperlink ref="V66" r:id="rId189" display="http://abs.twimg.com/sticky/default_profile_images/default_profile_normal.png"/>
    <hyperlink ref="V67" r:id="rId190" display="http://pbs.twimg.com/profile_images/742816595949592577/z_Lotjxv_normal.jpg"/>
    <hyperlink ref="V68" r:id="rId191" display="http://abs.twimg.com/sticky/default_profile_images/default_profile_normal.png"/>
    <hyperlink ref="V69" r:id="rId192" display="http://pbs.twimg.com/profile_images/773081368523866112/C1czhkxS_normal.jpg"/>
    <hyperlink ref="V70" r:id="rId193" display="http://pbs.twimg.com/profile_images/773127339391782916/UN_LiFb6_normal.jpg"/>
    <hyperlink ref="V71" r:id="rId194" display="http://pbs.twimg.com/profile_images/778751433495580672/zeL7KmeF_normal.jpg"/>
    <hyperlink ref="V72" r:id="rId195" display="http://pbs.twimg.com/profile_images/624589960780214273/26Lvr9C9_normal.jpg"/>
    <hyperlink ref="V73" r:id="rId196" display="http://pbs.twimg.com/profile_images/722706631751032832/s9f5UVha_normal.jpg"/>
    <hyperlink ref="V74" r:id="rId197" display="http://pbs.twimg.com/profile_images/982326801493094401/-rNReksM_normal.jpg"/>
    <hyperlink ref="V75" r:id="rId198" display="http://pbs.twimg.com/profile_images/982326801493094401/-rNReksM_normal.jpg"/>
    <hyperlink ref="V76" r:id="rId199" display="http://pbs.twimg.com/profile_images/982326801493094401/-rNReksM_normal.jpg"/>
    <hyperlink ref="V77" r:id="rId200" display="http://pbs.twimg.com/profile_images/982326801493094401/-rNReksM_normal.jpg"/>
    <hyperlink ref="V78" r:id="rId201" display="http://pbs.twimg.com/profile_images/982326801493094401/-rNReksM_normal.jpg"/>
    <hyperlink ref="V79" r:id="rId202" display="http://pbs.twimg.com/profile_images/982326801493094401/-rNReksM_normal.jpg"/>
    <hyperlink ref="V80" r:id="rId203" display="http://pbs.twimg.com/profile_images/982326801493094401/-rNReksM_normal.jpg"/>
    <hyperlink ref="V81" r:id="rId204" display="http://pbs.twimg.com/profile_images/1076629460810526720/MlN6STt5_normal.jpg"/>
    <hyperlink ref="V82" r:id="rId205" display="http://pbs.twimg.com/profile_images/1076629460810526720/MlN6STt5_normal.jpg"/>
    <hyperlink ref="V83" r:id="rId206" display="http://pbs.twimg.com/profile_images/1076629460810526720/MlN6STt5_normal.jpg"/>
    <hyperlink ref="V84" r:id="rId207" display="http://pbs.twimg.com/profile_images/1076629460810526720/MlN6STt5_normal.jpg"/>
    <hyperlink ref="V85" r:id="rId208" display="http://pbs.twimg.com/profile_images/1064245952263778304/ViidE5vi_normal.jpg"/>
    <hyperlink ref="V86" r:id="rId209" display="http://pbs.twimg.com/profile_images/1076629460810526720/MlN6STt5_normal.jpg"/>
    <hyperlink ref="V87" r:id="rId210" display="http://pbs.twimg.com/profile_images/983810906927792128/QToPQDeT_normal.jpg"/>
    <hyperlink ref="V88" r:id="rId211" display="http://pbs.twimg.com/profile_images/983810906927792128/QToPQDeT_normal.jpg"/>
    <hyperlink ref="V89" r:id="rId212" display="http://pbs.twimg.com/profile_images/983810906927792128/QToPQDeT_normal.jpg"/>
    <hyperlink ref="V90" r:id="rId213" display="http://pbs.twimg.com/profile_images/983810906927792128/QToPQDeT_normal.jpg"/>
    <hyperlink ref="V91" r:id="rId214" display="http://pbs.twimg.com/profile_images/983810906927792128/QToPQDeT_normal.jpg"/>
    <hyperlink ref="V92" r:id="rId215" display="http://pbs.twimg.com/profile_images/983810906927792128/QToPQDeT_normal.jpg"/>
    <hyperlink ref="V93" r:id="rId216" display="http://pbs.twimg.com/profile_images/982326801493094401/-rNReksM_normal.jpg"/>
    <hyperlink ref="V94" r:id="rId217" display="http://pbs.twimg.com/profile_images/983810906927792128/QToPQDeT_normal.jpg"/>
    <hyperlink ref="V95" r:id="rId218" display="http://pbs.twimg.com/profile_images/983810906927792128/QToPQDeT_normal.jpg"/>
    <hyperlink ref="V96" r:id="rId219" display="http://pbs.twimg.com/profile_images/983810906927792128/QToPQDeT_normal.jpg"/>
    <hyperlink ref="V97" r:id="rId220" display="http://pbs.twimg.com/profile_images/983810906927792128/QToPQDeT_normal.jpg"/>
    <hyperlink ref="V98" r:id="rId221" display="http://pbs.twimg.com/profile_images/983810906927792128/QToPQDeT_normal.jpg"/>
    <hyperlink ref="V99" r:id="rId222" display="http://pbs.twimg.com/profile_images/983810906927792128/QToPQDeT_normal.jpg"/>
    <hyperlink ref="V100" r:id="rId223" display="http://pbs.twimg.com/profile_images/983810906927792128/QToPQDeT_normal.jpg"/>
    <hyperlink ref="V101" r:id="rId224" display="http://pbs.twimg.com/profile_images/983810906927792128/QToPQDeT_normal.jpg"/>
    <hyperlink ref="V102" r:id="rId225" display="http://pbs.twimg.com/profile_images/983810906927792128/QToPQDeT_normal.jpg"/>
    <hyperlink ref="V103" r:id="rId226" display="http://pbs.twimg.com/profile_images/983810906927792128/QToPQDeT_normal.jpg"/>
    <hyperlink ref="V104" r:id="rId227" display="http://pbs.twimg.com/profile_images/983810906927792128/QToPQDeT_normal.jpg"/>
    <hyperlink ref="V105" r:id="rId228" display="http://pbs.twimg.com/profile_images/983810906927792128/QToPQDeT_normal.jpg"/>
    <hyperlink ref="V106" r:id="rId229" display="http://pbs.twimg.com/profile_images/983810906927792128/QToPQDeT_normal.jpg"/>
    <hyperlink ref="V107" r:id="rId230" display="http://pbs.twimg.com/profile_images/983810906927792128/QToPQDeT_normal.jpg"/>
    <hyperlink ref="V108" r:id="rId231" display="http://pbs.twimg.com/profile_images/983810906927792128/QToPQDeT_normal.jpg"/>
    <hyperlink ref="V109" r:id="rId232" display="http://pbs.twimg.com/profile_images/983810906927792128/QToPQDeT_normal.jpg"/>
    <hyperlink ref="V110" r:id="rId233" display="http://pbs.twimg.com/profile_images/983810906927792128/QToPQDeT_normal.jpg"/>
    <hyperlink ref="V111" r:id="rId234" display="http://pbs.twimg.com/profile_images/983810906927792128/QToPQDeT_normal.jpg"/>
    <hyperlink ref="V112" r:id="rId235" display="http://pbs.twimg.com/profile_images/983810906927792128/QToPQDeT_normal.jpg"/>
    <hyperlink ref="V113" r:id="rId236" display="http://pbs.twimg.com/profile_images/983810906927792128/QToPQDeT_normal.jpg"/>
    <hyperlink ref="V114" r:id="rId237" display="http://pbs.twimg.com/profile_images/983810906927792128/QToPQDeT_normal.jpg"/>
    <hyperlink ref="V115" r:id="rId238" display="http://pbs.twimg.com/profile_images/983810906927792128/QToPQDeT_normal.jpg"/>
    <hyperlink ref="V116" r:id="rId239" display="http://pbs.twimg.com/profile_images/983810906927792128/QToPQDeT_normal.jpg"/>
    <hyperlink ref="V117" r:id="rId240" display="http://pbs.twimg.com/profile_images/983810906927792128/QToPQDeT_normal.jpg"/>
    <hyperlink ref="V118" r:id="rId241" display="http://pbs.twimg.com/profile_images/983810906927792128/QToPQDeT_normal.jpg"/>
    <hyperlink ref="V119" r:id="rId242" display="http://pbs.twimg.com/profile_images/983810906927792128/QToPQDeT_normal.jpg"/>
    <hyperlink ref="V120" r:id="rId243" display="http://pbs.twimg.com/profile_images/983810906927792128/QToPQDeT_normal.jpg"/>
    <hyperlink ref="V121" r:id="rId244" display="http://pbs.twimg.com/profile_images/983810906927792128/QToPQDeT_normal.jpg"/>
    <hyperlink ref="V122" r:id="rId245" display="http://pbs.twimg.com/profile_images/983810906927792128/QToPQDeT_normal.jpg"/>
    <hyperlink ref="V123" r:id="rId246" display="http://pbs.twimg.com/profile_images/983810906927792128/QToPQDeT_normal.jpg"/>
    <hyperlink ref="V124" r:id="rId247" display="http://pbs.twimg.com/profile_images/983810906927792128/QToPQDeT_normal.jpg"/>
    <hyperlink ref="V125" r:id="rId248" display="http://pbs.twimg.com/profile_images/983810906927792128/QToPQDeT_normal.jpg"/>
    <hyperlink ref="V126" r:id="rId249" display="http://pbs.twimg.com/profile_images/983810906927792128/QToPQDeT_normal.jpg"/>
    <hyperlink ref="V127" r:id="rId250" display="http://pbs.twimg.com/profile_images/983810906927792128/QToPQDeT_normal.jpg"/>
    <hyperlink ref="V128" r:id="rId251" display="http://pbs.twimg.com/profile_images/983810906927792128/QToPQDeT_normal.jpg"/>
    <hyperlink ref="V129" r:id="rId252" display="http://pbs.twimg.com/profile_images/983810906927792128/QToPQDeT_normal.jpg"/>
    <hyperlink ref="V130" r:id="rId253" display="http://pbs.twimg.com/profile_images/983810906927792128/QToPQDeT_normal.jpg"/>
    <hyperlink ref="V131" r:id="rId254" display="http://pbs.twimg.com/profile_images/983810906927792128/QToPQDeT_normal.jpg"/>
    <hyperlink ref="V132" r:id="rId255" display="http://pbs.twimg.com/profile_images/983810906927792128/QToPQDeT_normal.jpg"/>
    <hyperlink ref="V133" r:id="rId256" display="http://pbs.twimg.com/profile_images/983810906927792128/QToPQDeT_normal.jpg"/>
    <hyperlink ref="V134" r:id="rId257" display="http://pbs.twimg.com/profile_images/983810906927792128/QToPQDeT_normal.jpg"/>
    <hyperlink ref="V135" r:id="rId258" display="http://pbs.twimg.com/profile_images/983810906927792128/QToPQDeT_normal.jpg"/>
    <hyperlink ref="X3" r:id="rId259" display="https://twitter.com/#!/ultra_calls/status/1092144856372256768"/>
    <hyperlink ref="X4" r:id="rId260" display="https://twitter.com/#!/sprintcare/status/1093332702663663618"/>
    <hyperlink ref="X5" r:id="rId261" display="https://twitter.com/#!/ggiredharr/status/1092347025583153152"/>
    <hyperlink ref="X6" r:id="rId262" display="https://twitter.com/#!/ggiredharr/status/1094143865387286528"/>
    <hyperlink ref="X7" r:id="rId263" display="https://twitter.com/#!/olilince/status/1094363923179020290"/>
    <hyperlink ref="X8" r:id="rId264" display="https://twitter.com/#!/mattstoddart1/status/1094386362705473541"/>
    <hyperlink ref="X9" r:id="rId265" display="https://twitter.com/#!/madalynsklar/status/1094359088220327937"/>
    <hyperlink ref="X10" r:id="rId266" display="https://twitter.com/#!/smcgregorr/status/1094404286564380672"/>
    <hyperlink ref="X11" r:id="rId267" display="https://twitter.com/#!/talktalk/status/1091643831249002496"/>
    <hyperlink ref="X12" r:id="rId268" display="https://twitter.com/#!/talktalk/status/1091650647978659840"/>
    <hyperlink ref="X13" r:id="rId269" display="https://twitter.com/#!/talktalk/status/1091683281588883456"/>
    <hyperlink ref="X14" r:id="rId270" display="https://twitter.com/#!/talktalk/status/1091686024781185025"/>
    <hyperlink ref="X15" r:id="rId271" display="https://twitter.com/#!/talktalk/status/1091690288182165505"/>
    <hyperlink ref="X16" r:id="rId272" display="https://twitter.com/#!/talktalk/status/1091695540432265216"/>
    <hyperlink ref="X17" r:id="rId273" display="https://twitter.com/#!/talktalk/status/1092009671836291072"/>
    <hyperlink ref="X18" r:id="rId274" display="https://twitter.com/#!/talktalk/status/1092080766266327045"/>
    <hyperlink ref="X19" r:id="rId275" display="https://twitter.com/#!/talktalk/status/1092342215962251264"/>
    <hyperlink ref="X20" r:id="rId276" display="https://twitter.com/#!/talktalk/status/1092351572355571714"/>
    <hyperlink ref="X21" r:id="rId277" display="https://twitter.com/#!/talktalk/status/1092410626457194497"/>
    <hyperlink ref="X22" r:id="rId278" display="https://twitter.com/#!/talktalk/status/1092440577382252544"/>
    <hyperlink ref="X23" r:id="rId279" display="https://twitter.com/#!/talktalk/status/1092445088565862400"/>
    <hyperlink ref="X24" r:id="rId280" display="https://twitter.com/#!/talktalk/status/1092447831313530883"/>
    <hyperlink ref="X25" r:id="rId281" display="https://twitter.com/#!/talktalk/status/1092465268167716864"/>
    <hyperlink ref="X26" r:id="rId282" display="https://twitter.com/#!/talktalk/status/1092502560206917634"/>
    <hyperlink ref="X27" r:id="rId283" display="https://twitter.com/#!/talktalk/status/1092529568462893056"/>
    <hyperlink ref="X28" r:id="rId284" display="https://twitter.com/#!/talktalk/status/1092702035974205442"/>
    <hyperlink ref="X29" r:id="rId285" display="https://twitter.com/#!/talktalk/status/1092722186706739201"/>
    <hyperlink ref="X30" r:id="rId286" display="https://twitter.com/#!/talktalk/status/1092738214195011590"/>
    <hyperlink ref="X31" r:id="rId287" display="https://twitter.com/#!/talktalk/status/1092771409259122688"/>
    <hyperlink ref="X32" r:id="rId288" display="https://twitter.com/#!/talktalk/status/1092790217545797633"/>
    <hyperlink ref="X33" r:id="rId289" display="https://twitter.com/#!/talktalk/status/1092836073120677889"/>
    <hyperlink ref="X34" r:id="rId290" display="https://twitter.com/#!/talktalk/status/1092884563934830592"/>
    <hyperlink ref="X35" r:id="rId291" display="https://twitter.com/#!/talktalk/status/1093257600546865172"/>
    <hyperlink ref="X36" r:id="rId292" display="https://twitter.com/#!/talktalk/status/1093425420169555968"/>
    <hyperlink ref="X37" r:id="rId293" display="https://twitter.com/#!/talktalk/status/1093426044424675328"/>
    <hyperlink ref="X38" r:id="rId294" display="https://twitter.com/#!/talktalk/status/1093426081326075904"/>
    <hyperlink ref="X39" r:id="rId295" display="https://twitter.com/#!/talktalk/status/1093429368788058112"/>
    <hyperlink ref="X40" r:id="rId296" display="https://twitter.com/#!/talktalk/status/1093502928156004353"/>
    <hyperlink ref="X41" r:id="rId297" display="https://twitter.com/#!/talktalk/status/1093509621405372416"/>
    <hyperlink ref="X42" r:id="rId298" display="https://twitter.com/#!/talktalk/status/1093584696724897792"/>
    <hyperlink ref="X43" r:id="rId299" display="https://twitter.com/#!/talktalk/status/1093785323061035008"/>
    <hyperlink ref="X44" r:id="rId300" display="https://twitter.com/#!/talktalk/status/1093886024282005511"/>
    <hyperlink ref="X45" r:id="rId301" display="https://twitter.com/#!/talktalk/status/1093978395023732738"/>
    <hyperlink ref="X46" r:id="rId302" display="https://twitter.com/#!/talktalk/status/1094167361953906693"/>
    <hyperlink ref="X47" r:id="rId303" display="https://twitter.com/#!/talktalk/status/1094175556894146560"/>
    <hyperlink ref="X48" r:id="rId304" display="https://twitter.com/#!/talktalk/status/1094249298756358146"/>
    <hyperlink ref="X49" r:id="rId305" display="https://twitter.com/#!/talktalk/status/1094260896828977152"/>
    <hyperlink ref="X50" r:id="rId306" display="https://twitter.com/#!/talktalk/status/1094261259577511936"/>
    <hyperlink ref="X51" r:id="rId307" display="https://twitter.com/#!/talktalk/status/1094261364506406912"/>
    <hyperlink ref="X52" r:id="rId308" display="https://twitter.com/#!/talktalk/status/1094285994537484288"/>
    <hyperlink ref="X53" r:id="rId309" display="https://twitter.com/#!/talktalk/status/1094548607448039424"/>
    <hyperlink ref="X54" r:id="rId310" display="https://twitter.com/#!/talktalk/status/1094574014155145217"/>
    <hyperlink ref="X55" r:id="rId311" display="https://twitter.com/#!/talktalk/status/1094575520593907712"/>
    <hyperlink ref="X56" r:id="rId312" display="https://twitter.com/#!/talktalk/status/1094588632629997568"/>
    <hyperlink ref="X57" r:id="rId313" display="https://twitter.com/#!/twitliveevents/status/1092618884941795328"/>
    <hyperlink ref="X58" r:id="rId314" display="https://twitter.com/#!/twitliveevents/status/1095155574524862464"/>
    <hyperlink ref="X59" r:id="rId315" display="https://twitter.com/#!/juegostudio/status/1095286154344054784"/>
    <hyperlink ref="X60" r:id="rId316" display="https://twitter.com/#!/amithpanchal/status/990625463772045314"/>
    <hyperlink ref="X61" r:id="rId317" display="https://twitter.com/#!/ngocgiautran1/status/1095418917047189505"/>
    <hyperlink ref="X62" r:id="rId318" display="https://twitter.com/#!/bracelet_barnes/status/1095591958670651392"/>
    <hyperlink ref="X63" r:id="rId319" display="https://twitter.com/#!/vegadoran/status/1095592146231537664"/>
    <hyperlink ref="X64" r:id="rId320" display="https://twitter.com/#!/yiprashad/status/1095592333704392704"/>
    <hyperlink ref="X65" r:id="rId321" display="https://twitter.com/#!/1974christensen/status/1095592520510328832"/>
    <hyperlink ref="X66" r:id="rId322" display="https://twitter.com/#!/yaekollbordeaux/status/1095593490086535173"/>
    <hyperlink ref="X67" r:id="rId323" display="https://twitter.com/#!/jensensam1/status/1095593676330463232"/>
    <hyperlink ref="X68" r:id="rId324" display="https://twitter.com/#!/erinffbillingsl/status/1095593863161483265"/>
    <hyperlink ref="X69" r:id="rId325" display="https://twitter.com/#!/keeshascearce/status/1095594051502510080"/>
    <hyperlink ref="X70" r:id="rId326" display="https://twitter.com/#!/keeshamoreland/status/1095594239222837248"/>
    <hyperlink ref="X71" r:id="rId327" display="https://twitter.com/#!/mahrblackburn/status/1095594621554569216"/>
    <hyperlink ref="X72" r:id="rId328" display="https://twitter.com/#!/kristifak33/status/1095595002808463361"/>
    <hyperlink ref="X73" r:id="rId329" display="https://twitter.com/#!/oliviachanatryg/status/1095595571950379008"/>
    <hyperlink ref="X74" r:id="rId330" display="https://twitter.com/#!/amexbusiness/status/1093163278505836550"/>
    <hyperlink ref="X75" r:id="rId331" display="https://twitter.com/#!/amexbusiness/status/1093217166558674944"/>
    <hyperlink ref="X76" r:id="rId332" display="https://twitter.com/#!/amexbusiness/status/1093683334943830016"/>
    <hyperlink ref="X77" r:id="rId333" display="https://twitter.com/#!/amexbusiness/status/1093967321293615105"/>
    <hyperlink ref="X78" r:id="rId334" display="https://twitter.com/#!/amexbusiness/status/1093991482544082950"/>
    <hyperlink ref="X79" r:id="rId335" display="https://twitter.com/#!/amexbusiness/status/1094999663718133761"/>
    <hyperlink ref="X80" r:id="rId336" display="https://twitter.com/#!/amexbusiness/status/1095712649051021313"/>
    <hyperlink ref="X81" r:id="rId337" display="https://twitter.com/#!/f4n9sj0k3r/status/1091851260905512960"/>
    <hyperlink ref="X82" r:id="rId338" display="https://twitter.com/#!/f4n9sj0k3r/status/1091856222259576834"/>
    <hyperlink ref="X83" r:id="rId339" display="https://twitter.com/#!/f4n9sj0k3r/status/1094937768415748097"/>
    <hyperlink ref="X84" r:id="rId340" display="https://twitter.com/#!/f4n9sj0k3r/status/1096031126412353536"/>
    <hyperlink ref="X85" r:id="rId341" display="https://twitter.com/#!/bengkeldodo/status/1096215098434105344"/>
    <hyperlink ref="X86" r:id="rId342" display="https://twitter.com/#!/f4n9sj0k3r/status/1096031048629022720"/>
    <hyperlink ref="X87" r:id="rId343" display="https://twitter.com/#!/askamex/status/1091503973180293120"/>
    <hyperlink ref="X88" r:id="rId344" display="https://twitter.com/#!/askamex/status/1092158690701033472"/>
    <hyperlink ref="X89" r:id="rId345" display="https://twitter.com/#!/askamex/status/1092449551552786432"/>
    <hyperlink ref="X90" r:id="rId346" display="https://twitter.com/#!/askamex/status/1092473722127220737"/>
    <hyperlink ref="X91" r:id="rId347" display="https://twitter.com/#!/askamex/status/1092515367581372416"/>
    <hyperlink ref="X92" r:id="rId348" display="https://twitter.com/#!/askamex/status/1092529427475513351"/>
    <hyperlink ref="X93" r:id="rId349" display="https://twitter.com/#!/amexbusiness/status/1092801977753452549"/>
    <hyperlink ref="X94" r:id="rId350" display="https://twitter.com/#!/askamex/status/1092794152927051779"/>
    <hyperlink ref="X95" r:id="rId351" display="https://twitter.com/#!/askamex/status/1092910131665346562"/>
    <hyperlink ref="X96" r:id="rId352" display="https://twitter.com/#!/askamex/status/1092973820267413505"/>
    <hyperlink ref="X97" r:id="rId353" display="https://twitter.com/#!/askamex/status/1093186294048612353"/>
    <hyperlink ref="X98" r:id="rId354" display="https://twitter.com/#!/askamex/status/1093214124790689793"/>
    <hyperlink ref="X99" r:id="rId355" display="https://twitter.com/#!/askamex/status/1093243905905229827"/>
    <hyperlink ref="X100" r:id="rId356" display="https://twitter.com/#!/askamex/status/1093261449777086479"/>
    <hyperlink ref="X101" r:id="rId357" display="https://twitter.com/#!/askamex/status/1093271875747303425"/>
    <hyperlink ref="X102" r:id="rId358" display="https://twitter.com/#!/askamex/status/1093330049762250753"/>
    <hyperlink ref="X103" r:id="rId359" display="https://twitter.com/#!/askamex/status/1093536244854853632"/>
    <hyperlink ref="X104" r:id="rId360" display="https://twitter.com/#!/askamex/status/1093621548785811457"/>
    <hyperlink ref="X105" r:id="rId361" display="https://twitter.com/#!/askamex/status/1093625328831000578"/>
    <hyperlink ref="X106" r:id="rId362" display="https://twitter.com/#!/askamex/status/1093659044554911744"/>
    <hyperlink ref="X107" r:id="rId363" display="https://twitter.com/#!/askamex/status/1093686096054099968"/>
    <hyperlink ref="X108" r:id="rId364" display="https://twitter.com/#!/askamex/status/1093691279450558471"/>
    <hyperlink ref="X109" r:id="rId365" display="https://twitter.com/#!/askamex/status/1093694295922692096"/>
    <hyperlink ref="X110" r:id="rId366" display="https://twitter.com/#!/askamex/status/1094005716967403527"/>
    <hyperlink ref="X111" r:id="rId367" display="https://twitter.com/#!/askamex/status/1094012916465090569"/>
    <hyperlink ref="X112" r:id="rId368" display="https://twitter.com/#!/askamex/status/1094026642287140866"/>
    <hyperlink ref="X113" r:id="rId369" display="https://twitter.com/#!/askamex/status/1094043030095564800"/>
    <hyperlink ref="X114" r:id="rId370" display="https://twitter.com/#!/askamex/status/1094045933782925312"/>
    <hyperlink ref="X115" r:id="rId371" display="https://twitter.com/#!/askamex/status/1094362236343205888"/>
    <hyperlink ref="X116" r:id="rId372" display="https://twitter.com/#!/askamex/status/1094608448791166976"/>
    <hyperlink ref="X117" r:id="rId373" display="https://twitter.com/#!/askamex/status/1094618643583901704"/>
    <hyperlink ref="X118" r:id="rId374" display="https://twitter.com/#!/askamex/status/1094642367142027266"/>
    <hyperlink ref="X119" r:id="rId375" display="https://twitter.com/#!/askamex/status/1094977076384485376"/>
    <hyperlink ref="X120" r:id="rId376" display="https://twitter.com/#!/askamex/status/1095062918348066817"/>
    <hyperlink ref="X121" r:id="rId377" display="https://twitter.com/#!/askamex/status/1095108832185978880"/>
    <hyperlink ref="X122" r:id="rId378" display="https://twitter.com/#!/askamex/status/1095118114843447301"/>
    <hyperlink ref="X123" r:id="rId379" display="https://twitter.com/#!/askamex/status/1095320361665736704"/>
    <hyperlink ref="X124" r:id="rId380" display="https://twitter.com/#!/askamex/status/1095330484878536704"/>
    <hyperlink ref="X125" r:id="rId381" display="https://twitter.com/#!/askamex/status/1095368497138466816"/>
    <hyperlink ref="X126" r:id="rId382" display="https://twitter.com/#!/askamex/status/1093289038369435649"/>
    <hyperlink ref="X127" r:id="rId383" display="https://twitter.com/#!/askamex/status/1095432307119394816"/>
    <hyperlink ref="X128" r:id="rId384" display="https://twitter.com/#!/askamex/status/1095504051029061634"/>
    <hyperlink ref="X129" r:id="rId385" display="https://twitter.com/#!/askamex/status/1095701067357147142"/>
    <hyperlink ref="X130" r:id="rId386" display="https://twitter.com/#!/askamex/status/1095732287520555008"/>
    <hyperlink ref="X131" r:id="rId387" display="https://twitter.com/#!/askamex/status/1095842967611494401"/>
    <hyperlink ref="X132" r:id="rId388" display="https://twitter.com/#!/askamex/status/1095880102792126465"/>
    <hyperlink ref="X133" r:id="rId389" display="https://twitter.com/#!/askamex/status/1096073838402682881"/>
    <hyperlink ref="X134" r:id="rId390" display="https://twitter.com/#!/askamex/status/1096169022176067585"/>
    <hyperlink ref="X135" r:id="rId391" display="https://twitter.com/#!/askamex/status/1096504771316465666"/>
  </hyperlinks>
  <printOptions/>
  <pageMargins left="0.7" right="0.7" top="0.75" bottom="0.75" header="0.3" footer="0.3"/>
  <pageSetup horizontalDpi="600" verticalDpi="600" orientation="portrait" r:id="rId395"/>
  <legacyDrawing r:id="rId393"/>
  <tableParts>
    <tablePart r:id="rId39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2481</v>
      </c>
      <c r="B1" s="13" t="s">
        <v>34</v>
      </c>
    </row>
    <row r="2" spans="1:2" ht="15">
      <c r="A2" s="114" t="s">
        <v>239</v>
      </c>
      <c r="B2" s="78">
        <v>3008</v>
      </c>
    </row>
    <row r="3" spans="1:2" ht="15">
      <c r="A3" s="114" t="s">
        <v>219</v>
      </c>
      <c r="B3" s="78">
        <v>2070</v>
      </c>
    </row>
    <row r="4" spans="1:2" ht="15">
      <c r="A4" s="114" t="s">
        <v>236</v>
      </c>
      <c r="B4" s="78">
        <v>728</v>
      </c>
    </row>
    <row r="5" spans="1:2" ht="15">
      <c r="A5" s="114" t="s">
        <v>237</v>
      </c>
      <c r="B5" s="78">
        <v>166</v>
      </c>
    </row>
    <row r="6" spans="1:2" ht="15">
      <c r="A6" s="114" t="s">
        <v>238</v>
      </c>
      <c r="B6" s="78">
        <v>66</v>
      </c>
    </row>
    <row r="7" spans="1:2" ht="15">
      <c r="A7" s="114" t="s">
        <v>217</v>
      </c>
      <c r="B7" s="78">
        <v>6</v>
      </c>
    </row>
    <row r="8" spans="1:2" ht="15">
      <c r="A8" s="114" t="s">
        <v>310</v>
      </c>
      <c r="B8" s="78">
        <v>0</v>
      </c>
    </row>
    <row r="9" spans="1:2" ht="15">
      <c r="A9" s="114" t="s">
        <v>311</v>
      </c>
      <c r="B9" s="78">
        <v>0</v>
      </c>
    </row>
    <row r="10" spans="1:2" ht="15">
      <c r="A10" s="114" t="s">
        <v>308</v>
      </c>
      <c r="B10" s="78">
        <v>0</v>
      </c>
    </row>
    <row r="11" spans="1:2" ht="15">
      <c r="A11" s="114" t="s">
        <v>307</v>
      </c>
      <c r="B11" s="78">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2483</v>
      </c>
      <c r="B25" t="s">
        <v>2482</v>
      </c>
    </row>
    <row r="26" spans="1:2" ht="15">
      <c r="A26" s="125" t="s">
        <v>2485</v>
      </c>
      <c r="B26" s="3"/>
    </row>
    <row r="27" spans="1:2" ht="15">
      <c r="A27" s="126" t="s">
        <v>2486</v>
      </c>
      <c r="B27" s="3"/>
    </row>
    <row r="28" spans="1:2" ht="15">
      <c r="A28" s="127" t="s">
        <v>2487</v>
      </c>
      <c r="B28" s="3"/>
    </row>
    <row r="29" spans="1:2" ht="15">
      <c r="A29" s="128" t="s">
        <v>2488</v>
      </c>
      <c r="B29" s="3">
        <v>1</v>
      </c>
    </row>
    <row r="30" spans="1:2" ht="15">
      <c r="A30" s="125" t="s">
        <v>2423</v>
      </c>
      <c r="B30" s="3"/>
    </row>
    <row r="31" spans="1:2" ht="15">
      <c r="A31" s="126" t="s">
        <v>2489</v>
      </c>
      <c r="B31" s="3"/>
    </row>
    <row r="32" spans="1:2" ht="15">
      <c r="A32" s="127" t="s">
        <v>2490</v>
      </c>
      <c r="B32" s="3"/>
    </row>
    <row r="33" spans="1:2" ht="15">
      <c r="A33" s="128" t="s">
        <v>2491</v>
      </c>
      <c r="B33" s="3">
        <v>1</v>
      </c>
    </row>
    <row r="34" spans="1:2" ht="15">
      <c r="A34" s="128" t="s">
        <v>2492</v>
      </c>
      <c r="B34" s="3">
        <v>2</v>
      </c>
    </row>
    <row r="35" spans="1:2" ht="15">
      <c r="A35" s="128" t="s">
        <v>2493</v>
      </c>
      <c r="B35" s="3">
        <v>4</v>
      </c>
    </row>
    <row r="36" spans="1:2" ht="15">
      <c r="A36" s="127" t="s">
        <v>2494</v>
      </c>
      <c r="B36" s="3"/>
    </row>
    <row r="37" spans="1:2" ht="15">
      <c r="A37" s="128" t="s">
        <v>2495</v>
      </c>
      <c r="B37" s="3">
        <v>2</v>
      </c>
    </row>
    <row r="38" spans="1:2" ht="15">
      <c r="A38" s="128" t="s">
        <v>2492</v>
      </c>
      <c r="B38" s="3">
        <v>1</v>
      </c>
    </row>
    <row r="39" spans="1:2" ht="15">
      <c r="A39" s="128" t="s">
        <v>2496</v>
      </c>
      <c r="B39" s="3">
        <v>1</v>
      </c>
    </row>
    <row r="40" spans="1:2" ht="15">
      <c r="A40" s="128" t="s">
        <v>2497</v>
      </c>
      <c r="B40" s="3">
        <v>1</v>
      </c>
    </row>
    <row r="41" spans="1:2" ht="15">
      <c r="A41" s="128" t="s">
        <v>2498</v>
      </c>
      <c r="B41" s="3">
        <v>1</v>
      </c>
    </row>
    <row r="42" spans="1:2" ht="15">
      <c r="A42" s="127" t="s">
        <v>2499</v>
      </c>
      <c r="B42" s="3"/>
    </row>
    <row r="43" spans="1:2" ht="15">
      <c r="A43" s="128" t="s">
        <v>2500</v>
      </c>
      <c r="B43" s="3">
        <v>1</v>
      </c>
    </row>
    <row r="44" spans="1:2" ht="15">
      <c r="A44" s="128" t="s">
        <v>2501</v>
      </c>
      <c r="B44" s="3">
        <v>2</v>
      </c>
    </row>
    <row r="45" spans="1:2" ht="15">
      <c r="A45" s="128" t="s">
        <v>2493</v>
      </c>
      <c r="B45" s="3">
        <v>1</v>
      </c>
    </row>
    <row r="46" spans="1:2" ht="15">
      <c r="A46" s="128" t="s">
        <v>2496</v>
      </c>
      <c r="B46" s="3">
        <v>4</v>
      </c>
    </row>
    <row r="47" spans="1:2" ht="15">
      <c r="A47" s="128" t="s">
        <v>2488</v>
      </c>
      <c r="B47" s="3">
        <v>1</v>
      </c>
    </row>
    <row r="48" spans="1:2" ht="15">
      <c r="A48" s="128" t="s">
        <v>2502</v>
      </c>
      <c r="B48" s="3">
        <v>1</v>
      </c>
    </row>
    <row r="49" spans="1:2" ht="15">
      <c r="A49" s="128" t="s">
        <v>2497</v>
      </c>
      <c r="B49" s="3">
        <v>1</v>
      </c>
    </row>
    <row r="50" spans="1:2" ht="15">
      <c r="A50" s="128" t="s">
        <v>2498</v>
      </c>
      <c r="B50" s="3">
        <v>1</v>
      </c>
    </row>
    <row r="51" spans="1:2" ht="15">
      <c r="A51" s="128" t="s">
        <v>2503</v>
      </c>
      <c r="B51" s="3">
        <v>2</v>
      </c>
    </row>
    <row r="52" spans="1:2" ht="15">
      <c r="A52" s="127" t="s">
        <v>2504</v>
      </c>
      <c r="B52" s="3"/>
    </row>
    <row r="53" spans="1:2" ht="15">
      <c r="A53" s="128" t="s">
        <v>2505</v>
      </c>
      <c r="B53" s="3">
        <v>1</v>
      </c>
    </row>
    <row r="54" spans="1:2" ht="15">
      <c r="A54" s="128" t="s">
        <v>2500</v>
      </c>
      <c r="B54" s="3">
        <v>1</v>
      </c>
    </row>
    <row r="55" spans="1:2" ht="15">
      <c r="A55" s="128" t="s">
        <v>2501</v>
      </c>
      <c r="B55" s="3">
        <v>1</v>
      </c>
    </row>
    <row r="56" spans="1:2" ht="15">
      <c r="A56" s="128" t="s">
        <v>2492</v>
      </c>
      <c r="B56" s="3">
        <v>1</v>
      </c>
    </row>
    <row r="57" spans="1:2" ht="15">
      <c r="A57" s="128" t="s">
        <v>2493</v>
      </c>
      <c r="B57" s="3">
        <v>1</v>
      </c>
    </row>
    <row r="58" spans="1:2" ht="15">
      <c r="A58" s="128" t="s">
        <v>2506</v>
      </c>
      <c r="B58" s="3">
        <v>2</v>
      </c>
    </row>
    <row r="59" spans="1:2" ht="15">
      <c r="A59" s="128" t="s">
        <v>2496</v>
      </c>
      <c r="B59" s="3">
        <v>1</v>
      </c>
    </row>
    <row r="60" spans="1:2" ht="15">
      <c r="A60" s="128" t="s">
        <v>2502</v>
      </c>
      <c r="B60" s="3">
        <v>1</v>
      </c>
    </row>
    <row r="61" spans="1:2" ht="15">
      <c r="A61" s="128" t="s">
        <v>2498</v>
      </c>
      <c r="B61" s="3">
        <v>1</v>
      </c>
    </row>
    <row r="62" spans="1:2" ht="15">
      <c r="A62" s="128" t="s">
        <v>2507</v>
      </c>
      <c r="B62" s="3">
        <v>1</v>
      </c>
    </row>
    <row r="63" spans="1:2" ht="15">
      <c r="A63" s="127" t="s">
        <v>2508</v>
      </c>
      <c r="B63" s="3"/>
    </row>
    <row r="64" spans="1:2" ht="15">
      <c r="A64" s="128" t="s">
        <v>2509</v>
      </c>
      <c r="B64" s="3">
        <v>1</v>
      </c>
    </row>
    <row r="65" spans="1:2" ht="15">
      <c r="A65" s="128" t="s">
        <v>2496</v>
      </c>
      <c r="B65" s="3">
        <v>1</v>
      </c>
    </row>
    <row r="66" spans="1:2" ht="15">
      <c r="A66" s="128" t="s">
        <v>2488</v>
      </c>
      <c r="B66" s="3">
        <v>1</v>
      </c>
    </row>
    <row r="67" spans="1:2" ht="15">
      <c r="A67" s="128" t="s">
        <v>2510</v>
      </c>
      <c r="B67" s="3">
        <v>2</v>
      </c>
    </row>
    <row r="68" spans="1:2" ht="15">
      <c r="A68" s="128" t="s">
        <v>2498</v>
      </c>
      <c r="B68" s="3">
        <v>1</v>
      </c>
    </row>
    <row r="69" spans="1:2" ht="15">
      <c r="A69" s="128" t="s">
        <v>2503</v>
      </c>
      <c r="B69" s="3">
        <v>2</v>
      </c>
    </row>
    <row r="70" spans="1:2" ht="15">
      <c r="A70" s="128" t="s">
        <v>2507</v>
      </c>
      <c r="B70" s="3">
        <v>1</v>
      </c>
    </row>
    <row r="71" spans="1:2" ht="15">
      <c r="A71" s="128" t="s">
        <v>2511</v>
      </c>
      <c r="B71" s="3">
        <v>1</v>
      </c>
    </row>
    <row r="72" spans="1:2" ht="15">
      <c r="A72" s="127" t="s">
        <v>2512</v>
      </c>
      <c r="B72" s="3"/>
    </row>
    <row r="73" spans="1:2" ht="15">
      <c r="A73" s="128" t="s">
        <v>2509</v>
      </c>
      <c r="B73" s="3">
        <v>2</v>
      </c>
    </row>
    <row r="74" spans="1:2" ht="15">
      <c r="A74" s="128" t="s">
        <v>2500</v>
      </c>
      <c r="B74" s="3">
        <v>4</v>
      </c>
    </row>
    <row r="75" spans="1:2" ht="15">
      <c r="A75" s="128" t="s">
        <v>2493</v>
      </c>
      <c r="B75" s="3">
        <v>2</v>
      </c>
    </row>
    <row r="76" spans="1:2" ht="15">
      <c r="A76" s="128" t="s">
        <v>2496</v>
      </c>
      <c r="B76" s="3">
        <v>1</v>
      </c>
    </row>
    <row r="77" spans="1:2" ht="15">
      <c r="A77" s="128" t="s">
        <v>2510</v>
      </c>
      <c r="B77" s="3">
        <v>1</v>
      </c>
    </row>
    <row r="78" spans="1:2" ht="15">
      <c r="A78" s="128" t="s">
        <v>2503</v>
      </c>
      <c r="B78" s="3">
        <v>2</v>
      </c>
    </row>
    <row r="79" spans="1:2" ht="15">
      <c r="A79" s="128" t="s">
        <v>2511</v>
      </c>
      <c r="B79" s="3">
        <v>1</v>
      </c>
    </row>
    <row r="80" spans="1:2" ht="15">
      <c r="A80" s="127" t="s">
        <v>2513</v>
      </c>
      <c r="B80" s="3"/>
    </row>
    <row r="81" spans="1:2" ht="15">
      <c r="A81" s="128" t="s">
        <v>2491</v>
      </c>
      <c r="B81" s="3">
        <v>2</v>
      </c>
    </row>
    <row r="82" spans="1:2" ht="15">
      <c r="A82" s="128" t="s">
        <v>2509</v>
      </c>
      <c r="B82" s="3">
        <v>2</v>
      </c>
    </row>
    <row r="83" spans="1:2" ht="15">
      <c r="A83" s="128" t="s">
        <v>2500</v>
      </c>
      <c r="B83" s="3">
        <v>1</v>
      </c>
    </row>
    <row r="84" spans="1:2" ht="15">
      <c r="A84" s="128" t="s">
        <v>2506</v>
      </c>
      <c r="B84" s="3">
        <v>1</v>
      </c>
    </row>
    <row r="85" spans="1:2" ht="15">
      <c r="A85" s="128" t="s">
        <v>2498</v>
      </c>
      <c r="B85" s="3">
        <v>1</v>
      </c>
    </row>
    <row r="86" spans="1:2" ht="15">
      <c r="A86" s="128" t="s">
        <v>2503</v>
      </c>
      <c r="B86" s="3">
        <v>2</v>
      </c>
    </row>
    <row r="87" spans="1:2" ht="15">
      <c r="A87" s="128" t="s">
        <v>2507</v>
      </c>
      <c r="B87" s="3">
        <v>1</v>
      </c>
    </row>
    <row r="88" spans="1:2" ht="15">
      <c r="A88" s="128" t="s">
        <v>2511</v>
      </c>
      <c r="B88" s="3">
        <v>1</v>
      </c>
    </row>
    <row r="89" spans="1:2" ht="15">
      <c r="A89" s="127" t="s">
        <v>2514</v>
      </c>
      <c r="B89" s="3"/>
    </row>
    <row r="90" spans="1:2" ht="15">
      <c r="A90" s="128" t="s">
        <v>2495</v>
      </c>
      <c r="B90" s="3">
        <v>1</v>
      </c>
    </row>
    <row r="91" spans="1:2" ht="15">
      <c r="A91" s="128" t="s">
        <v>2491</v>
      </c>
      <c r="B91" s="3">
        <v>2</v>
      </c>
    </row>
    <row r="92" spans="1:2" ht="15">
      <c r="A92" s="128" t="s">
        <v>2500</v>
      </c>
      <c r="B92" s="3">
        <v>1</v>
      </c>
    </row>
    <row r="93" spans="1:2" ht="15">
      <c r="A93" s="128" t="s">
        <v>2501</v>
      </c>
      <c r="B93" s="3">
        <v>1</v>
      </c>
    </row>
    <row r="94" spans="1:2" ht="15">
      <c r="A94" s="128" t="s">
        <v>2492</v>
      </c>
      <c r="B94" s="3">
        <v>1</v>
      </c>
    </row>
    <row r="95" spans="1:2" ht="15">
      <c r="A95" s="128" t="s">
        <v>2506</v>
      </c>
      <c r="B95" s="3">
        <v>1</v>
      </c>
    </row>
    <row r="96" spans="1:2" ht="15">
      <c r="A96" s="128" t="s">
        <v>2496</v>
      </c>
      <c r="B96" s="3">
        <v>3</v>
      </c>
    </row>
    <row r="97" spans="1:2" ht="15">
      <c r="A97" s="128" t="s">
        <v>2502</v>
      </c>
      <c r="B97" s="3">
        <v>1</v>
      </c>
    </row>
    <row r="98" spans="1:2" ht="15">
      <c r="A98" s="128" t="s">
        <v>2507</v>
      </c>
      <c r="B98" s="3">
        <v>3</v>
      </c>
    </row>
    <row r="99" spans="1:2" ht="15">
      <c r="A99" s="127" t="s">
        <v>2515</v>
      </c>
      <c r="B99" s="3"/>
    </row>
    <row r="100" spans="1:2" ht="15">
      <c r="A100" s="128" t="s">
        <v>2495</v>
      </c>
      <c r="B100" s="3">
        <v>1</v>
      </c>
    </row>
    <row r="101" spans="1:2" ht="15">
      <c r="A101" s="128" t="s">
        <v>2491</v>
      </c>
      <c r="B101" s="3">
        <v>1</v>
      </c>
    </row>
    <row r="102" spans="1:2" ht="15">
      <c r="A102" s="128" t="s">
        <v>2492</v>
      </c>
      <c r="B102" s="3">
        <v>1</v>
      </c>
    </row>
    <row r="103" spans="1:2" ht="15">
      <c r="A103" s="128" t="s">
        <v>2516</v>
      </c>
      <c r="B103" s="3">
        <v>2</v>
      </c>
    </row>
    <row r="104" spans="1:2" ht="15">
      <c r="A104" s="128" t="s">
        <v>2493</v>
      </c>
      <c r="B104" s="3">
        <v>1</v>
      </c>
    </row>
    <row r="105" spans="1:2" ht="15">
      <c r="A105" s="128" t="s">
        <v>2506</v>
      </c>
      <c r="B105" s="3">
        <v>1</v>
      </c>
    </row>
    <row r="106" spans="1:2" ht="15">
      <c r="A106" s="128" t="s">
        <v>2496</v>
      </c>
      <c r="B106" s="3">
        <v>1</v>
      </c>
    </row>
    <row r="107" spans="1:2" ht="15">
      <c r="A107" s="128" t="s">
        <v>2502</v>
      </c>
      <c r="B107" s="3">
        <v>1</v>
      </c>
    </row>
    <row r="108" spans="1:2" ht="15">
      <c r="A108" s="127" t="s">
        <v>2517</v>
      </c>
      <c r="B108" s="3"/>
    </row>
    <row r="109" spans="1:2" ht="15">
      <c r="A109" s="128" t="s">
        <v>2516</v>
      </c>
      <c r="B109" s="3">
        <v>1</v>
      </c>
    </row>
    <row r="110" spans="1:2" ht="15">
      <c r="A110" s="128" t="s">
        <v>2496</v>
      </c>
      <c r="B110" s="3">
        <v>1</v>
      </c>
    </row>
    <row r="111" spans="1:2" ht="15">
      <c r="A111" s="128" t="s">
        <v>2488</v>
      </c>
      <c r="B111" s="3">
        <v>1</v>
      </c>
    </row>
    <row r="112" spans="1:2" ht="15">
      <c r="A112" s="128" t="s">
        <v>2498</v>
      </c>
      <c r="B112" s="3">
        <v>1</v>
      </c>
    </row>
    <row r="113" spans="1:2" ht="15">
      <c r="A113" s="128" t="s">
        <v>2511</v>
      </c>
      <c r="B113" s="3">
        <v>1</v>
      </c>
    </row>
    <row r="114" spans="1:2" ht="15">
      <c r="A114" s="127" t="s">
        <v>2518</v>
      </c>
      <c r="B114" s="3"/>
    </row>
    <row r="115" spans="1:2" ht="15">
      <c r="A115" s="128" t="s">
        <v>2495</v>
      </c>
      <c r="B115" s="3">
        <v>1</v>
      </c>
    </row>
    <row r="116" spans="1:2" ht="15">
      <c r="A116" s="128" t="s">
        <v>2505</v>
      </c>
      <c r="B116" s="3">
        <v>1</v>
      </c>
    </row>
    <row r="117" spans="1:2" ht="15">
      <c r="A117" s="128" t="s">
        <v>2519</v>
      </c>
      <c r="B117" s="3">
        <v>1</v>
      </c>
    </row>
    <row r="118" spans="1:2" ht="15">
      <c r="A118" s="128" t="s">
        <v>2493</v>
      </c>
      <c r="B118" s="3">
        <v>1</v>
      </c>
    </row>
    <row r="119" spans="1:2" ht="15">
      <c r="A119" s="128" t="s">
        <v>2506</v>
      </c>
      <c r="B119" s="3">
        <v>1</v>
      </c>
    </row>
    <row r="120" spans="1:2" ht="15">
      <c r="A120" s="128" t="s">
        <v>2502</v>
      </c>
      <c r="B120" s="3">
        <v>1</v>
      </c>
    </row>
    <row r="121" spans="1:2" ht="15">
      <c r="A121" s="128" t="s">
        <v>2498</v>
      </c>
      <c r="B121" s="3">
        <v>1</v>
      </c>
    </row>
    <row r="122" spans="1:2" ht="15">
      <c r="A122" s="128" t="s">
        <v>2503</v>
      </c>
      <c r="B122" s="3">
        <v>1</v>
      </c>
    </row>
    <row r="123" spans="1:2" ht="15">
      <c r="A123" s="127" t="s">
        <v>2520</v>
      </c>
      <c r="B123" s="3"/>
    </row>
    <row r="124" spans="1:2" ht="15">
      <c r="A124" s="128" t="s">
        <v>2509</v>
      </c>
      <c r="B124" s="3">
        <v>1</v>
      </c>
    </row>
    <row r="125" spans="1:2" ht="15">
      <c r="A125" s="128" t="s">
        <v>2521</v>
      </c>
      <c r="B125" s="3">
        <v>4</v>
      </c>
    </row>
    <row r="126" spans="1:2" ht="15">
      <c r="A126" s="128" t="s">
        <v>2500</v>
      </c>
      <c r="B126" s="3">
        <v>8</v>
      </c>
    </row>
    <row r="127" spans="1:2" ht="15">
      <c r="A127" s="128" t="s">
        <v>2496</v>
      </c>
      <c r="B127" s="3">
        <v>2</v>
      </c>
    </row>
    <row r="128" spans="1:2" ht="15">
      <c r="A128" s="128" t="s">
        <v>2502</v>
      </c>
      <c r="B128" s="3">
        <v>1</v>
      </c>
    </row>
    <row r="129" spans="1:2" ht="15">
      <c r="A129" s="127" t="s">
        <v>2522</v>
      </c>
      <c r="B129" s="3"/>
    </row>
    <row r="130" spans="1:2" ht="15">
      <c r="A130" s="128" t="s">
        <v>2495</v>
      </c>
      <c r="B130" s="3">
        <v>1</v>
      </c>
    </row>
    <row r="131" spans="1:2" ht="15">
      <c r="A131" s="128" t="s">
        <v>2509</v>
      </c>
      <c r="B131" s="3">
        <v>1</v>
      </c>
    </row>
    <row r="132" spans="1:2" ht="15">
      <c r="A132" s="128" t="s">
        <v>2516</v>
      </c>
      <c r="B132" s="3">
        <v>2</v>
      </c>
    </row>
    <row r="133" spans="1:2" ht="15">
      <c r="A133" s="128" t="s">
        <v>2496</v>
      </c>
      <c r="B133" s="3">
        <v>1</v>
      </c>
    </row>
    <row r="134" spans="1:2" ht="15">
      <c r="A134" s="128" t="s">
        <v>2507</v>
      </c>
      <c r="B134" s="3">
        <v>1</v>
      </c>
    </row>
    <row r="135" spans="1:2" ht="15">
      <c r="A135" s="127" t="s">
        <v>2523</v>
      </c>
      <c r="B135" s="3"/>
    </row>
    <row r="136" spans="1:2" ht="15">
      <c r="A136" s="128" t="s">
        <v>2491</v>
      </c>
      <c r="B136" s="3">
        <v>1</v>
      </c>
    </row>
    <row r="137" spans="1:2" ht="15">
      <c r="A137" s="128" t="s">
        <v>2498</v>
      </c>
      <c r="B137" s="3">
        <v>1</v>
      </c>
    </row>
    <row r="138" spans="1:2" ht="15">
      <c r="A138" s="125" t="s">
        <v>2484</v>
      </c>
      <c r="B138" s="3">
        <v>133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4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1049</v>
      </c>
      <c r="AE2" s="13" t="s">
        <v>1050</v>
      </c>
      <c r="AF2" s="13" t="s">
        <v>1051</v>
      </c>
      <c r="AG2" s="13" t="s">
        <v>1052</v>
      </c>
      <c r="AH2" s="13" t="s">
        <v>1053</v>
      </c>
      <c r="AI2" s="13" t="s">
        <v>1054</v>
      </c>
      <c r="AJ2" s="13" t="s">
        <v>1055</v>
      </c>
      <c r="AK2" s="13" t="s">
        <v>1056</v>
      </c>
      <c r="AL2" s="13" t="s">
        <v>1057</v>
      </c>
      <c r="AM2" s="13" t="s">
        <v>1058</v>
      </c>
      <c r="AN2" s="13" t="s">
        <v>1059</v>
      </c>
      <c r="AO2" s="13" t="s">
        <v>1060</v>
      </c>
      <c r="AP2" s="13" t="s">
        <v>1061</v>
      </c>
      <c r="AQ2" s="13" t="s">
        <v>1062</v>
      </c>
      <c r="AR2" s="13" t="s">
        <v>1063</v>
      </c>
      <c r="AS2" s="13" t="s">
        <v>192</v>
      </c>
      <c r="AT2" s="13" t="s">
        <v>1064</v>
      </c>
      <c r="AU2" s="13" t="s">
        <v>1065</v>
      </c>
      <c r="AV2" s="13" t="s">
        <v>1066</v>
      </c>
      <c r="AW2" s="13" t="s">
        <v>1067</v>
      </c>
      <c r="AX2" s="13" t="s">
        <v>1068</v>
      </c>
      <c r="AY2" s="13" t="s">
        <v>1069</v>
      </c>
      <c r="AZ2" s="13" t="s">
        <v>2028</v>
      </c>
      <c r="BA2" s="119" t="s">
        <v>2293</v>
      </c>
      <c r="BB2" s="119" t="s">
        <v>2294</v>
      </c>
      <c r="BC2" s="119" t="s">
        <v>2296</v>
      </c>
      <c r="BD2" s="119" t="s">
        <v>2297</v>
      </c>
      <c r="BE2" s="119" t="s">
        <v>2299</v>
      </c>
      <c r="BF2" s="119" t="s">
        <v>2300</v>
      </c>
      <c r="BG2" s="119" t="s">
        <v>2301</v>
      </c>
      <c r="BH2" s="119" t="s">
        <v>2320</v>
      </c>
      <c r="BI2" s="119" t="s">
        <v>2326</v>
      </c>
      <c r="BJ2" s="119" t="s">
        <v>2347</v>
      </c>
      <c r="BK2" s="119" t="s">
        <v>2469</v>
      </c>
      <c r="BL2" s="119" t="s">
        <v>2470</v>
      </c>
      <c r="BM2" s="119" t="s">
        <v>2471</v>
      </c>
      <c r="BN2" s="119" t="s">
        <v>2472</v>
      </c>
      <c r="BO2" s="119" t="s">
        <v>2473</v>
      </c>
      <c r="BP2" s="119" t="s">
        <v>2474</v>
      </c>
      <c r="BQ2" s="119" t="s">
        <v>2475</v>
      </c>
      <c r="BR2" s="119" t="s">
        <v>2476</v>
      </c>
      <c r="BS2" s="119" t="s">
        <v>2478</v>
      </c>
      <c r="BT2" s="3"/>
      <c r="BU2" s="3"/>
    </row>
    <row r="3" spans="1:73" ht="15" customHeight="1">
      <c r="A3" s="64" t="s">
        <v>212</v>
      </c>
      <c r="B3" s="65"/>
      <c r="C3" s="65" t="s">
        <v>64</v>
      </c>
      <c r="D3" s="66">
        <v>251.45409841300253</v>
      </c>
      <c r="E3" s="68"/>
      <c r="F3" s="100" t="s">
        <v>531</v>
      </c>
      <c r="G3" s="65"/>
      <c r="H3" s="69" t="s">
        <v>212</v>
      </c>
      <c r="I3" s="70"/>
      <c r="J3" s="70"/>
      <c r="K3" s="69" t="s">
        <v>1828</v>
      </c>
      <c r="L3" s="73">
        <v>1</v>
      </c>
      <c r="M3" s="74">
        <v>9008.1962890625</v>
      </c>
      <c r="N3" s="74">
        <v>4999.5</v>
      </c>
      <c r="O3" s="75"/>
      <c r="P3" s="76"/>
      <c r="Q3" s="76"/>
      <c r="R3" s="48"/>
      <c r="S3" s="48">
        <v>1</v>
      </c>
      <c r="T3" s="48">
        <v>1</v>
      </c>
      <c r="U3" s="49">
        <v>0</v>
      </c>
      <c r="V3" s="49">
        <v>0</v>
      </c>
      <c r="W3" s="49">
        <v>0</v>
      </c>
      <c r="X3" s="49">
        <v>0.999996</v>
      </c>
      <c r="Y3" s="49">
        <v>0</v>
      </c>
      <c r="Z3" s="49" t="s">
        <v>2480</v>
      </c>
      <c r="AA3" s="71">
        <v>3</v>
      </c>
      <c r="AB3" s="71"/>
      <c r="AC3" s="72"/>
      <c r="AD3" s="78" t="s">
        <v>1070</v>
      </c>
      <c r="AE3" s="78">
        <v>93</v>
      </c>
      <c r="AF3" s="78">
        <v>3343</v>
      </c>
      <c r="AG3" s="78">
        <v>9566</v>
      </c>
      <c r="AH3" s="78">
        <v>261</v>
      </c>
      <c r="AI3" s="78"/>
      <c r="AJ3" s="78" t="s">
        <v>1213</v>
      </c>
      <c r="AK3" s="78" t="s">
        <v>1311</v>
      </c>
      <c r="AL3" s="82" t="s">
        <v>1403</v>
      </c>
      <c r="AM3" s="78"/>
      <c r="AN3" s="80">
        <v>40129.80395833333</v>
      </c>
      <c r="AO3" s="82" t="s">
        <v>1453</v>
      </c>
      <c r="AP3" s="78" t="b">
        <v>1</v>
      </c>
      <c r="AQ3" s="78" t="b">
        <v>0</v>
      </c>
      <c r="AR3" s="78" t="b">
        <v>0</v>
      </c>
      <c r="AS3" s="78" t="s">
        <v>1035</v>
      </c>
      <c r="AT3" s="78">
        <v>55</v>
      </c>
      <c r="AU3" s="82" t="s">
        <v>1557</v>
      </c>
      <c r="AV3" s="78" t="b">
        <v>0</v>
      </c>
      <c r="AW3" s="78" t="s">
        <v>1682</v>
      </c>
      <c r="AX3" s="82" t="s">
        <v>1683</v>
      </c>
      <c r="AY3" s="78" t="s">
        <v>66</v>
      </c>
      <c r="AZ3" s="78" t="str">
        <f>REPLACE(INDEX(GroupVertices[Group],MATCH(Vertices[[#This Row],[Vertex]],GroupVertices[Vertex],0)),1,1,"")</f>
        <v>4</v>
      </c>
      <c r="BA3" s="48" t="s">
        <v>490</v>
      </c>
      <c r="BB3" s="48" t="s">
        <v>490</v>
      </c>
      <c r="BC3" s="48" t="s">
        <v>501</v>
      </c>
      <c r="BD3" s="48" t="s">
        <v>501</v>
      </c>
      <c r="BE3" s="48" t="s">
        <v>512</v>
      </c>
      <c r="BF3" s="48" t="s">
        <v>512</v>
      </c>
      <c r="BG3" s="120" t="s">
        <v>2302</v>
      </c>
      <c r="BH3" s="120" t="s">
        <v>2302</v>
      </c>
      <c r="BI3" s="120" t="s">
        <v>2327</v>
      </c>
      <c r="BJ3" s="120" t="s">
        <v>2327</v>
      </c>
      <c r="BK3" s="120">
        <v>1</v>
      </c>
      <c r="BL3" s="123">
        <v>5.882352941176471</v>
      </c>
      <c r="BM3" s="120">
        <v>0</v>
      </c>
      <c r="BN3" s="123">
        <v>0</v>
      </c>
      <c r="BO3" s="120">
        <v>0</v>
      </c>
      <c r="BP3" s="123">
        <v>0</v>
      </c>
      <c r="BQ3" s="120">
        <v>16</v>
      </c>
      <c r="BR3" s="123">
        <v>94.11764705882354</v>
      </c>
      <c r="BS3" s="120">
        <v>17</v>
      </c>
      <c r="BT3" s="3"/>
      <c r="BU3" s="3"/>
    </row>
    <row r="4" spans="1:76" ht="15">
      <c r="A4" s="64" t="s">
        <v>213</v>
      </c>
      <c r="B4" s="65"/>
      <c r="C4" s="65" t="s">
        <v>64</v>
      </c>
      <c r="D4" s="66">
        <v>1000</v>
      </c>
      <c r="E4" s="68"/>
      <c r="F4" s="100" t="s">
        <v>532</v>
      </c>
      <c r="G4" s="65"/>
      <c r="H4" s="69" t="s">
        <v>213</v>
      </c>
      <c r="I4" s="70"/>
      <c r="J4" s="70"/>
      <c r="K4" s="69" t="s">
        <v>1829</v>
      </c>
      <c r="L4" s="73">
        <v>1</v>
      </c>
      <c r="M4" s="74">
        <v>8709.3310546875</v>
      </c>
      <c r="N4" s="74">
        <v>673.4620361328125</v>
      </c>
      <c r="O4" s="75"/>
      <c r="P4" s="76"/>
      <c r="Q4" s="76"/>
      <c r="R4" s="86"/>
      <c r="S4" s="48">
        <v>0</v>
      </c>
      <c r="T4" s="48">
        <v>1</v>
      </c>
      <c r="U4" s="49">
        <v>0</v>
      </c>
      <c r="V4" s="49">
        <v>1</v>
      </c>
      <c r="W4" s="49">
        <v>0</v>
      </c>
      <c r="X4" s="49">
        <v>0.999996</v>
      </c>
      <c r="Y4" s="49">
        <v>0</v>
      </c>
      <c r="Z4" s="49">
        <v>0</v>
      </c>
      <c r="AA4" s="71">
        <v>4</v>
      </c>
      <c r="AB4" s="71"/>
      <c r="AC4" s="72"/>
      <c r="AD4" s="78" t="s">
        <v>1071</v>
      </c>
      <c r="AE4" s="78">
        <v>30972</v>
      </c>
      <c r="AF4" s="78">
        <v>139544</v>
      </c>
      <c r="AG4" s="78">
        <v>1306399</v>
      </c>
      <c r="AH4" s="78">
        <v>889</v>
      </c>
      <c r="AI4" s="78"/>
      <c r="AJ4" s="78" t="s">
        <v>1214</v>
      </c>
      <c r="AK4" s="78" t="s">
        <v>1312</v>
      </c>
      <c r="AL4" s="82" t="s">
        <v>1404</v>
      </c>
      <c r="AM4" s="78"/>
      <c r="AN4" s="80">
        <v>39723.61730324074</v>
      </c>
      <c r="AO4" s="82" t="s">
        <v>1454</v>
      </c>
      <c r="AP4" s="78" t="b">
        <v>0</v>
      </c>
      <c r="AQ4" s="78" t="b">
        <v>0</v>
      </c>
      <c r="AR4" s="78" t="b">
        <v>0</v>
      </c>
      <c r="AS4" s="78" t="s">
        <v>1035</v>
      </c>
      <c r="AT4" s="78">
        <v>856</v>
      </c>
      <c r="AU4" s="82" t="s">
        <v>1557</v>
      </c>
      <c r="AV4" s="78" t="b">
        <v>1</v>
      </c>
      <c r="AW4" s="78" t="s">
        <v>1682</v>
      </c>
      <c r="AX4" s="82" t="s">
        <v>1684</v>
      </c>
      <c r="AY4" s="78" t="s">
        <v>66</v>
      </c>
      <c r="AZ4" s="78" t="str">
        <f>REPLACE(INDEX(GroupVertices[Group],MATCH(Vertices[[#This Row],[Vertex]],GroupVertices[Vertex],0)),1,1,"")</f>
        <v>8</v>
      </c>
      <c r="BA4" s="48" t="s">
        <v>491</v>
      </c>
      <c r="BB4" s="48" t="s">
        <v>491</v>
      </c>
      <c r="BC4" s="48" t="s">
        <v>502</v>
      </c>
      <c r="BD4" s="48" t="s">
        <v>502</v>
      </c>
      <c r="BE4" s="48"/>
      <c r="BF4" s="48"/>
      <c r="BG4" s="120" t="s">
        <v>2303</v>
      </c>
      <c r="BH4" s="120" t="s">
        <v>2303</v>
      </c>
      <c r="BI4" s="120" t="s">
        <v>2328</v>
      </c>
      <c r="BJ4" s="120" t="s">
        <v>2328</v>
      </c>
      <c r="BK4" s="120">
        <v>0</v>
      </c>
      <c r="BL4" s="123">
        <v>0</v>
      </c>
      <c r="BM4" s="120">
        <v>0</v>
      </c>
      <c r="BN4" s="123">
        <v>0</v>
      </c>
      <c r="BO4" s="120">
        <v>1</v>
      </c>
      <c r="BP4" s="123">
        <v>3.8461538461538463</v>
      </c>
      <c r="BQ4" s="120">
        <v>25</v>
      </c>
      <c r="BR4" s="123">
        <v>96.15384615384616</v>
      </c>
      <c r="BS4" s="120">
        <v>26</v>
      </c>
      <c r="BT4" s="2"/>
      <c r="BU4" s="3"/>
      <c r="BV4" s="3"/>
      <c r="BW4" s="3"/>
      <c r="BX4" s="3"/>
    </row>
    <row r="5" spans="1:76" ht="15">
      <c r="A5" s="64" t="s">
        <v>240</v>
      </c>
      <c r="B5" s="65"/>
      <c r="C5" s="65" t="s">
        <v>64</v>
      </c>
      <c r="D5" s="66">
        <v>174.0949005332567</v>
      </c>
      <c r="E5" s="68"/>
      <c r="F5" s="100" t="s">
        <v>1573</v>
      </c>
      <c r="G5" s="65"/>
      <c r="H5" s="69" t="s">
        <v>240</v>
      </c>
      <c r="I5" s="70"/>
      <c r="J5" s="70"/>
      <c r="K5" s="69" t="s">
        <v>1830</v>
      </c>
      <c r="L5" s="73">
        <v>1</v>
      </c>
      <c r="M5" s="74">
        <v>8709.3310546875</v>
      </c>
      <c r="N5" s="74">
        <v>1314.574462890625</v>
      </c>
      <c r="O5" s="75"/>
      <c r="P5" s="76"/>
      <c r="Q5" s="76"/>
      <c r="R5" s="86"/>
      <c r="S5" s="48">
        <v>1</v>
      </c>
      <c r="T5" s="48">
        <v>0</v>
      </c>
      <c r="U5" s="49">
        <v>0</v>
      </c>
      <c r="V5" s="49">
        <v>1</v>
      </c>
      <c r="W5" s="49">
        <v>0</v>
      </c>
      <c r="X5" s="49">
        <v>0.999996</v>
      </c>
      <c r="Y5" s="49">
        <v>0</v>
      </c>
      <c r="Z5" s="49">
        <v>0</v>
      </c>
      <c r="AA5" s="71">
        <v>5</v>
      </c>
      <c r="AB5" s="71"/>
      <c r="AC5" s="72"/>
      <c r="AD5" s="78" t="s">
        <v>1072</v>
      </c>
      <c r="AE5" s="78">
        <v>136</v>
      </c>
      <c r="AF5" s="78">
        <v>452</v>
      </c>
      <c r="AG5" s="78">
        <v>69342</v>
      </c>
      <c r="AH5" s="78">
        <v>90089</v>
      </c>
      <c r="AI5" s="78"/>
      <c r="AJ5" s="78" t="s">
        <v>1215</v>
      </c>
      <c r="AK5" s="78" t="s">
        <v>1313</v>
      </c>
      <c r="AL5" s="82" t="s">
        <v>1405</v>
      </c>
      <c r="AM5" s="78"/>
      <c r="AN5" s="80">
        <v>42371.84641203703</v>
      </c>
      <c r="AO5" s="82" t="s">
        <v>1455</v>
      </c>
      <c r="AP5" s="78" t="b">
        <v>0</v>
      </c>
      <c r="AQ5" s="78" t="b">
        <v>0</v>
      </c>
      <c r="AR5" s="78" t="b">
        <v>1</v>
      </c>
      <c r="AS5" s="78" t="s">
        <v>1035</v>
      </c>
      <c r="AT5" s="78">
        <v>14</v>
      </c>
      <c r="AU5" s="82" t="s">
        <v>1557</v>
      </c>
      <c r="AV5" s="78" t="b">
        <v>0</v>
      </c>
      <c r="AW5" s="78" t="s">
        <v>1682</v>
      </c>
      <c r="AX5" s="82" t="s">
        <v>1685</v>
      </c>
      <c r="AY5" s="78" t="s">
        <v>65</v>
      </c>
      <c r="AZ5" s="78" t="str">
        <f>REPLACE(INDEX(GroupVertices[Group],MATCH(Vertices[[#This Row],[Vertex]],GroupVertices[Vertex],0)),1,1,"")</f>
        <v>8</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214</v>
      </c>
      <c r="B6" s="65"/>
      <c r="C6" s="65" t="s">
        <v>64</v>
      </c>
      <c r="D6" s="66">
        <v>374.4100009579462</v>
      </c>
      <c r="E6" s="68"/>
      <c r="F6" s="100" t="s">
        <v>533</v>
      </c>
      <c r="G6" s="65"/>
      <c r="H6" s="69" t="s">
        <v>214</v>
      </c>
      <c r="I6" s="70"/>
      <c r="J6" s="70"/>
      <c r="K6" s="69" t="s">
        <v>1831</v>
      </c>
      <c r="L6" s="73">
        <v>1</v>
      </c>
      <c r="M6" s="74">
        <v>9538.7900390625</v>
      </c>
      <c r="N6" s="74">
        <v>4999.5</v>
      </c>
      <c r="O6" s="75"/>
      <c r="P6" s="76"/>
      <c r="Q6" s="76"/>
      <c r="R6" s="86"/>
      <c r="S6" s="48">
        <v>1</v>
      </c>
      <c r="T6" s="48">
        <v>1</v>
      </c>
      <c r="U6" s="49">
        <v>0</v>
      </c>
      <c r="V6" s="49">
        <v>0</v>
      </c>
      <c r="W6" s="49">
        <v>0</v>
      </c>
      <c r="X6" s="49">
        <v>0.999996</v>
      </c>
      <c r="Y6" s="49">
        <v>0</v>
      </c>
      <c r="Z6" s="49" t="s">
        <v>2480</v>
      </c>
      <c r="AA6" s="71">
        <v>6</v>
      </c>
      <c r="AB6" s="71"/>
      <c r="AC6" s="72"/>
      <c r="AD6" s="78" t="s">
        <v>1073</v>
      </c>
      <c r="AE6" s="78">
        <v>8716</v>
      </c>
      <c r="AF6" s="78">
        <v>7938</v>
      </c>
      <c r="AG6" s="78">
        <v>5682</v>
      </c>
      <c r="AH6" s="78">
        <v>28920</v>
      </c>
      <c r="AI6" s="78"/>
      <c r="AJ6" s="78" t="s">
        <v>1216</v>
      </c>
      <c r="AK6" s="78" t="s">
        <v>1314</v>
      </c>
      <c r="AL6" s="82" t="s">
        <v>1406</v>
      </c>
      <c r="AM6" s="78"/>
      <c r="AN6" s="80">
        <v>41542.35199074074</v>
      </c>
      <c r="AO6" s="82" t="s">
        <v>1456</v>
      </c>
      <c r="AP6" s="78" t="b">
        <v>0</v>
      </c>
      <c r="AQ6" s="78" t="b">
        <v>0</v>
      </c>
      <c r="AR6" s="78" t="b">
        <v>1</v>
      </c>
      <c r="AS6" s="78" t="s">
        <v>1035</v>
      </c>
      <c r="AT6" s="78">
        <v>2419</v>
      </c>
      <c r="AU6" s="82" t="s">
        <v>1558</v>
      </c>
      <c r="AV6" s="78" t="b">
        <v>0</v>
      </c>
      <c r="AW6" s="78" t="s">
        <v>1682</v>
      </c>
      <c r="AX6" s="82" t="s">
        <v>1686</v>
      </c>
      <c r="AY6" s="78" t="s">
        <v>66</v>
      </c>
      <c r="AZ6" s="78" t="str">
        <f>REPLACE(INDEX(GroupVertices[Group],MATCH(Vertices[[#This Row],[Vertex]],GroupVertices[Vertex],0)),1,1,"")</f>
        <v>4</v>
      </c>
      <c r="BA6" s="48" t="s">
        <v>492</v>
      </c>
      <c r="BB6" s="48" t="s">
        <v>492</v>
      </c>
      <c r="BC6" s="48" t="s">
        <v>503</v>
      </c>
      <c r="BD6" s="48" t="s">
        <v>503</v>
      </c>
      <c r="BE6" s="48" t="s">
        <v>513</v>
      </c>
      <c r="BF6" s="48" t="s">
        <v>513</v>
      </c>
      <c r="BG6" s="120" t="s">
        <v>2304</v>
      </c>
      <c r="BH6" s="120" t="s">
        <v>2304</v>
      </c>
      <c r="BI6" s="120" t="s">
        <v>2329</v>
      </c>
      <c r="BJ6" s="120" t="s">
        <v>2329</v>
      </c>
      <c r="BK6" s="120">
        <v>2</v>
      </c>
      <c r="BL6" s="123">
        <v>7.6923076923076925</v>
      </c>
      <c r="BM6" s="120">
        <v>0</v>
      </c>
      <c r="BN6" s="123">
        <v>0</v>
      </c>
      <c r="BO6" s="120">
        <v>0</v>
      </c>
      <c r="BP6" s="123">
        <v>0</v>
      </c>
      <c r="BQ6" s="120">
        <v>24</v>
      </c>
      <c r="BR6" s="123">
        <v>92.3076923076923</v>
      </c>
      <c r="BS6" s="120">
        <v>26</v>
      </c>
      <c r="BT6" s="2"/>
      <c r="BU6" s="3"/>
      <c r="BV6" s="3"/>
      <c r="BW6" s="3"/>
      <c r="BX6" s="3"/>
    </row>
    <row r="7" spans="1:76" ht="15">
      <c r="A7" s="64" t="s">
        <v>215</v>
      </c>
      <c r="B7" s="65"/>
      <c r="C7" s="65" t="s">
        <v>64</v>
      </c>
      <c r="D7" s="66">
        <v>194.1906312865217</v>
      </c>
      <c r="E7" s="68"/>
      <c r="F7" s="100" t="s">
        <v>534</v>
      </c>
      <c r="G7" s="65"/>
      <c r="H7" s="69" t="s">
        <v>215</v>
      </c>
      <c r="I7" s="70"/>
      <c r="J7" s="70"/>
      <c r="K7" s="69" t="s">
        <v>1832</v>
      </c>
      <c r="L7" s="73">
        <v>1</v>
      </c>
      <c r="M7" s="74">
        <v>9454.8701171875</v>
      </c>
      <c r="N7" s="74">
        <v>2958.527587890625</v>
      </c>
      <c r="O7" s="75"/>
      <c r="P7" s="76"/>
      <c r="Q7" s="76"/>
      <c r="R7" s="86"/>
      <c r="S7" s="48">
        <v>0</v>
      </c>
      <c r="T7" s="48">
        <v>1</v>
      </c>
      <c r="U7" s="49">
        <v>0</v>
      </c>
      <c r="V7" s="49">
        <v>0.2</v>
      </c>
      <c r="W7" s="49">
        <v>0</v>
      </c>
      <c r="X7" s="49">
        <v>0.610685</v>
      </c>
      <c r="Y7" s="49">
        <v>0</v>
      </c>
      <c r="Z7" s="49">
        <v>0</v>
      </c>
      <c r="AA7" s="71">
        <v>7</v>
      </c>
      <c r="AB7" s="71"/>
      <c r="AC7" s="72"/>
      <c r="AD7" s="78" t="s">
        <v>1074</v>
      </c>
      <c r="AE7" s="78">
        <v>701</v>
      </c>
      <c r="AF7" s="78">
        <v>1203</v>
      </c>
      <c r="AG7" s="78">
        <v>57675</v>
      </c>
      <c r="AH7" s="78">
        <v>821</v>
      </c>
      <c r="AI7" s="78"/>
      <c r="AJ7" s="78" t="s">
        <v>1217</v>
      </c>
      <c r="AK7" s="78" t="s">
        <v>1315</v>
      </c>
      <c r="AL7" s="82" t="s">
        <v>1407</v>
      </c>
      <c r="AM7" s="78"/>
      <c r="AN7" s="80">
        <v>40715.76483796296</v>
      </c>
      <c r="AO7" s="82" t="s">
        <v>1457</v>
      </c>
      <c r="AP7" s="78" t="b">
        <v>0</v>
      </c>
      <c r="AQ7" s="78" t="b">
        <v>0</v>
      </c>
      <c r="AR7" s="78" t="b">
        <v>1</v>
      </c>
      <c r="AS7" s="78" t="s">
        <v>1552</v>
      </c>
      <c r="AT7" s="78">
        <v>521</v>
      </c>
      <c r="AU7" s="82" t="s">
        <v>1559</v>
      </c>
      <c r="AV7" s="78" t="b">
        <v>0</v>
      </c>
      <c r="AW7" s="78" t="s">
        <v>1682</v>
      </c>
      <c r="AX7" s="82" t="s">
        <v>1687</v>
      </c>
      <c r="AY7" s="78" t="s">
        <v>66</v>
      </c>
      <c r="AZ7" s="78" t="str">
        <f>REPLACE(INDEX(GroupVertices[Group],MATCH(Vertices[[#This Row],[Vertex]],GroupVertices[Vertex],0)),1,1,"")</f>
        <v>6</v>
      </c>
      <c r="BA7" s="48" t="s">
        <v>493</v>
      </c>
      <c r="BB7" s="48" t="s">
        <v>493</v>
      </c>
      <c r="BC7" s="48" t="s">
        <v>504</v>
      </c>
      <c r="BD7" s="48" t="s">
        <v>504</v>
      </c>
      <c r="BE7" s="48" t="s">
        <v>514</v>
      </c>
      <c r="BF7" s="48" t="s">
        <v>514</v>
      </c>
      <c r="BG7" s="120" t="s">
        <v>2305</v>
      </c>
      <c r="BH7" s="120" t="s">
        <v>2305</v>
      </c>
      <c r="BI7" s="120" t="s">
        <v>2330</v>
      </c>
      <c r="BJ7" s="120" t="s">
        <v>2330</v>
      </c>
      <c r="BK7" s="120">
        <v>0</v>
      </c>
      <c r="BL7" s="123">
        <v>0</v>
      </c>
      <c r="BM7" s="120">
        <v>0</v>
      </c>
      <c r="BN7" s="123">
        <v>0</v>
      </c>
      <c r="BO7" s="120">
        <v>0</v>
      </c>
      <c r="BP7" s="123">
        <v>0</v>
      </c>
      <c r="BQ7" s="120">
        <v>18</v>
      </c>
      <c r="BR7" s="123">
        <v>100</v>
      </c>
      <c r="BS7" s="120">
        <v>18</v>
      </c>
      <c r="BT7" s="2"/>
      <c r="BU7" s="3"/>
      <c r="BV7" s="3"/>
      <c r="BW7" s="3"/>
      <c r="BX7" s="3"/>
    </row>
    <row r="8" spans="1:76" ht="15">
      <c r="A8" s="64" t="s">
        <v>217</v>
      </c>
      <c r="B8" s="65"/>
      <c r="C8" s="65" t="s">
        <v>64</v>
      </c>
      <c r="D8" s="66">
        <v>1000</v>
      </c>
      <c r="E8" s="68"/>
      <c r="F8" s="100" t="s">
        <v>1574</v>
      </c>
      <c r="G8" s="65"/>
      <c r="H8" s="69" t="s">
        <v>217</v>
      </c>
      <c r="I8" s="70"/>
      <c r="J8" s="70"/>
      <c r="K8" s="69" t="s">
        <v>1833</v>
      </c>
      <c r="L8" s="73">
        <v>20.94281914893617</v>
      </c>
      <c r="M8" s="74">
        <v>9454.8701171875</v>
      </c>
      <c r="N8" s="74">
        <v>2311.533447265625</v>
      </c>
      <c r="O8" s="75"/>
      <c r="P8" s="76"/>
      <c r="Q8" s="76"/>
      <c r="R8" s="86"/>
      <c r="S8" s="48">
        <v>4</v>
      </c>
      <c r="T8" s="48">
        <v>1</v>
      </c>
      <c r="U8" s="49">
        <v>6</v>
      </c>
      <c r="V8" s="49">
        <v>0.333333</v>
      </c>
      <c r="W8" s="49">
        <v>0</v>
      </c>
      <c r="X8" s="49">
        <v>2.167931</v>
      </c>
      <c r="Y8" s="49">
        <v>0</v>
      </c>
      <c r="Z8" s="49">
        <v>0</v>
      </c>
      <c r="AA8" s="71">
        <v>8</v>
      </c>
      <c r="AB8" s="71"/>
      <c r="AC8" s="72"/>
      <c r="AD8" s="78" t="s">
        <v>1075</v>
      </c>
      <c r="AE8" s="78">
        <v>51390</v>
      </c>
      <c r="AF8" s="78">
        <v>70904</v>
      </c>
      <c r="AG8" s="78">
        <v>193064</v>
      </c>
      <c r="AH8" s="78">
        <v>135825</v>
      </c>
      <c r="AI8" s="78"/>
      <c r="AJ8" s="78" t="s">
        <v>1218</v>
      </c>
      <c r="AK8" s="78" t="s">
        <v>1316</v>
      </c>
      <c r="AL8" s="82" t="s">
        <v>1408</v>
      </c>
      <c r="AM8" s="78"/>
      <c r="AN8" s="80">
        <v>39524.70877314815</v>
      </c>
      <c r="AO8" s="82" t="s">
        <v>1458</v>
      </c>
      <c r="AP8" s="78" t="b">
        <v>0</v>
      </c>
      <c r="AQ8" s="78" t="b">
        <v>0</v>
      </c>
      <c r="AR8" s="78" t="b">
        <v>1</v>
      </c>
      <c r="AS8" s="78" t="s">
        <v>1035</v>
      </c>
      <c r="AT8" s="78">
        <v>4695</v>
      </c>
      <c r="AU8" s="82" t="s">
        <v>1560</v>
      </c>
      <c r="AV8" s="78" t="b">
        <v>0</v>
      </c>
      <c r="AW8" s="78" t="s">
        <v>1682</v>
      </c>
      <c r="AX8" s="82" t="s">
        <v>1688</v>
      </c>
      <c r="AY8" s="78" t="s">
        <v>66</v>
      </c>
      <c r="AZ8" s="78" t="str">
        <f>REPLACE(INDEX(GroupVertices[Group],MATCH(Vertices[[#This Row],[Vertex]],GroupVertices[Vertex],0)),1,1,"")</f>
        <v>6</v>
      </c>
      <c r="BA8" s="48" t="s">
        <v>493</v>
      </c>
      <c r="BB8" s="48" t="s">
        <v>493</v>
      </c>
      <c r="BC8" s="48" t="s">
        <v>504</v>
      </c>
      <c r="BD8" s="48" t="s">
        <v>504</v>
      </c>
      <c r="BE8" s="48" t="s">
        <v>514</v>
      </c>
      <c r="BF8" s="48" t="s">
        <v>514</v>
      </c>
      <c r="BG8" s="120" t="s">
        <v>2306</v>
      </c>
      <c r="BH8" s="120" t="s">
        <v>2306</v>
      </c>
      <c r="BI8" s="120" t="s">
        <v>2331</v>
      </c>
      <c r="BJ8" s="120" t="s">
        <v>2331</v>
      </c>
      <c r="BK8" s="120">
        <v>0</v>
      </c>
      <c r="BL8" s="123">
        <v>0</v>
      </c>
      <c r="BM8" s="120">
        <v>0</v>
      </c>
      <c r="BN8" s="123">
        <v>0</v>
      </c>
      <c r="BO8" s="120">
        <v>0</v>
      </c>
      <c r="BP8" s="123">
        <v>0</v>
      </c>
      <c r="BQ8" s="120">
        <v>15</v>
      </c>
      <c r="BR8" s="123">
        <v>100</v>
      </c>
      <c r="BS8" s="120">
        <v>15</v>
      </c>
      <c r="BT8" s="2"/>
      <c r="BU8" s="3"/>
      <c r="BV8" s="3"/>
      <c r="BW8" s="3"/>
      <c r="BX8" s="3"/>
    </row>
    <row r="9" spans="1:76" ht="15">
      <c r="A9" s="64" t="s">
        <v>216</v>
      </c>
      <c r="B9" s="65"/>
      <c r="C9" s="65" t="s">
        <v>64</v>
      </c>
      <c r="D9" s="66">
        <v>164.9434492448191</v>
      </c>
      <c r="E9" s="68"/>
      <c r="F9" s="100" t="s">
        <v>535</v>
      </c>
      <c r="G9" s="65"/>
      <c r="H9" s="69" t="s">
        <v>216</v>
      </c>
      <c r="I9" s="70"/>
      <c r="J9" s="70"/>
      <c r="K9" s="69" t="s">
        <v>1834</v>
      </c>
      <c r="L9" s="73">
        <v>1</v>
      </c>
      <c r="M9" s="74">
        <v>8756.43359375</v>
      </c>
      <c r="N9" s="74">
        <v>2958.527587890625</v>
      </c>
      <c r="O9" s="75"/>
      <c r="P9" s="76"/>
      <c r="Q9" s="76"/>
      <c r="R9" s="86"/>
      <c r="S9" s="48">
        <v>0</v>
      </c>
      <c r="T9" s="48">
        <v>1</v>
      </c>
      <c r="U9" s="49">
        <v>0</v>
      </c>
      <c r="V9" s="49">
        <v>0.2</v>
      </c>
      <c r="W9" s="49">
        <v>0</v>
      </c>
      <c r="X9" s="49">
        <v>0.610685</v>
      </c>
      <c r="Y9" s="49">
        <v>0</v>
      </c>
      <c r="Z9" s="49">
        <v>0</v>
      </c>
      <c r="AA9" s="71">
        <v>9</v>
      </c>
      <c r="AB9" s="71"/>
      <c r="AC9" s="72"/>
      <c r="AD9" s="78" t="s">
        <v>1076</v>
      </c>
      <c r="AE9" s="78">
        <v>222</v>
      </c>
      <c r="AF9" s="78">
        <v>110</v>
      </c>
      <c r="AG9" s="78">
        <v>94</v>
      </c>
      <c r="AH9" s="78">
        <v>127</v>
      </c>
      <c r="AI9" s="78"/>
      <c r="AJ9" s="78" t="s">
        <v>1219</v>
      </c>
      <c r="AK9" s="78" t="s">
        <v>1317</v>
      </c>
      <c r="AL9" s="78"/>
      <c r="AM9" s="78"/>
      <c r="AN9" s="80">
        <v>43482.83883101852</v>
      </c>
      <c r="AO9" s="82" t="s">
        <v>1459</v>
      </c>
      <c r="AP9" s="78" t="b">
        <v>1</v>
      </c>
      <c r="AQ9" s="78" t="b">
        <v>0</v>
      </c>
      <c r="AR9" s="78" t="b">
        <v>0</v>
      </c>
      <c r="AS9" s="78" t="s">
        <v>1035</v>
      </c>
      <c r="AT9" s="78">
        <v>2</v>
      </c>
      <c r="AU9" s="78"/>
      <c r="AV9" s="78" t="b">
        <v>0</v>
      </c>
      <c r="AW9" s="78" t="s">
        <v>1682</v>
      </c>
      <c r="AX9" s="82" t="s">
        <v>1689</v>
      </c>
      <c r="AY9" s="78" t="s">
        <v>66</v>
      </c>
      <c r="AZ9" s="78" t="str">
        <f>REPLACE(INDEX(GroupVertices[Group],MATCH(Vertices[[#This Row],[Vertex]],GroupVertices[Vertex],0)),1,1,"")</f>
        <v>6</v>
      </c>
      <c r="BA9" s="48" t="s">
        <v>493</v>
      </c>
      <c r="BB9" s="48" t="s">
        <v>493</v>
      </c>
      <c r="BC9" s="48" t="s">
        <v>504</v>
      </c>
      <c r="BD9" s="48" t="s">
        <v>504</v>
      </c>
      <c r="BE9" s="48" t="s">
        <v>514</v>
      </c>
      <c r="BF9" s="48" t="s">
        <v>514</v>
      </c>
      <c r="BG9" s="120" t="s">
        <v>2305</v>
      </c>
      <c r="BH9" s="120" t="s">
        <v>2305</v>
      </c>
      <c r="BI9" s="120" t="s">
        <v>2330</v>
      </c>
      <c r="BJ9" s="120" t="s">
        <v>2330</v>
      </c>
      <c r="BK9" s="120">
        <v>0</v>
      </c>
      <c r="BL9" s="123">
        <v>0</v>
      </c>
      <c r="BM9" s="120">
        <v>0</v>
      </c>
      <c r="BN9" s="123">
        <v>0</v>
      </c>
      <c r="BO9" s="120">
        <v>0</v>
      </c>
      <c r="BP9" s="123">
        <v>0</v>
      </c>
      <c r="BQ9" s="120">
        <v>18</v>
      </c>
      <c r="BR9" s="123">
        <v>100</v>
      </c>
      <c r="BS9" s="120">
        <v>18</v>
      </c>
      <c r="BT9" s="2"/>
      <c r="BU9" s="3"/>
      <c r="BV9" s="3"/>
      <c r="BW9" s="3"/>
      <c r="BX9" s="3"/>
    </row>
    <row r="10" spans="1:76" ht="15">
      <c r="A10" s="64" t="s">
        <v>218</v>
      </c>
      <c r="B10" s="65"/>
      <c r="C10" s="65" t="s">
        <v>64</v>
      </c>
      <c r="D10" s="66">
        <v>163.71255228789477</v>
      </c>
      <c r="E10" s="68"/>
      <c r="F10" s="100" t="s">
        <v>536</v>
      </c>
      <c r="G10" s="65"/>
      <c r="H10" s="69" t="s">
        <v>218</v>
      </c>
      <c r="I10" s="70"/>
      <c r="J10" s="70"/>
      <c r="K10" s="69" t="s">
        <v>1835</v>
      </c>
      <c r="L10" s="73">
        <v>1</v>
      </c>
      <c r="M10" s="74">
        <v>8756.43359375</v>
      </c>
      <c r="N10" s="74">
        <v>2311.533447265625</v>
      </c>
      <c r="O10" s="75"/>
      <c r="P10" s="76"/>
      <c r="Q10" s="76"/>
      <c r="R10" s="86"/>
      <c r="S10" s="48">
        <v>0</v>
      </c>
      <c r="T10" s="48">
        <v>1</v>
      </c>
      <c r="U10" s="49">
        <v>0</v>
      </c>
      <c r="V10" s="49">
        <v>0.2</v>
      </c>
      <c r="W10" s="49">
        <v>0</v>
      </c>
      <c r="X10" s="49">
        <v>0.610685</v>
      </c>
      <c r="Y10" s="49">
        <v>0</v>
      </c>
      <c r="Z10" s="49">
        <v>0</v>
      </c>
      <c r="AA10" s="71">
        <v>10</v>
      </c>
      <c r="AB10" s="71"/>
      <c r="AC10" s="72"/>
      <c r="AD10" s="78" t="s">
        <v>1077</v>
      </c>
      <c r="AE10" s="78">
        <v>165</v>
      </c>
      <c r="AF10" s="78">
        <v>64</v>
      </c>
      <c r="AG10" s="78">
        <v>72</v>
      </c>
      <c r="AH10" s="78">
        <v>104</v>
      </c>
      <c r="AI10" s="78"/>
      <c r="AJ10" s="78" t="s">
        <v>1220</v>
      </c>
      <c r="AK10" s="78" t="s">
        <v>1318</v>
      </c>
      <c r="AL10" s="82" t="s">
        <v>1409</v>
      </c>
      <c r="AM10" s="78"/>
      <c r="AN10" s="80">
        <v>43483.761608796296</v>
      </c>
      <c r="AO10" s="82" t="s">
        <v>1460</v>
      </c>
      <c r="AP10" s="78" t="b">
        <v>0</v>
      </c>
      <c r="AQ10" s="78" t="b">
        <v>0</v>
      </c>
      <c r="AR10" s="78" t="b">
        <v>0</v>
      </c>
      <c r="AS10" s="78" t="s">
        <v>1035</v>
      </c>
      <c r="AT10" s="78">
        <v>1</v>
      </c>
      <c r="AU10" s="82" t="s">
        <v>1557</v>
      </c>
      <c r="AV10" s="78" t="b">
        <v>0</v>
      </c>
      <c r="AW10" s="78" t="s">
        <v>1682</v>
      </c>
      <c r="AX10" s="82" t="s">
        <v>1690</v>
      </c>
      <c r="AY10" s="78" t="s">
        <v>66</v>
      </c>
      <c r="AZ10" s="78" t="str">
        <f>REPLACE(INDEX(GroupVertices[Group],MATCH(Vertices[[#This Row],[Vertex]],GroupVertices[Vertex],0)),1,1,"")</f>
        <v>6</v>
      </c>
      <c r="BA10" s="48" t="s">
        <v>493</v>
      </c>
      <c r="BB10" s="48" t="s">
        <v>493</v>
      </c>
      <c r="BC10" s="48" t="s">
        <v>504</v>
      </c>
      <c r="BD10" s="48" t="s">
        <v>504</v>
      </c>
      <c r="BE10" s="48" t="s">
        <v>514</v>
      </c>
      <c r="BF10" s="48" t="s">
        <v>514</v>
      </c>
      <c r="BG10" s="120" t="s">
        <v>2305</v>
      </c>
      <c r="BH10" s="120" t="s">
        <v>2305</v>
      </c>
      <c r="BI10" s="120" t="s">
        <v>2330</v>
      </c>
      <c r="BJ10" s="120" t="s">
        <v>2330</v>
      </c>
      <c r="BK10" s="120">
        <v>0</v>
      </c>
      <c r="BL10" s="123">
        <v>0</v>
      </c>
      <c r="BM10" s="120">
        <v>0</v>
      </c>
      <c r="BN10" s="123">
        <v>0</v>
      </c>
      <c r="BO10" s="120">
        <v>0</v>
      </c>
      <c r="BP10" s="123">
        <v>0</v>
      </c>
      <c r="BQ10" s="120">
        <v>18</v>
      </c>
      <c r="BR10" s="123">
        <v>100</v>
      </c>
      <c r="BS10" s="120">
        <v>18</v>
      </c>
      <c r="BT10" s="2"/>
      <c r="BU10" s="3"/>
      <c r="BV10" s="3"/>
      <c r="BW10" s="3"/>
      <c r="BX10" s="3"/>
    </row>
    <row r="11" spans="1:76" ht="15">
      <c r="A11" s="64" t="s">
        <v>219</v>
      </c>
      <c r="B11" s="65"/>
      <c r="C11" s="65" t="s">
        <v>64</v>
      </c>
      <c r="D11" s="66">
        <v>1000</v>
      </c>
      <c r="E11" s="68"/>
      <c r="F11" s="100" t="s">
        <v>537</v>
      </c>
      <c r="G11" s="65"/>
      <c r="H11" s="69" t="s">
        <v>219</v>
      </c>
      <c r="I11" s="70"/>
      <c r="J11" s="70"/>
      <c r="K11" s="69" t="s">
        <v>1836</v>
      </c>
      <c r="L11" s="73">
        <v>6881.272606382979</v>
      </c>
      <c r="M11" s="74">
        <v>4937.57470703125</v>
      </c>
      <c r="N11" s="74">
        <v>5018.900390625</v>
      </c>
      <c r="O11" s="75"/>
      <c r="P11" s="76"/>
      <c r="Q11" s="76"/>
      <c r="R11" s="86"/>
      <c r="S11" s="48">
        <v>0</v>
      </c>
      <c r="T11" s="48">
        <v>46</v>
      </c>
      <c r="U11" s="49">
        <v>2070</v>
      </c>
      <c r="V11" s="49">
        <v>0.021739</v>
      </c>
      <c r="W11" s="49">
        <v>0.000559</v>
      </c>
      <c r="X11" s="49">
        <v>21.675584</v>
      </c>
      <c r="Y11" s="49">
        <v>0</v>
      </c>
      <c r="Z11" s="49">
        <v>0</v>
      </c>
      <c r="AA11" s="71">
        <v>11</v>
      </c>
      <c r="AB11" s="71"/>
      <c r="AC11" s="72"/>
      <c r="AD11" s="78" t="s">
        <v>1078</v>
      </c>
      <c r="AE11" s="78">
        <v>11150</v>
      </c>
      <c r="AF11" s="78">
        <v>45009</v>
      </c>
      <c r="AG11" s="78">
        <v>656535</v>
      </c>
      <c r="AH11" s="78">
        <v>955</v>
      </c>
      <c r="AI11" s="78"/>
      <c r="AJ11" s="78" t="s">
        <v>1221</v>
      </c>
      <c r="AK11" s="78" t="s">
        <v>1319</v>
      </c>
      <c r="AL11" s="82" t="s">
        <v>1410</v>
      </c>
      <c r="AM11" s="78"/>
      <c r="AN11" s="80">
        <v>40602.423472222225</v>
      </c>
      <c r="AO11" s="82" t="s">
        <v>1461</v>
      </c>
      <c r="AP11" s="78" t="b">
        <v>0</v>
      </c>
      <c r="AQ11" s="78" t="b">
        <v>0</v>
      </c>
      <c r="AR11" s="78" t="b">
        <v>0</v>
      </c>
      <c r="AS11" s="78" t="s">
        <v>1035</v>
      </c>
      <c r="AT11" s="78">
        <v>181</v>
      </c>
      <c r="AU11" s="82" t="s">
        <v>1557</v>
      </c>
      <c r="AV11" s="78" t="b">
        <v>1</v>
      </c>
      <c r="AW11" s="78" t="s">
        <v>1682</v>
      </c>
      <c r="AX11" s="82" t="s">
        <v>1691</v>
      </c>
      <c r="AY11" s="78" t="s">
        <v>66</v>
      </c>
      <c r="AZ11" s="78" t="str">
        <f>REPLACE(INDEX(GroupVertices[Group],MATCH(Vertices[[#This Row],[Vertex]],GroupVertices[Vertex],0)),1,1,"")</f>
        <v>2</v>
      </c>
      <c r="BA11" s="48" t="s">
        <v>495</v>
      </c>
      <c r="BB11" s="48" t="s">
        <v>2295</v>
      </c>
      <c r="BC11" s="48" t="s">
        <v>506</v>
      </c>
      <c r="BD11" s="48" t="s">
        <v>2298</v>
      </c>
      <c r="BE11" s="48"/>
      <c r="BF11" s="48"/>
      <c r="BG11" s="120" t="s">
        <v>2307</v>
      </c>
      <c r="BH11" s="120" t="s">
        <v>2321</v>
      </c>
      <c r="BI11" s="120" t="s">
        <v>2332</v>
      </c>
      <c r="BJ11" s="120" t="s">
        <v>2332</v>
      </c>
      <c r="BK11" s="120">
        <v>24</v>
      </c>
      <c r="BL11" s="123">
        <v>2.0654044750430294</v>
      </c>
      <c r="BM11" s="120">
        <v>23</v>
      </c>
      <c r="BN11" s="123">
        <v>1.9793459552495698</v>
      </c>
      <c r="BO11" s="120">
        <v>0</v>
      </c>
      <c r="BP11" s="123">
        <v>0</v>
      </c>
      <c r="BQ11" s="120">
        <v>1115</v>
      </c>
      <c r="BR11" s="123">
        <v>95.9552495697074</v>
      </c>
      <c r="BS11" s="120">
        <v>1162</v>
      </c>
      <c r="BT11" s="2"/>
      <c r="BU11" s="3"/>
      <c r="BV11" s="3"/>
      <c r="BW11" s="3"/>
      <c r="BX11" s="3"/>
    </row>
    <row r="12" spans="1:76" ht="15">
      <c r="A12" s="64" t="s">
        <v>241</v>
      </c>
      <c r="B12" s="65"/>
      <c r="C12" s="65" t="s">
        <v>64</v>
      </c>
      <c r="D12" s="66">
        <v>162.1337931474918</v>
      </c>
      <c r="E12" s="68"/>
      <c r="F12" s="100" t="s">
        <v>1575</v>
      </c>
      <c r="G12" s="65"/>
      <c r="H12" s="69" t="s">
        <v>241</v>
      </c>
      <c r="I12" s="70"/>
      <c r="J12" s="70"/>
      <c r="K12" s="69" t="s">
        <v>1837</v>
      </c>
      <c r="L12" s="73">
        <v>1</v>
      </c>
      <c r="M12" s="74">
        <v>4345.39111328125</v>
      </c>
      <c r="N12" s="74">
        <v>5005.89404296875</v>
      </c>
      <c r="O12" s="75"/>
      <c r="P12" s="76"/>
      <c r="Q12" s="76"/>
      <c r="R12" s="86"/>
      <c r="S12" s="48">
        <v>1</v>
      </c>
      <c r="T12" s="48">
        <v>0</v>
      </c>
      <c r="U12" s="49">
        <v>0</v>
      </c>
      <c r="V12" s="49">
        <v>0.010989</v>
      </c>
      <c r="W12" s="49">
        <v>0.000559</v>
      </c>
      <c r="X12" s="49">
        <v>0.550527</v>
      </c>
      <c r="Y12" s="49">
        <v>0</v>
      </c>
      <c r="Z12" s="49">
        <v>0</v>
      </c>
      <c r="AA12" s="71">
        <v>12</v>
      </c>
      <c r="AB12" s="71"/>
      <c r="AC12" s="72"/>
      <c r="AD12" s="78" t="s">
        <v>1079</v>
      </c>
      <c r="AE12" s="78">
        <v>21</v>
      </c>
      <c r="AF12" s="78">
        <v>5</v>
      </c>
      <c r="AG12" s="78">
        <v>208</v>
      </c>
      <c r="AH12" s="78">
        <v>603</v>
      </c>
      <c r="AI12" s="78"/>
      <c r="AJ12" s="78" t="s">
        <v>1222</v>
      </c>
      <c r="AK12" s="78" t="s">
        <v>1320</v>
      </c>
      <c r="AL12" s="78"/>
      <c r="AM12" s="78"/>
      <c r="AN12" s="80">
        <v>41442.83833333333</v>
      </c>
      <c r="AO12" s="78"/>
      <c r="AP12" s="78" t="b">
        <v>1</v>
      </c>
      <c r="AQ12" s="78" t="b">
        <v>0</v>
      </c>
      <c r="AR12" s="78" t="b">
        <v>0</v>
      </c>
      <c r="AS12" s="78" t="s">
        <v>1035</v>
      </c>
      <c r="AT12" s="78">
        <v>1</v>
      </c>
      <c r="AU12" s="82" t="s">
        <v>1557</v>
      </c>
      <c r="AV12" s="78" t="b">
        <v>0</v>
      </c>
      <c r="AW12" s="78" t="s">
        <v>1682</v>
      </c>
      <c r="AX12" s="82" t="s">
        <v>1692</v>
      </c>
      <c r="AY12" s="78" t="s">
        <v>65</v>
      </c>
      <c r="AZ12" s="78" t="str">
        <f>REPLACE(INDEX(GroupVertices[Group],MATCH(Vertices[[#This Row],[Vertex]],GroupVertices[Vertex],0)),1,1,"")</f>
        <v>2</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242</v>
      </c>
      <c r="B13" s="65"/>
      <c r="C13" s="65" t="s">
        <v>64</v>
      </c>
      <c r="D13" s="66">
        <v>172.46262413385702</v>
      </c>
      <c r="E13" s="68"/>
      <c r="F13" s="100" t="s">
        <v>1576</v>
      </c>
      <c r="G13" s="65"/>
      <c r="H13" s="69" t="s">
        <v>242</v>
      </c>
      <c r="I13" s="70"/>
      <c r="J13" s="70"/>
      <c r="K13" s="69" t="s">
        <v>1838</v>
      </c>
      <c r="L13" s="73">
        <v>1</v>
      </c>
      <c r="M13" s="74">
        <v>4514.91748046875</v>
      </c>
      <c r="N13" s="74">
        <v>8226.5537109375</v>
      </c>
      <c r="O13" s="75"/>
      <c r="P13" s="76"/>
      <c r="Q13" s="76"/>
      <c r="R13" s="86"/>
      <c r="S13" s="48">
        <v>1</v>
      </c>
      <c r="T13" s="48">
        <v>0</v>
      </c>
      <c r="U13" s="49">
        <v>0</v>
      </c>
      <c r="V13" s="49">
        <v>0.010989</v>
      </c>
      <c r="W13" s="49">
        <v>0.000559</v>
      </c>
      <c r="X13" s="49">
        <v>0.550527</v>
      </c>
      <c r="Y13" s="49">
        <v>0</v>
      </c>
      <c r="Z13" s="49">
        <v>0</v>
      </c>
      <c r="AA13" s="71">
        <v>13</v>
      </c>
      <c r="AB13" s="71"/>
      <c r="AC13" s="72"/>
      <c r="AD13" s="78" t="s">
        <v>1080</v>
      </c>
      <c r="AE13" s="78">
        <v>4145</v>
      </c>
      <c r="AF13" s="78">
        <v>391</v>
      </c>
      <c r="AG13" s="78">
        <v>11415</v>
      </c>
      <c r="AH13" s="78">
        <v>3533</v>
      </c>
      <c r="AI13" s="78">
        <v>3600</v>
      </c>
      <c r="AJ13" s="78" t="s">
        <v>1223</v>
      </c>
      <c r="AK13" s="78"/>
      <c r="AL13" s="78"/>
      <c r="AM13" s="78" t="s">
        <v>1331</v>
      </c>
      <c r="AN13" s="80">
        <v>40270.858877314815</v>
      </c>
      <c r="AO13" s="82" t="s">
        <v>1462</v>
      </c>
      <c r="AP13" s="78" t="b">
        <v>0</v>
      </c>
      <c r="AQ13" s="78" t="b">
        <v>0</v>
      </c>
      <c r="AR13" s="78" t="b">
        <v>0</v>
      </c>
      <c r="AS13" s="78" t="s">
        <v>1035</v>
      </c>
      <c r="AT13" s="78">
        <v>52</v>
      </c>
      <c r="AU13" s="82" t="s">
        <v>1561</v>
      </c>
      <c r="AV13" s="78" t="b">
        <v>0</v>
      </c>
      <c r="AW13" s="78" t="s">
        <v>1682</v>
      </c>
      <c r="AX13" s="82" t="s">
        <v>1693</v>
      </c>
      <c r="AY13" s="78" t="s">
        <v>65</v>
      </c>
      <c r="AZ13" s="78" t="str">
        <f>REPLACE(INDEX(GroupVertices[Group],MATCH(Vertices[[#This Row],[Vertex]],GroupVertices[Vertex],0)),1,1,"")</f>
        <v>2</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243</v>
      </c>
      <c r="B14" s="65"/>
      <c r="C14" s="65" t="s">
        <v>64</v>
      </c>
      <c r="D14" s="66">
        <v>200.23808155315004</v>
      </c>
      <c r="E14" s="68"/>
      <c r="F14" s="100" t="s">
        <v>1577</v>
      </c>
      <c r="G14" s="65"/>
      <c r="H14" s="69" t="s">
        <v>243</v>
      </c>
      <c r="I14" s="70"/>
      <c r="J14" s="70"/>
      <c r="K14" s="69" t="s">
        <v>1839</v>
      </c>
      <c r="L14" s="73">
        <v>1</v>
      </c>
      <c r="M14" s="74">
        <v>5437.0458984375</v>
      </c>
      <c r="N14" s="74">
        <v>760.7407836914062</v>
      </c>
      <c r="O14" s="75"/>
      <c r="P14" s="76"/>
      <c r="Q14" s="76"/>
      <c r="R14" s="86"/>
      <c r="S14" s="48">
        <v>1</v>
      </c>
      <c r="T14" s="48">
        <v>0</v>
      </c>
      <c r="U14" s="49">
        <v>0</v>
      </c>
      <c r="V14" s="49">
        <v>0.010989</v>
      </c>
      <c r="W14" s="49">
        <v>0.000559</v>
      </c>
      <c r="X14" s="49">
        <v>0.550527</v>
      </c>
      <c r="Y14" s="49">
        <v>0</v>
      </c>
      <c r="Z14" s="49">
        <v>0</v>
      </c>
      <c r="AA14" s="71">
        <v>14</v>
      </c>
      <c r="AB14" s="71"/>
      <c r="AC14" s="72"/>
      <c r="AD14" s="78" t="s">
        <v>1081</v>
      </c>
      <c r="AE14" s="78">
        <v>1554</v>
      </c>
      <c r="AF14" s="78">
        <v>1429</v>
      </c>
      <c r="AG14" s="78">
        <v>25830</v>
      </c>
      <c r="AH14" s="78">
        <v>5711</v>
      </c>
      <c r="AI14" s="78"/>
      <c r="AJ14" s="78" t="s">
        <v>1224</v>
      </c>
      <c r="AK14" s="78" t="s">
        <v>1321</v>
      </c>
      <c r="AL14" s="78"/>
      <c r="AM14" s="78"/>
      <c r="AN14" s="80">
        <v>39969.36383101852</v>
      </c>
      <c r="AO14" s="82" t="s">
        <v>1463</v>
      </c>
      <c r="AP14" s="78" t="b">
        <v>0</v>
      </c>
      <c r="AQ14" s="78" t="b">
        <v>0</v>
      </c>
      <c r="AR14" s="78" t="b">
        <v>1</v>
      </c>
      <c r="AS14" s="78" t="s">
        <v>1035</v>
      </c>
      <c r="AT14" s="78">
        <v>22</v>
      </c>
      <c r="AU14" s="82" t="s">
        <v>1557</v>
      </c>
      <c r="AV14" s="78" t="b">
        <v>0</v>
      </c>
      <c r="AW14" s="78" t="s">
        <v>1682</v>
      </c>
      <c r="AX14" s="82" t="s">
        <v>1694</v>
      </c>
      <c r="AY14" s="78" t="s">
        <v>65</v>
      </c>
      <c r="AZ14" s="78" t="str">
        <f>REPLACE(INDEX(GroupVertices[Group],MATCH(Vertices[[#This Row],[Vertex]],GroupVertices[Vertex],0)),1,1,"")</f>
        <v>2</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244</v>
      </c>
      <c r="B15" s="65"/>
      <c r="C15" s="65" t="s">
        <v>64</v>
      </c>
      <c r="D15" s="66">
        <v>164.06041447137338</v>
      </c>
      <c r="E15" s="68"/>
      <c r="F15" s="100" t="s">
        <v>545</v>
      </c>
      <c r="G15" s="65"/>
      <c r="H15" s="69" t="s">
        <v>244</v>
      </c>
      <c r="I15" s="70"/>
      <c r="J15" s="70"/>
      <c r="K15" s="69" t="s">
        <v>1840</v>
      </c>
      <c r="L15" s="73">
        <v>1</v>
      </c>
      <c r="M15" s="74">
        <v>4360.98193359375</v>
      </c>
      <c r="N15" s="74">
        <v>716.3403930664062</v>
      </c>
      <c r="O15" s="75"/>
      <c r="P15" s="76"/>
      <c r="Q15" s="76"/>
      <c r="R15" s="86"/>
      <c r="S15" s="48">
        <v>1</v>
      </c>
      <c r="T15" s="48">
        <v>0</v>
      </c>
      <c r="U15" s="49">
        <v>0</v>
      </c>
      <c r="V15" s="49">
        <v>0.010989</v>
      </c>
      <c r="W15" s="49">
        <v>0.000559</v>
      </c>
      <c r="X15" s="49">
        <v>0.550527</v>
      </c>
      <c r="Y15" s="49">
        <v>0</v>
      </c>
      <c r="Z15" s="49">
        <v>0</v>
      </c>
      <c r="AA15" s="71">
        <v>15</v>
      </c>
      <c r="AB15" s="71"/>
      <c r="AC15" s="72"/>
      <c r="AD15" s="78" t="s">
        <v>1082</v>
      </c>
      <c r="AE15" s="78">
        <v>456</v>
      </c>
      <c r="AF15" s="78">
        <v>77</v>
      </c>
      <c r="AG15" s="78">
        <v>829</v>
      </c>
      <c r="AH15" s="78">
        <v>604</v>
      </c>
      <c r="AI15" s="78"/>
      <c r="AJ15" s="78" t="s">
        <v>1225</v>
      </c>
      <c r="AK15" s="78"/>
      <c r="AL15" s="78"/>
      <c r="AM15" s="78"/>
      <c r="AN15" s="80">
        <v>40600.372141203705</v>
      </c>
      <c r="AO15" s="78"/>
      <c r="AP15" s="78" t="b">
        <v>1</v>
      </c>
      <c r="AQ15" s="78" t="b">
        <v>1</v>
      </c>
      <c r="AR15" s="78" t="b">
        <v>0</v>
      </c>
      <c r="AS15" s="78" t="s">
        <v>1035</v>
      </c>
      <c r="AT15" s="78">
        <v>1</v>
      </c>
      <c r="AU15" s="82" t="s">
        <v>1557</v>
      </c>
      <c r="AV15" s="78" t="b">
        <v>0</v>
      </c>
      <c r="AW15" s="78" t="s">
        <v>1682</v>
      </c>
      <c r="AX15" s="82" t="s">
        <v>1695</v>
      </c>
      <c r="AY15" s="78" t="s">
        <v>65</v>
      </c>
      <c r="AZ15" s="78" t="str">
        <f>REPLACE(INDEX(GroupVertices[Group],MATCH(Vertices[[#This Row],[Vertex]],GroupVertices[Vertex],0)),1,1,"")</f>
        <v>2</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245</v>
      </c>
      <c r="B16" s="65"/>
      <c r="C16" s="65" t="s">
        <v>64</v>
      </c>
      <c r="D16" s="66">
        <v>170.58952006897212</v>
      </c>
      <c r="E16" s="68"/>
      <c r="F16" s="100" t="s">
        <v>1578</v>
      </c>
      <c r="G16" s="65"/>
      <c r="H16" s="69" t="s">
        <v>245</v>
      </c>
      <c r="I16" s="70"/>
      <c r="J16" s="70"/>
      <c r="K16" s="69" t="s">
        <v>1841</v>
      </c>
      <c r="L16" s="73">
        <v>1</v>
      </c>
      <c r="M16" s="74">
        <v>5863.93701171875</v>
      </c>
      <c r="N16" s="74">
        <v>8717.98046875</v>
      </c>
      <c r="O16" s="75"/>
      <c r="P16" s="76"/>
      <c r="Q16" s="76"/>
      <c r="R16" s="86"/>
      <c r="S16" s="48">
        <v>1</v>
      </c>
      <c r="T16" s="48">
        <v>0</v>
      </c>
      <c r="U16" s="49">
        <v>0</v>
      </c>
      <c r="V16" s="49">
        <v>0.010989</v>
      </c>
      <c r="W16" s="49">
        <v>0.000559</v>
      </c>
      <c r="X16" s="49">
        <v>0.550527</v>
      </c>
      <c r="Y16" s="49">
        <v>0</v>
      </c>
      <c r="Z16" s="49">
        <v>0</v>
      </c>
      <c r="AA16" s="71">
        <v>16</v>
      </c>
      <c r="AB16" s="71"/>
      <c r="AC16" s="72"/>
      <c r="AD16" s="78" t="s">
        <v>245</v>
      </c>
      <c r="AE16" s="78">
        <v>586</v>
      </c>
      <c r="AF16" s="78">
        <v>321</v>
      </c>
      <c r="AG16" s="78">
        <v>41625</v>
      </c>
      <c r="AH16" s="78">
        <v>1928</v>
      </c>
      <c r="AI16" s="78"/>
      <c r="AJ16" s="78" t="s">
        <v>1226</v>
      </c>
      <c r="AK16" s="78" t="s">
        <v>1322</v>
      </c>
      <c r="AL16" s="82" t="s">
        <v>1411</v>
      </c>
      <c r="AM16" s="78"/>
      <c r="AN16" s="80">
        <v>40746.07681712963</v>
      </c>
      <c r="AO16" s="82" t="s">
        <v>1464</v>
      </c>
      <c r="AP16" s="78" t="b">
        <v>0</v>
      </c>
      <c r="AQ16" s="78" t="b">
        <v>0</v>
      </c>
      <c r="AR16" s="78" t="b">
        <v>0</v>
      </c>
      <c r="AS16" s="78" t="s">
        <v>1035</v>
      </c>
      <c r="AT16" s="78">
        <v>10</v>
      </c>
      <c r="AU16" s="82" t="s">
        <v>1557</v>
      </c>
      <c r="AV16" s="78" t="b">
        <v>0</v>
      </c>
      <c r="AW16" s="78" t="s">
        <v>1682</v>
      </c>
      <c r="AX16" s="82" t="s">
        <v>1696</v>
      </c>
      <c r="AY16" s="78" t="s">
        <v>65</v>
      </c>
      <c r="AZ16" s="78" t="str">
        <f>REPLACE(INDEX(GroupVertices[Group],MATCH(Vertices[[#This Row],[Vertex]],GroupVertices[Vertex],0)),1,1,"")</f>
        <v>2</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246</v>
      </c>
      <c r="B17" s="65"/>
      <c r="C17" s="65" t="s">
        <v>64</v>
      </c>
      <c r="D17" s="66">
        <v>216.80167321263212</v>
      </c>
      <c r="E17" s="68"/>
      <c r="F17" s="100" t="s">
        <v>1579</v>
      </c>
      <c r="G17" s="65"/>
      <c r="H17" s="69" t="s">
        <v>246</v>
      </c>
      <c r="I17" s="70"/>
      <c r="J17" s="70"/>
      <c r="K17" s="69" t="s">
        <v>1842</v>
      </c>
      <c r="L17" s="73">
        <v>1</v>
      </c>
      <c r="M17" s="74">
        <v>6112.1455078125</v>
      </c>
      <c r="N17" s="74">
        <v>7892.78515625</v>
      </c>
      <c r="O17" s="75"/>
      <c r="P17" s="76"/>
      <c r="Q17" s="76"/>
      <c r="R17" s="86"/>
      <c r="S17" s="48">
        <v>1</v>
      </c>
      <c r="T17" s="48">
        <v>0</v>
      </c>
      <c r="U17" s="49">
        <v>0</v>
      </c>
      <c r="V17" s="49">
        <v>0.010989</v>
      </c>
      <c r="W17" s="49">
        <v>0.000559</v>
      </c>
      <c r="X17" s="49">
        <v>0.550527</v>
      </c>
      <c r="Y17" s="49">
        <v>0</v>
      </c>
      <c r="Z17" s="49">
        <v>0</v>
      </c>
      <c r="AA17" s="71">
        <v>17</v>
      </c>
      <c r="AB17" s="71"/>
      <c r="AC17" s="72"/>
      <c r="AD17" s="78" t="s">
        <v>1083</v>
      </c>
      <c r="AE17" s="78">
        <v>3225</v>
      </c>
      <c r="AF17" s="78">
        <v>2048</v>
      </c>
      <c r="AG17" s="78">
        <v>18992</v>
      </c>
      <c r="AH17" s="78">
        <v>4518</v>
      </c>
      <c r="AI17" s="78"/>
      <c r="AJ17" s="78" t="s">
        <v>1227</v>
      </c>
      <c r="AK17" s="78" t="s">
        <v>1323</v>
      </c>
      <c r="AL17" s="82" t="s">
        <v>1412</v>
      </c>
      <c r="AM17" s="78"/>
      <c r="AN17" s="80">
        <v>40032.59469907408</v>
      </c>
      <c r="AO17" s="82" t="s">
        <v>1465</v>
      </c>
      <c r="AP17" s="78" t="b">
        <v>0</v>
      </c>
      <c r="AQ17" s="78" t="b">
        <v>0</v>
      </c>
      <c r="AR17" s="78" t="b">
        <v>0</v>
      </c>
      <c r="AS17" s="78" t="s">
        <v>1035</v>
      </c>
      <c r="AT17" s="78">
        <v>120</v>
      </c>
      <c r="AU17" s="82" t="s">
        <v>1557</v>
      </c>
      <c r="AV17" s="78" t="b">
        <v>0</v>
      </c>
      <c r="AW17" s="78" t="s">
        <v>1682</v>
      </c>
      <c r="AX17" s="82" t="s">
        <v>1697</v>
      </c>
      <c r="AY17" s="78" t="s">
        <v>65</v>
      </c>
      <c r="AZ17" s="78" t="str">
        <f>REPLACE(INDEX(GroupVertices[Group],MATCH(Vertices[[#This Row],[Vertex]],GroupVertices[Vertex],0)),1,1,"")</f>
        <v>2</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247</v>
      </c>
      <c r="B18" s="65"/>
      <c r="C18" s="65" t="s">
        <v>64</v>
      </c>
      <c r="D18" s="66">
        <v>163.25765558642271</v>
      </c>
      <c r="E18" s="68"/>
      <c r="F18" s="100" t="s">
        <v>1580</v>
      </c>
      <c r="G18" s="65"/>
      <c r="H18" s="69" t="s">
        <v>247</v>
      </c>
      <c r="I18" s="70"/>
      <c r="J18" s="70"/>
      <c r="K18" s="69" t="s">
        <v>1843</v>
      </c>
      <c r="L18" s="73">
        <v>1</v>
      </c>
      <c r="M18" s="74">
        <v>5547.44189453125</v>
      </c>
      <c r="N18" s="74">
        <v>8123.9892578125</v>
      </c>
      <c r="O18" s="75"/>
      <c r="P18" s="76"/>
      <c r="Q18" s="76"/>
      <c r="R18" s="86"/>
      <c r="S18" s="48">
        <v>1</v>
      </c>
      <c r="T18" s="48">
        <v>0</v>
      </c>
      <c r="U18" s="49">
        <v>0</v>
      </c>
      <c r="V18" s="49">
        <v>0.010989</v>
      </c>
      <c r="W18" s="49">
        <v>0.000559</v>
      </c>
      <c r="X18" s="49">
        <v>0.550527</v>
      </c>
      <c r="Y18" s="49">
        <v>0</v>
      </c>
      <c r="Z18" s="49">
        <v>0</v>
      </c>
      <c r="AA18" s="71">
        <v>18</v>
      </c>
      <c r="AB18" s="71"/>
      <c r="AC18" s="72"/>
      <c r="AD18" s="78" t="s">
        <v>1084</v>
      </c>
      <c r="AE18" s="78">
        <v>530</v>
      </c>
      <c r="AF18" s="78">
        <v>47</v>
      </c>
      <c r="AG18" s="78">
        <v>291</v>
      </c>
      <c r="AH18" s="78">
        <v>1056</v>
      </c>
      <c r="AI18" s="78"/>
      <c r="AJ18" s="78"/>
      <c r="AK18" s="78" t="s">
        <v>1324</v>
      </c>
      <c r="AL18" s="78"/>
      <c r="AM18" s="78"/>
      <c r="AN18" s="80">
        <v>43481.769328703704</v>
      </c>
      <c r="AO18" s="82" t="s">
        <v>1466</v>
      </c>
      <c r="AP18" s="78" t="b">
        <v>1</v>
      </c>
      <c r="AQ18" s="78" t="b">
        <v>0</v>
      </c>
      <c r="AR18" s="78" t="b">
        <v>0</v>
      </c>
      <c r="AS18" s="78" t="s">
        <v>1035</v>
      </c>
      <c r="AT18" s="78">
        <v>0</v>
      </c>
      <c r="AU18" s="78"/>
      <c r="AV18" s="78" t="b">
        <v>0</v>
      </c>
      <c r="AW18" s="78" t="s">
        <v>1682</v>
      </c>
      <c r="AX18" s="82" t="s">
        <v>1698</v>
      </c>
      <c r="AY18" s="78" t="s">
        <v>65</v>
      </c>
      <c r="AZ18" s="78" t="str">
        <f>REPLACE(INDEX(GroupVertices[Group],MATCH(Vertices[[#This Row],[Vertex]],GroupVertices[Vertex],0)),1,1,"")</f>
        <v>2</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248</v>
      </c>
      <c r="B19" s="65"/>
      <c r="C19" s="65" t="s">
        <v>64</v>
      </c>
      <c r="D19" s="66">
        <v>167.48551904716288</v>
      </c>
      <c r="E19" s="68"/>
      <c r="F19" s="100" t="s">
        <v>1581</v>
      </c>
      <c r="G19" s="65"/>
      <c r="H19" s="69" t="s">
        <v>248</v>
      </c>
      <c r="I19" s="70"/>
      <c r="J19" s="70"/>
      <c r="K19" s="69" t="s">
        <v>1844</v>
      </c>
      <c r="L19" s="73">
        <v>1</v>
      </c>
      <c r="M19" s="74">
        <v>3443.4501953125</v>
      </c>
      <c r="N19" s="74">
        <v>5225.66162109375</v>
      </c>
      <c r="O19" s="75"/>
      <c r="P19" s="76"/>
      <c r="Q19" s="76"/>
      <c r="R19" s="86"/>
      <c r="S19" s="48">
        <v>1</v>
      </c>
      <c r="T19" s="48">
        <v>0</v>
      </c>
      <c r="U19" s="49">
        <v>0</v>
      </c>
      <c r="V19" s="49">
        <v>0.010989</v>
      </c>
      <c r="W19" s="49">
        <v>0.000559</v>
      </c>
      <c r="X19" s="49">
        <v>0.550527</v>
      </c>
      <c r="Y19" s="49">
        <v>0</v>
      </c>
      <c r="Z19" s="49">
        <v>0</v>
      </c>
      <c r="AA19" s="71">
        <v>19</v>
      </c>
      <c r="AB19" s="71"/>
      <c r="AC19" s="72"/>
      <c r="AD19" s="78" t="s">
        <v>1085</v>
      </c>
      <c r="AE19" s="78">
        <v>284</v>
      </c>
      <c r="AF19" s="78">
        <v>205</v>
      </c>
      <c r="AG19" s="78">
        <v>901</v>
      </c>
      <c r="AH19" s="78">
        <v>1625</v>
      </c>
      <c r="AI19" s="78"/>
      <c r="AJ19" s="78" t="s">
        <v>1228</v>
      </c>
      <c r="AK19" s="78" t="s">
        <v>1325</v>
      </c>
      <c r="AL19" s="78"/>
      <c r="AM19" s="78"/>
      <c r="AN19" s="80">
        <v>43305.86751157408</v>
      </c>
      <c r="AO19" s="82" t="s">
        <v>1467</v>
      </c>
      <c r="AP19" s="78" t="b">
        <v>1</v>
      </c>
      <c r="AQ19" s="78" t="b">
        <v>0</v>
      </c>
      <c r="AR19" s="78" t="b">
        <v>0</v>
      </c>
      <c r="AS19" s="78" t="s">
        <v>1035</v>
      </c>
      <c r="AT19" s="78">
        <v>0</v>
      </c>
      <c r="AU19" s="78"/>
      <c r="AV19" s="78" t="b">
        <v>0</v>
      </c>
      <c r="AW19" s="78" t="s">
        <v>1682</v>
      </c>
      <c r="AX19" s="82" t="s">
        <v>1699</v>
      </c>
      <c r="AY19" s="78" t="s">
        <v>65</v>
      </c>
      <c r="AZ19" s="78" t="str">
        <f>REPLACE(INDEX(GroupVertices[Group],MATCH(Vertices[[#This Row],[Vertex]],GroupVertices[Vertex],0)),1,1,"")</f>
        <v>2</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249</v>
      </c>
      <c r="B20" s="65"/>
      <c r="C20" s="65" t="s">
        <v>64</v>
      </c>
      <c r="D20" s="66">
        <v>176.52993581760705</v>
      </c>
      <c r="E20" s="68"/>
      <c r="F20" s="100" t="s">
        <v>1582</v>
      </c>
      <c r="G20" s="65"/>
      <c r="H20" s="69" t="s">
        <v>249</v>
      </c>
      <c r="I20" s="70"/>
      <c r="J20" s="70"/>
      <c r="K20" s="69" t="s">
        <v>1845</v>
      </c>
      <c r="L20" s="73">
        <v>1</v>
      </c>
      <c r="M20" s="74">
        <v>5133.99560546875</v>
      </c>
      <c r="N20" s="74">
        <v>389.48956298828125</v>
      </c>
      <c r="O20" s="75"/>
      <c r="P20" s="76"/>
      <c r="Q20" s="76"/>
      <c r="R20" s="86"/>
      <c r="S20" s="48">
        <v>1</v>
      </c>
      <c r="T20" s="48">
        <v>0</v>
      </c>
      <c r="U20" s="49">
        <v>0</v>
      </c>
      <c r="V20" s="49">
        <v>0.010989</v>
      </c>
      <c r="W20" s="49">
        <v>0.000559</v>
      </c>
      <c r="X20" s="49">
        <v>0.550527</v>
      </c>
      <c r="Y20" s="49">
        <v>0</v>
      </c>
      <c r="Z20" s="49">
        <v>0</v>
      </c>
      <c r="AA20" s="71">
        <v>20</v>
      </c>
      <c r="AB20" s="71"/>
      <c r="AC20" s="72"/>
      <c r="AD20" s="78" t="s">
        <v>1086</v>
      </c>
      <c r="AE20" s="78">
        <v>1796</v>
      </c>
      <c r="AF20" s="78">
        <v>543</v>
      </c>
      <c r="AG20" s="78">
        <v>967</v>
      </c>
      <c r="AH20" s="78">
        <v>319</v>
      </c>
      <c r="AI20" s="78"/>
      <c r="AJ20" s="78" t="s">
        <v>1229</v>
      </c>
      <c r="AK20" s="78" t="s">
        <v>1326</v>
      </c>
      <c r="AL20" s="78"/>
      <c r="AM20" s="78"/>
      <c r="AN20" s="80">
        <v>41006.983773148146</v>
      </c>
      <c r="AO20" s="82" t="s">
        <v>1468</v>
      </c>
      <c r="AP20" s="78" t="b">
        <v>1</v>
      </c>
      <c r="AQ20" s="78" t="b">
        <v>0</v>
      </c>
      <c r="AR20" s="78" t="b">
        <v>1</v>
      </c>
      <c r="AS20" s="78" t="s">
        <v>1035</v>
      </c>
      <c r="AT20" s="78">
        <v>9</v>
      </c>
      <c r="AU20" s="82" t="s">
        <v>1557</v>
      </c>
      <c r="AV20" s="78" t="b">
        <v>0</v>
      </c>
      <c r="AW20" s="78" t="s">
        <v>1682</v>
      </c>
      <c r="AX20" s="82" t="s">
        <v>1700</v>
      </c>
      <c r="AY20" s="78" t="s">
        <v>65</v>
      </c>
      <c r="AZ20" s="78" t="str">
        <f>REPLACE(INDEX(GroupVertices[Group],MATCH(Vertices[[#This Row],[Vertex]],GroupVertices[Vertex],0)),1,1,"")</f>
        <v>2</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250</v>
      </c>
      <c r="B21" s="65"/>
      <c r="C21" s="65" t="s">
        <v>64</v>
      </c>
      <c r="D21" s="66">
        <v>198.15090845227832</v>
      </c>
      <c r="E21" s="68"/>
      <c r="F21" s="100" t="s">
        <v>1583</v>
      </c>
      <c r="G21" s="65"/>
      <c r="H21" s="69" t="s">
        <v>250</v>
      </c>
      <c r="I21" s="70"/>
      <c r="J21" s="70"/>
      <c r="K21" s="69" t="s">
        <v>1846</v>
      </c>
      <c r="L21" s="73">
        <v>1</v>
      </c>
      <c r="M21" s="74">
        <v>5624.05517578125</v>
      </c>
      <c r="N21" s="74">
        <v>2266.847412109375</v>
      </c>
      <c r="O21" s="75"/>
      <c r="P21" s="76"/>
      <c r="Q21" s="76"/>
      <c r="R21" s="86"/>
      <c r="S21" s="48">
        <v>1</v>
      </c>
      <c r="T21" s="48">
        <v>0</v>
      </c>
      <c r="U21" s="49">
        <v>0</v>
      </c>
      <c r="V21" s="49">
        <v>0.010989</v>
      </c>
      <c r="W21" s="49">
        <v>0.000559</v>
      </c>
      <c r="X21" s="49">
        <v>0.550527</v>
      </c>
      <c r="Y21" s="49">
        <v>0</v>
      </c>
      <c r="Z21" s="49">
        <v>0</v>
      </c>
      <c r="AA21" s="71">
        <v>21</v>
      </c>
      <c r="AB21" s="71"/>
      <c r="AC21" s="72"/>
      <c r="AD21" s="78" t="s">
        <v>1087</v>
      </c>
      <c r="AE21" s="78">
        <v>1577</v>
      </c>
      <c r="AF21" s="78">
        <v>1351</v>
      </c>
      <c r="AG21" s="78">
        <v>2548</v>
      </c>
      <c r="AH21" s="78">
        <v>5584</v>
      </c>
      <c r="AI21" s="78"/>
      <c r="AJ21" s="78" t="s">
        <v>1230</v>
      </c>
      <c r="AK21" s="78" t="s">
        <v>1327</v>
      </c>
      <c r="AL21" s="82" t="s">
        <v>1413</v>
      </c>
      <c r="AM21" s="78"/>
      <c r="AN21" s="80">
        <v>42195.45575231482</v>
      </c>
      <c r="AO21" s="82" t="s">
        <v>1469</v>
      </c>
      <c r="AP21" s="78" t="b">
        <v>1</v>
      </c>
      <c r="AQ21" s="78" t="b">
        <v>0</v>
      </c>
      <c r="AR21" s="78" t="b">
        <v>1</v>
      </c>
      <c r="AS21" s="78" t="s">
        <v>1035</v>
      </c>
      <c r="AT21" s="78">
        <v>1</v>
      </c>
      <c r="AU21" s="82" t="s">
        <v>1557</v>
      </c>
      <c r="AV21" s="78" t="b">
        <v>0</v>
      </c>
      <c r="AW21" s="78" t="s">
        <v>1682</v>
      </c>
      <c r="AX21" s="82" t="s">
        <v>1701</v>
      </c>
      <c r="AY21" s="78" t="s">
        <v>65</v>
      </c>
      <c r="AZ21" s="78" t="str">
        <f>REPLACE(INDEX(GroupVertices[Group],MATCH(Vertices[[#This Row],[Vertex]],GroupVertices[Vertex],0)),1,1,"")</f>
        <v>2</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251</v>
      </c>
      <c r="B22" s="65"/>
      <c r="C22" s="65" t="s">
        <v>64</v>
      </c>
      <c r="D22" s="66">
        <v>162.40137944247533</v>
      </c>
      <c r="E22" s="68"/>
      <c r="F22" s="100" t="s">
        <v>1584</v>
      </c>
      <c r="G22" s="65"/>
      <c r="H22" s="69" t="s">
        <v>251</v>
      </c>
      <c r="I22" s="70"/>
      <c r="J22" s="70"/>
      <c r="K22" s="69" t="s">
        <v>1847</v>
      </c>
      <c r="L22" s="73">
        <v>1</v>
      </c>
      <c r="M22" s="74">
        <v>3465.10595703125</v>
      </c>
      <c r="N22" s="74">
        <v>4019.32080078125</v>
      </c>
      <c r="O22" s="75"/>
      <c r="P22" s="76"/>
      <c r="Q22" s="76"/>
      <c r="R22" s="86"/>
      <c r="S22" s="48">
        <v>1</v>
      </c>
      <c r="T22" s="48">
        <v>0</v>
      </c>
      <c r="U22" s="49">
        <v>0</v>
      </c>
      <c r="V22" s="49">
        <v>0.010989</v>
      </c>
      <c r="W22" s="49">
        <v>0.000559</v>
      </c>
      <c r="X22" s="49">
        <v>0.550527</v>
      </c>
      <c r="Y22" s="49">
        <v>0</v>
      </c>
      <c r="Z22" s="49">
        <v>0</v>
      </c>
      <c r="AA22" s="71">
        <v>22</v>
      </c>
      <c r="AB22" s="71"/>
      <c r="AC22" s="72"/>
      <c r="AD22" s="78" t="s">
        <v>1088</v>
      </c>
      <c r="AE22" s="78">
        <v>213</v>
      </c>
      <c r="AF22" s="78">
        <v>15</v>
      </c>
      <c r="AG22" s="78">
        <v>94</v>
      </c>
      <c r="AH22" s="78">
        <v>52</v>
      </c>
      <c r="AI22" s="78"/>
      <c r="AJ22" s="78"/>
      <c r="AK22" s="78"/>
      <c r="AL22" s="78"/>
      <c r="AM22" s="78"/>
      <c r="AN22" s="80">
        <v>41223.75184027778</v>
      </c>
      <c r="AO22" s="82" t="s">
        <v>1470</v>
      </c>
      <c r="AP22" s="78" t="b">
        <v>1</v>
      </c>
      <c r="AQ22" s="78" t="b">
        <v>0</v>
      </c>
      <c r="AR22" s="78" t="b">
        <v>1</v>
      </c>
      <c r="AS22" s="78" t="s">
        <v>1035</v>
      </c>
      <c r="AT22" s="78">
        <v>0</v>
      </c>
      <c r="AU22" s="82" t="s">
        <v>1557</v>
      </c>
      <c r="AV22" s="78" t="b">
        <v>0</v>
      </c>
      <c r="AW22" s="78" t="s">
        <v>1682</v>
      </c>
      <c r="AX22" s="82" t="s">
        <v>1702</v>
      </c>
      <c r="AY22" s="78" t="s">
        <v>65</v>
      </c>
      <c r="AZ22" s="78" t="str">
        <f>REPLACE(INDEX(GroupVertices[Group],MATCH(Vertices[[#This Row],[Vertex]],GroupVertices[Vertex],0)),1,1,"")</f>
        <v>2</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252</v>
      </c>
      <c r="B23" s="65"/>
      <c r="C23" s="65" t="s">
        <v>64</v>
      </c>
      <c r="D23" s="66">
        <v>166.46869112622537</v>
      </c>
      <c r="E23" s="68"/>
      <c r="F23" s="100" t="s">
        <v>1585</v>
      </c>
      <c r="G23" s="65"/>
      <c r="H23" s="69" t="s">
        <v>252</v>
      </c>
      <c r="I23" s="70"/>
      <c r="J23" s="70"/>
      <c r="K23" s="69" t="s">
        <v>1848</v>
      </c>
      <c r="L23" s="73">
        <v>1</v>
      </c>
      <c r="M23" s="74">
        <v>6029.54833984375</v>
      </c>
      <c r="N23" s="74">
        <v>1875.7939453125</v>
      </c>
      <c r="O23" s="75"/>
      <c r="P23" s="76"/>
      <c r="Q23" s="76"/>
      <c r="R23" s="86"/>
      <c r="S23" s="48">
        <v>1</v>
      </c>
      <c r="T23" s="48">
        <v>0</v>
      </c>
      <c r="U23" s="49">
        <v>0</v>
      </c>
      <c r="V23" s="49">
        <v>0.010989</v>
      </c>
      <c r="W23" s="49">
        <v>0.000559</v>
      </c>
      <c r="X23" s="49">
        <v>0.550527</v>
      </c>
      <c r="Y23" s="49">
        <v>0</v>
      </c>
      <c r="Z23" s="49">
        <v>0</v>
      </c>
      <c r="AA23" s="71">
        <v>23</v>
      </c>
      <c r="AB23" s="71"/>
      <c r="AC23" s="72"/>
      <c r="AD23" s="78" t="s">
        <v>1089</v>
      </c>
      <c r="AE23" s="78">
        <v>211</v>
      </c>
      <c r="AF23" s="78">
        <v>167</v>
      </c>
      <c r="AG23" s="78">
        <v>1111</v>
      </c>
      <c r="AH23" s="78">
        <v>176</v>
      </c>
      <c r="AI23" s="78"/>
      <c r="AJ23" s="78" t="s">
        <v>1231</v>
      </c>
      <c r="AK23" s="78"/>
      <c r="AL23" s="78"/>
      <c r="AM23" s="78"/>
      <c r="AN23" s="80">
        <v>41152.9793287037</v>
      </c>
      <c r="AO23" s="78"/>
      <c r="AP23" s="78" t="b">
        <v>1</v>
      </c>
      <c r="AQ23" s="78" t="b">
        <v>0</v>
      </c>
      <c r="AR23" s="78" t="b">
        <v>1</v>
      </c>
      <c r="AS23" s="78" t="s">
        <v>1035</v>
      </c>
      <c r="AT23" s="78">
        <v>1</v>
      </c>
      <c r="AU23" s="82" t="s">
        <v>1557</v>
      </c>
      <c r="AV23" s="78" t="b">
        <v>0</v>
      </c>
      <c r="AW23" s="78" t="s">
        <v>1682</v>
      </c>
      <c r="AX23" s="82" t="s">
        <v>1703</v>
      </c>
      <c r="AY23" s="78" t="s">
        <v>65</v>
      </c>
      <c r="AZ23" s="78" t="str">
        <f>REPLACE(INDEX(GroupVertices[Group],MATCH(Vertices[[#This Row],[Vertex]],GroupVertices[Vertex],0)),1,1,"")</f>
        <v>2</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253</v>
      </c>
      <c r="B24" s="65"/>
      <c r="C24" s="65" t="s">
        <v>64</v>
      </c>
      <c r="D24" s="66">
        <v>162.7224829964556</v>
      </c>
      <c r="E24" s="68"/>
      <c r="F24" s="100" t="s">
        <v>1586</v>
      </c>
      <c r="G24" s="65"/>
      <c r="H24" s="69" t="s">
        <v>253</v>
      </c>
      <c r="I24" s="70"/>
      <c r="J24" s="70"/>
      <c r="K24" s="69" t="s">
        <v>1849</v>
      </c>
      <c r="L24" s="73">
        <v>1</v>
      </c>
      <c r="M24" s="74">
        <v>4716.18212890625</v>
      </c>
      <c r="N24" s="74">
        <v>352.9058837890625</v>
      </c>
      <c r="O24" s="75"/>
      <c r="P24" s="76"/>
      <c r="Q24" s="76"/>
      <c r="R24" s="86"/>
      <c r="S24" s="48">
        <v>1</v>
      </c>
      <c r="T24" s="48">
        <v>0</v>
      </c>
      <c r="U24" s="49">
        <v>0</v>
      </c>
      <c r="V24" s="49">
        <v>0.010989</v>
      </c>
      <c r="W24" s="49">
        <v>0.000559</v>
      </c>
      <c r="X24" s="49">
        <v>0.550527</v>
      </c>
      <c r="Y24" s="49">
        <v>0</v>
      </c>
      <c r="Z24" s="49">
        <v>0</v>
      </c>
      <c r="AA24" s="71">
        <v>24</v>
      </c>
      <c r="AB24" s="71"/>
      <c r="AC24" s="72"/>
      <c r="AD24" s="78" t="s">
        <v>1090</v>
      </c>
      <c r="AE24" s="78">
        <v>52</v>
      </c>
      <c r="AF24" s="78">
        <v>27</v>
      </c>
      <c r="AG24" s="78">
        <v>21</v>
      </c>
      <c r="AH24" s="78">
        <v>6</v>
      </c>
      <c r="AI24" s="78"/>
      <c r="AJ24" s="78" t="s">
        <v>1232</v>
      </c>
      <c r="AK24" s="78" t="s">
        <v>1328</v>
      </c>
      <c r="AL24" s="78"/>
      <c r="AM24" s="78"/>
      <c r="AN24" s="80">
        <v>40476.00413194444</v>
      </c>
      <c r="AO24" s="82" t="s">
        <v>1471</v>
      </c>
      <c r="AP24" s="78" t="b">
        <v>1</v>
      </c>
      <c r="AQ24" s="78" t="b">
        <v>0</v>
      </c>
      <c r="AR24" s="78" t="b">
        <v>0</v>
      </c>
      <c r="AS24" s="78" t="s">
        <v>1035</v>
      </c>
      <c r="AT24" s="78">
        <v>1</v>
      </c>
      <c r="AU24" s="82" t="s">
        <v>1557</v>
      </c>
      <c r="AV24" s="78" t="b">
        <v>0</v>
      </c>
      <c r="AW24" s="78" t="s">
        <v>1682</v>
      </c>
      <c r="AX24" s="82" t="s">
        <v>1704</v>
      </c>
      <c r="AY24" s="78" t="s">
        <v>65</v>
      </c>
      <c r="AZ24" s="78" t="str">
        <f>REPLACE(INDEX(GroupVertices[Group],MATCH(Vertices[[#This Row],[Vertex]],GroupVertices[Vertex],0)),1,1,"")</f>
        <v>2</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254</v>
      </c>
      <c r="B25" s="65"/>
      <c r="C25" s="65" t="s">
        <v>64</v>
      </c>
      <c r="D25" s="66">
        <v>216.23974199316666</v>
      </c>
      <c r="E25" s="68"/>
      <c r="F25" s="100" t="s">
        <v>1587</v>
      </c>
      <c r="G25" s="65"/>
      <c r="H25" s="69" t="s">
        <v>254</v>
      </c>
      <c r="I25" s="70"/>
      <c r="J25" s="70"/>
      <c r="K25" s="69" t="s">
        <v>1850</v>
      </c>
      <c r="L25" s="73">
        <v>1</v>
      </c>
      <c r="M25" s="74">
        <v>5382.2041015625</v>
      </c>
      <c r="N25" s="74">
        <v>3896.0048828125</v>
      </c>
      <c r="O25" s="75"/>
      <c r="P25" s="76"/>
      <c r="Q25" s="76"/>
      <c r="R25" s="86"/>
      <c r="S25" s="48">
        <v>1</v>
      </c>
      <c r="T25" s="48">
        <v>0</v>
      </c>
      <c r="U25" s="49">
        <v>0</v>
      </c>
      <c r="V25" s="49">
        <v>0.010989</v>
      </c>
      <c r="W25" s="49">
        <v>0.000559</v>
      </c>
      <c r="X25" s="49">
        <v>0.550527</v>
      </c>
      <c r="Y25" s="49">
        <v>0</v>
      </c>
      <c r="Z25" s="49">
        <v>0</v>
      </c>
      <c r="AA25" s="71">
        <v>25</v>
      </c>
      <c r="AB25" s="71"/>
      <c r="AC25" s="72"/>
      <c r="AD25" s="78" t="s">
        <v>1091</v>
      </c>
      <c r="AE25" s="78">
        <v>3576</v>
      </c>
      <c r="AF25" s="78">
        <v>2027</v>
      </c>
      <c r="AG25" s="78">
        <v>14114</v>
      </c>
      <c r="AH25" s="78">
        <v>16840</v>
      </c>
      <c r="AI25" s="78"/>
      <c r="AJ25" s="78" t="s">
        <v>1233</v>
      </c>
      <c r="AK25" s="78" t="s">
        <v>1329</v>
      </c>
      <c r="AL25" s="78"/>
      <c r="AM25" s="78"/>
      <c r="AN25" s="80">
        <v>41704.01435185185</v>
      </c>
      <c r="AO25" s="82" t="s">
        <v>1472</v>
      </c>
      <c r="AP25" s="78" t="b">
        <v>0</v>
      </c>
      <c r="AQ25" s="78" t="b">
        <v>0</v>
      </c>
      <c r="AR25" s="78" t="b">
        <v>1</v>
      </c>
      <c r="AS25" s="78" t="s">
        <v>1035</v>
      </c>
      <c r="AT25" s="78">
        <v>33</v>
      </c>
      <c r="AU25" s="82" t="s">
        <v>1557</v>
      </c>
      <c r="AV25" s="78" t="b">
        <v>0</v>
      </c>
      <c r="AW25" s="78" t="s">
        <v>1682</v>
      </c>
      <c r="AX25" s="82" t="s">
        <v>1705</v>
      </c>
      <c r="AY25" s="78" t="s">
        <v>65</v>
      </c>
      <c r="AZ25" s="78" t="str">
        <f>REPLACE(INDEX(GroupVertices[Group],MATCH(Vertices[[#This Row],[Vertex]],GroupVertices[Vertex],0)),1,1,"")</f>
        <v>2</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255</v>
      </c>
      <c r="B26" s="65"/>
      <c r="C26" s="65" t="s">
        <v>64</v>
      </c>
      <c r="D26" s="66">
        <v>166.0405530542517</v>
      </c>
      <c r="E26" s="68"/>
      <c r="F26" s="100" t="s">
        <v>1588</v>
      </c>
      <c r="G26" s="65"/>
      <c r="H26" s="69" t="s">
        <v>255</v>
      </c>
      <c r="I26" s="70"/>
      <c r="J26" s="70"/>
      <c r="K26" s="69" t="s">
        <v>1851</v>
      </c>
      <c r="L26" s="73">
        <v>1</v>
      </c>
      <c r="M26" s="74">
        <v>3867.167724609375</v>
      </c>
      <c r="N26" s="74">
        <v>5912.33056640625</v>
      </c>
      <c r="O26" s="75"/>
      <c r="P26" s="76"/>
      <c r="Q26" s="76"/>
      <c r="R26" s="86"/>
      <c r="S26" s="48">
        <v>1</v>
      </c>
      <c r="T26" s="48">
        <v>0</v>
      </c>
      <c r="U26" s="49">
        <v>0</v>
      </c>
      <c r="V26" s="49">
        <v>0.010989</v>
      </c>
      <c r="W26" s="49">
        <v>0.000559</v>
      </c>
      <c r="X26" s="49">
        <v>0.550527</v>
      </c>
      <c r="Y26" s="49">
        <v>0</v>
      </c>
      <c r="Z26" s="49">
        <v>0</v>
      </c>
      <c r="AA26" s="71">
        <v>26</v>
      </c>
      <c r="AB26" s="71"/>
      <c r="AC26" s="72"/>
      <c r="AD26" s="78" t="s">
        <v>1092</v>
      </c>
      <c r="AE26" s="78">
        <v>304</v>
      </c>
      <c r="AF26" s="78">
        <v>151</v>
      </c>
      <c r="AG26" s="78">
        <v>4149</v>
      </c>
      <c r="AH26" s="78">
        <v>3547</v>
      </c>
      <c r="AI26" s="78"/>
      <c r="AJ26" s="78" t="s">
        <v>1234</v>
      </c>
      <c r="AK26" s="78" t="s">
        <v>1330</v>
      </c>
      <c r="AL26" s="82" t="s">
        <v>1414</v>
      </c>
      <c r="AM26" s="78"/>
      <c r="AN26" s="80">
        <v>43126.82609953704</v>
      </c>
      <c r="AO26" s="82" t="s">
        <v>1473</v>
      </c>
      <c r="AP26" s="78" t="b">
        <v>0</v>
      </c>
      <c r="AQ26" s="78" t="b">
        <v>0</v>
      </c>
      <c r="AR26" s="78" t="b">
        <v>1</v>
      </c>
      <c r="AS26" s="78" t="s">
        <v>1035</v>
      </c>
      <c r="AT26" s="78">
        <v>0</v>
      </c>
      <c r="AU26" s="82" t="s">
        <v>1557</v>
      </c>
      <c r="AV26" s="78" t="b">
        <v>0</v>
      </c>
      <c r="AW26" s="78" t="s">
        <v>1682</v>
      </c>
      <c r="AX26" s="82" t="s">
        <v>1706</v>
      </c>
      <c r="AY26" s="78" t="s">
        <v>65</v>
      </c>
      <c r="AZ26" s="78" t="str">
        <f>REPLACE(INDEX(GroupVertices[Group],MATCH(Vertices[[#This Row],[Vertex]],GroupVertices[Vertex],0)),1,1,"")</f>
        <v>2</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256</v>
      </c>
      <c r="B27" s="65"/>
      <c r="C27" s="65" t="s">
        <v>64</v>
      </c>
      <c r="D27" s="66">
        <v>164.27448350736023</v>
      </c>
      <c r="E27" s="68"/>
      <c r="F27" s="100" t="s">
        <v>1589</v>
      </c>
      <c r="G27" s="65"/>
      <c r="H27" s="69" t="s">
        <v>256</v>
      </c>
      <c r="I27" s="70"/>
      <c r="J27" s="70"/>
      <c r="K27" s="69" t="s">
        <v>1852</v>
      </c>
      <c r="L27" s="73">
        <v>1</v>
      </c>
      <c r="M27" s="74">
        <v>4081.828857421875</v>
      </c>
      <c r="N27" s="74">
        <v>3172.0087890625</v>
      </c>
      <c r="O27" s="75"/>
      <c r="P27" s="76"/>
      <c r="Q27" s="76"/>
      <c r="R27" s="86"/>
      <c r="S27" s="48">
        <v>1</v>
      </c>
      <c r="T27" s="48">
        <v>0</v>
      </c>
      <c r="U27" s="49">
        <v>0</v>
      </c>
      <c r="V27" s="49">
        <v>0.010989</v>
      </c>
      <c r="W27" s="49">
        <v>0.000559</v>
      </c>
      <c r="X27" s="49">
        <v>0.550527</v>
      </c>
      <c r="Y27" s="49">
        <v>0</v>
      </c>
      <c r="Z27" s="49">
        <v>0</v>
      </c>
      <c r="AA27" s="71">
        <v>27</v>
      </c>
      <c r="AB27" s="71"/>
      <c r="AC27" s="72"/>
      <c r="AD27" s="78" t="s">
        <v>1093</v>
      </c>
      <c r="AE27" s="78">
        <v>158</v>
      </c>
      <c r="AF27" s="78">
        <v>85</v>
      </c>
      <c r="AG27" s="78">
        <v>1436</v>
      </c>
      <c r="AH27" s="78">
        <v>77</v>
      </c>
      <c r="AI27" s="78"/>
      <c r="AJ27" s="78"/>
      <c r="AK27" s="78" t="s">
        <v>1331</v>
      </c>
      <c r="AL27" s="78"/>
      <c r="AM27" s="78"/>
      <c r="AN27" s="80">
        <v>40009.682118055556</v>
      </c>
      <c r="AO27" s="82" t="s">
        <v>1474</v>
      </c>
      <c r="AP27" s="78" t="b">
        <v>0</v>
      </c>
      <c r="AQ27" s="78" t="b">
        <v>0</v>
      </c>
      <c r="AR27" s="78" t="b">
        <v>1</v>
      </c>
      <c r="AS27" s="78" t="s">
        <v>1035</v>
      </c>
      <c r="AT27" s="78">
        <v>1</v>
      </c>
      <c r="AU27" s="82" t="s">
        <v>1557</v>
      </c>
      <c r="AV27" s="78" t="b">
        <v>0</v>
      </c>
      <c r="AW27" s="78" t="s">
        <v>1682</v>
      </c>
      <c r="AX27" s="82" t="s">
        <v>1707</v>
      </c>
      <c r="AY27" s="78" t="s">
        <v>65</v>
      </c>
      <c r="AZ27" s="78" t="str">
        <f>REPLACE(INDEX(GroupVertices[Group],MATCH(Vertices[[#This Row],[Vertex]],GroupVertices[Vertex],0)),1,1,"")</f>
        <v>2</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257</v>
      </c>
      <c r="B28" s="65"/>
      <c r="C28" s="65" t="s">
        <v>64</v>
      </c>
      <c r="D28" s="66">
        <v>164.62234569083884</v>
      </c>
      <c r="E28" s="68"/>
      <c r="F28" s="100" t="s">
        <v>1590</v>
      </c>
      <c r="G28" s="65"/>
      <c r="H28" s="69" t="s">
        <v>257</v>
      </c>
      <c r="I28" s="70"/>
      <c r="J28" s="70"/>
      <c r="K28" s="69" t="s">
        <v>1853</v>
      </c>
      <c r="L28" s="73">
        <v>1</v>
      </c>
      <c r="M28" s="74">
        <v>5166.53955078125</v>
      </c>
      <c r="N28" s="74">
        <v>9617.7294921875</v>
      </c>
      <c r="O28" s="75"/>
      <c r="P28" s="76"/>
      <c r="Q28" s="76"/>
      <c r="R28" s="86"/>
      <c r="S28" s="48">
        <v>1</v>
      </c>
      <c r="T28" s="48">
        <v>0</v>
      </c>
      <c r="U28" s="49">
        <v>0</v>
      </c>
      <c r="V28" s="49">
        <v>0.010989</v>
      </c>
      <c r="W28" s="49">
        <v>0.000559</v>
      </c>
      <c r="X28" s="49">
        <v>0.550527</v>
      </c>
      <c r="Y28" s="49">
        <v>0</v>
      </c>
      <c r="Z28" s="49">
        <v>0</v>
      </c>
      <c r="AA28" s="71">
        <v>28</v>
      </c>
      <c r="AB28" s="71"/>
      <c r="AC28" s="72"/>
      <c r="AD28" s="78" t="s">
        <v>1094</v>
      </c>
      <c r="AE28" s="78">
        <v>173</v>
      </c>
      <c r="AF28" s="78">
        <v>98</v>
      </c>
      <c r="AG28" s="78">
        <v>916</v>
      </c>
      <c r="AH28" s="78">
        <v>1578</v>
      </c>
      <c r="AI28" s="78"/>
      <c r="AJ28" s="78" t="s">
        <v>1235</v>
      </c>
      <c r="AK28" s="78" t="s">
        <v>1332</v>
      </c>
      <c r="AL28" s="78"/>
      <c r="AM28" s="78"/>
      <c r="AN28" s="80">
        <v>42120.82710648148</v>
      </c>
      <c r="AO28" s="82" t="s">
        <v>1475</v>
      </c>
      <c r="AP28" s="78" t="b">
        <v>1</v>
      </c>
      <c r="AQ28" s="78" t="b">
        <v>0</v>
      </c>
      <c r="AR28" s="78" t="b">
        <v>1</v>
      </c>
      <c r="AS28" s="78" t="s">
        <v>1035</v>
      </c>
      <c r="AT28" s="78">
        <v>2</v>
      </c>
      <c r="AU28" s="82" t="s">
        <v>1557</v>
      </c>
      <c r="AV28" s="78" t="b">
        <v>0</v>
      </c>
      <c r="AW28" s="78" t="s">
        <v>1682</v>
      </c>
      <c r="AX28" s="82" t="s">
        <v>1708</v>
      </c>
      <c r="AY28" s="78" t="s">
        <v>65</v>
      </c>
      <c r="AZ28" s="78" t="str">
        <f>REPLACE(INDEX(GroupVertices[Group],MATCH(Vertices[[#This Row],[Vertex]],GroupVertices[Vertex],0)),1,1,"")</f>
        <v>2</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258</v>
      </c>
      <c r="B29" s="65"/>
      <c r="C29" s="65" t="s">
        <v>64</v>
      </c>
      <c r="D29" s="66">
        <v>162.05351725899672</v>
      </c>
      <c r="E29" s="68"/>
      <c r="F29" s="100" t="s">
        <v>545</v>
      </c>
      <c r="G29" s="65"/>
      <c r="H29" s="69" t="s">
        <v>258</v>
      </c>
      <c r="I29" s="70"/>
      <c r="J29" s="70"/>
      <c r="K29" s="69" t="s">
        <v>1854</v>
      </c>
      <c r="L29" s="73">
        <v>1</v>
      </c>
      <c r="M29" s="74">
        <v>3499.733642578125</v>
      </c>
      <c r="N29" s="74">
        <v>6371.55078125</v>
      </c>
      <c r="O29" s="75"/>
      <c r="P29" s="76"/>
      <c r="Q29" s="76"/>
      <c r="R29" s="86"/>
      <c r="S29" s="48">
        <v>1</v>
      </c>
      <c r="T29" s="48">
        <v>0</v>
      </c>
      <c r="U29" s="49">
        <v>0</v>
      </c>
      <c r="V29" s="49">
        <v>0.010989</v>
      </c>
      <c r="W29" s="49">
        <v>0.000559</v>
      </c>
      <c r="X29" s="49">
        <v>0.550527</v>
      </c>
      <c r="Y29" s="49">
        <v>0</v>
      </c>
      <c r="Z29" s="49">
        <v>0</v>
      </c>
      <c r="AA29" s="71">
        <v>29</v>
      </c>
      <c r="AB29" s="71"/>
      <c r="AC29" s="72"/>
      <c r="AD29" s="78" t="s">
        <v>1095</v>
      </c>
      <c r="AE29" s="78">
        <v>19</v>
      </c>
      <c r="AF29" s="78">
        <v>2</v>
      </c>
      <c r="AG29" s="78">
        <v>289</v>
      </c>
      <c r="AH29" s="78">
        <v>114</v>
      </c>
      <c r="AI29" s="78"/>
      <c r="AJ29" s="78"/>
      <c r="AK29" s="78"/>
      <c r="AL29" s="78"/>
      <c r="AM29" s="78"/>
      <c r="AN29" s="80">
        <v>42844.47263888889</v>
      </c>
      <c r="AO29" s="78"/>
      <c r="AP29" s="78" t="b">
        <v>1</v>
      </c>
      <c r="AQ29" s="78" t="b">
        <v>0</v>
      </c>
      <c r="AR29" s="78" t="b">
        <v>0</v>
      </c>
      <c r="AS29" s="78" t="s">
        <v>1035</v>
      </c>
      <c r="AT29" s="78">
        <v>0</v>
      </c>
      <c r="AU29" s="78"/>
      <c r="AV29" s="78" t="b">
        <v>0</v>
      </c>
      <c r="AW29" s="78" t="s">
        <v>1682</v>
      </c>
      <c r="AX29" s="82" t="s">
        <v>1709</v>
      </c>
      <c r="AY29" s="78" t="s">
        <v>65</v>
      </c>
      <c r="AZ29" s="78" t="str">
        <f>REPLACE(INDEX(GroupVertices[Group],MATCH(Vertices[[#This Row],[Vertex]],GroupVertices[Vertex],0)),1,1,"")</f>
        <v>2</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259</v>
      </c>
      <c r="B30" s="65"/>
      <c r="C30" s="65" t="s">
        <v>64</v>
      </c>
      <c r="D30" s="66">
        <v>163.6322763993997</v>
      </c>
      <c r="E30" s="68"/>
      <c r="F30" s="100" t="s">
        <v>1591</v>
      </c>
      <c r="G30" s="65"/>
      <c r="H30" s="69" t="s">
        <v>259</v>
      </c>
      <c r="I30" s="70"/>
      <c r="J30" s="70"/>
      <c r="K30" s="69" t="s">
        <v>1855</v>
      </c>
      <c r="L30" s="73">
        <v>1</v>
      </c>
      <c r="M30" s="74">
        <v>5130.03076171875</v>
      </c>
      <c r="N30" s="74">
        <v>2405.23388671875</v>
      </c>
      <c r="O30" s="75"/>
      <c r="P30" s="76"/>
      <c r="Q30" s="76"/>
      <c r="R30" s="86"/>
      <c r="S30" s="48">
        <v>1</v>
      </c>
      <c r="T30" s="48">
        <v>0</v>
      </c>
      <c r="U30" s="49">
        <v>0</v>
      </c>
      <c r="V30" s="49">
        <v>0.010989</v>
      </c>
      <c r="W30" s="49">
        <v>0.000559</v>
      </c>
      <c r="X30" s="49">
        <v>0.550527</v>
      </c>
      <c r="Y30" s="49">
        <v>0</v>
      </c>
      <c r="Z30" s="49">
        <v>0</v>
      </c>
      <c r="AA30" s="71">
        <v>30</v>
      </c>
      <c r="AB30" s="71"/>
      <c r="AC30" s="72"/>
      <c r="AD30" s="78" t="s">
        <v>1096</v>
      </c>
      <c r="AE30" s="78">
        <v>485</v>
      </c>
      <c r="AF30" s="78">
        <v>61</v>
      </c>
      <c r="AG30" s="78">
        <v>3511</v>
      </c>
      <c r="AH30" s="78">
        <v>1736</v>
      </c>
      <c r="AI30" s="78"/>
      <c r="AJ30" s="78" t="s">
        <v>1236</v>
      </c>
      <c r="AK30" s="78" t="s">
        <v>1333</v>
      </c>
      <c r="AL30" s="78"/>
      <c r="AM30" s="78"/>
      <c r="AN30" s="80">
        <v>42513.46730324074</v>
      </c>
      <c r="AO30" s="82" t="s">
        <v>1476</v>
      </c>
      <c r="AP30" s="78" t="b">
        <v>1</v>
      </c>
      <c r="AQ30" s="78" t="b">
        <v>0</v>
      </c>
      <c r="AR30" s="78" t="b">
        <v>1</v>
      </c>
      <c r="AS30" s="78" t="s">
        <v>1035</v>
      </c>
      <c r="AT30" s="78">
        <v>4</v>
      </c>
      <c r="AU30" s="78"/>
      <c r="AV30" s="78" t="b">
        <v>0</v>
      </c>
      <c r="AW30" s="78" t="s">
        <v>1682</v>
      </c>
      <c r="AX30" s="82" t="s">
        <v>1710</v>
      </c>
      <c r="AY30" s="78" t="s">
        <v>65</v>
      </c>
      <c r="AZ30" s="78" t="str">
        <f>REPLACE(INDEX(GroupVertices[Group],MATCH(Vertices[[#This Row],[Vertex]],GroupVertices[Vertex],0)),1,1,"")</f>
        <v>2</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260</v>
      </c>
      <c r="B31" s="65"/>
      <c r="C31" s="65" t="s">
        <v>64</v>
      </c>
      <c r="D31" s="66">
        <v>167.45876041766454</v>
      </c>
      <c r="E31" s="68"/>
      <c r="F31" s="100" t="s">
        <v>1592</v>
      </c>
      <c r="G31" s="65"/>
      <c r="H31" s="69" t="s">
        <v>260</v>
      </c>
      <c r="I31" s="70"/>
      <c r="J31" s="70"/>
      <c r="K31" s="69" t="s">
        <v>1856</v>
      </c>
      <c r="L31" s="73">
        <v>1</v>
      </c>
      <c r="M31" s="74">
        <v>4870.35888671875</v>
      </c>
      <c r="N31" s="74">
        <v>1321.6092529296875</v>
      </c>
      <c r="O31" s="75"/>
      <c r="P31" s="76"/>
      <c r="Q31" s="76"/>
      <c r="R31" s="86"/>
      <c r="S31" s="48">
        <v>1</v>
      </c>
      <c r="T31" s="48">
        <v>0</v>
      </c>
      <c r="U31" s="49">
        <v>0</v>
      </c>
      <c r="V31" s="49">
        <v>0.010989</v>
      </c>
      <c r="W31" s="49">
        <v>0.000559</v>
      </c>
      <c r="X31" s="49">
        <v>0.550527</v>
      </c>
      <c r="Y31" s="49">
        <v>0</v>
      </c>
      <c r="Z31" s="49">
        <v>0</v>
      </c>
      <c r="AA31" s="71">
        <v>31</v>
      </c>
      <c r="AB31" s="71"/>
      <c r="AC31" s="72"/>
      <c r="AD31" s="78" t="s">
        <v>1097</v>
      </c>
      <c r="AE31" s="78">
        <v>361</v>
      </c>
      <c r="AF31" s="78">
        <v>204</v>
      </c>
      <c r="AG31" s="78">
        <v>2401</v>
      </c>
      <c r="AH31" s="78">
        <v>392</v>
      </c>
      <c r="AI31" s="78"/>
      <c r="AJ31" s="78" t="s">
        <v>1237</v>
      </c>
      <c r="AK31" s="78" t="s">
        <v>1334</v>
      </c>
      <c r="AL31" s="78"/>
      <c r="AM31" s="78"/>
      <c r="AN31" s="80">
        <v>40300.74631944444</v>
      </c>
      <c r="AO31" s="82" t="s">
        <v>1477</v>
      </c>
      <c r="AP31" s="78" t="b">
        <v>0</v>
      </c>
      <c r="AQ31" s="78" t="b">
        <v>0</v>
      </c>
      <c r="AR31" s="78" t="b">
        <v>1</v>
      </c>
      <c r="AS31" s="78" t="s">
        <v>1035</v>
      </c>
      <c r="AT31" s="78">
        <v>3</v>
      </c>
      <c r="AU31" s="82" t="s">
        <v>1562</v>
      </c>
      <c r="AV31" s="78" t="b">
        <v>0</v>
      </c>
      <c r="AW31" s="78" t="s">
        <v>1682</v>
      </c>
      <c r="AX31" s="82" t="s">
        <v>1711</v>
      </c>
      <c r="AY31" s="78" t="s">
        <v>65</v>
      </c>
      <c r="AZ31" s="78" t="str">
        <f>REPLACE(INDEX(GroupVertices[Group],MATCH(Vertices[[#This Row],[Vertex]],GroupVertices[Vertex],0)),1,1,"")</f>
        <v>2</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261</v>
      </c>
      <c r="B32" s="65"/>
      <c r="C32" s="65" t="s">
        <v>64</v>
      </c>
      <c r="D32" s="66">
        <v>162.02675862949835</v>
      </c>
      <c r="E32" s="68"/>
      <c r="F32" s="100" t="s">
        <v>545</v>
      </c>
      <c r="G32" s="65"/>
      <c r="H32" s="69" t="s">
        <v>261</v>
      </c>
      <c r="I32" s="70"/>
      <c r="J32" s="70"/>
      <c r="K32" s="69" t="s">
        <v>1857</v>
      </c>
      <c r="L32" s="73">
        <v>1</v>
      </c>
      <c r="M32" s="74">
        <v>6366.06884765625</v>
      </c>
      <c r="N32" s="74">
        <v>3754.478515625</v>
      </c>
      <c r="O32" s="75"/>
      <c r="P32" s="76"/>
      <c r="Q32" s="76"/>
      <c r="R32" s="86"/>
      <c r="S32" s="48">
        <v>1</v>
      </c>
      <c r="T32" s="48">
        <v>0</v>
      </c>
      <c r="U32" s="49">
        <v>0</v>
      </c>
      <c r="V32" s="49">
        <v>0.010989</v>
      </c>
      <c r="W32" s="49">
        <v>0.000559</v>
      </c>
      <c r="X32" s="49">
        <v>0.550527</v>
      </c>
      <c r="Y32" s="49">
        <v>0</v>
      </c>
      <c r="Z32" s="49">
        <v>0</v>
      </c>
      <c r="AA32" s="71">
        <v>32</v>
      </c>
      <c r="AB32" s="71"/>
      <c r="AC32" s="72"/>
      <c r="AD32" s="78" t="s">
        <v>1098</v>
      </c>
      <c r="AE32" s="78">
        <v>35</v>
      </c>
      <c r="AF32" s="78">
        <v>1</v>
      </c>
      <c r="AG32" s="78">
        <v>18</v>
      </c>
      <c r="AH32" s="78">
        <v>12</v>
      </c>
      <c r="AI32" s="78"/>
      <c r="AJ32" s="78"/>
      <c r="AK32" s="78"/>
      <c r="AL32" s="78"/>
      <c r="AM32" s="78"/>
      <c r="AN32" s="80">
        <v>42550.885092592594</v>
      </c>
      <c r="AO32" s="78"/>
      <c r="AP32" s="78" t="b">
        <v>1</v>
      </c>
      <c r="AQ32" s="78" t="b">
        <v>0</v>
      </c>
      <c r="AR32" s="78" t="b">
        <v>0</v>
      </c>
      <c r="AS32" s="78" t="s">
        <v>1553</v>
      </c>
      <c r="AT32" s="78">
        <v>0</v>
      </c>
      <c r="AU32" s="78"/>
      <c r="AV32" s="78" t="b">
        <v>0</v>
      </c>
      <c r="AW32" s="78" t="s">
        <v>1682</v>
      </c>
      <c r="AX32" s="82" t="s">
        <v>1712</v>
      </c>
      <c r="AY32" s="78" t="s">
        <v>65</v>
      </c>
      <c r="AZ32" s="78" t="str">
        <f>REPLACE(INDEX(GroupVertices[Group],MATCH(Vertices[[#This Row],[Vertex]],GroupVertices[Vertex],0)),1,1,"")</f>
        <v>2</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262</v>
      </c>
      <c r="B33" s="65"/>
      <c r="C33" s="65" t="s">
        <v>64</v>
      </c>
      <c r="D33" s="66">
        <v>178.85793658396398</v>
      </c>
      <c r="E33" s="68"/>
      <c r="F33" s="100" t="s">
        <v>1593</v>
      </c>
      <c r="G33" s="65"/>
      <c r="H33" s="69" t="s">
        <v>262</v>
      </c>
      <c r="I33" s="70"/>
      <c r="J33" s="70"/>
      <c r="K33" s="69" t="s">
        <v>1858</v>
      </c>
      <c r="L33" s="73">
        <v>1</v>
      </c>
      <c r="M33" s="74">
        <v>6394.47021484375</v>
      </c>
      <c r="N33" s="74">
        <v>5904.5859375</v>
      </c>
      <c r="O33" s="75"/>
      <c r="P33" s="76"/>
      <c r="Q33" s="76"/>
      <c r="R33" s="86"/>
      <c r="S33" s="48">
        <v>1</v>
      </c>
      <c r="T33" s="48">
        <v>0</v>
      </c>
      <c r="U33" s="49">
        <v>0</v>
      </c>
      <c r="V33" s="49">
        <v>0.010989</v>
      </c>
      <c r="W33" s="49">
        <v>0.000559</v>
      </c>
      <c r="X33" s="49">
        <v>0.550527</v>
      </c>
      <c r="Y33" s="49">
        <v>0</v>
      </c>
      <c r="Z33" s="49">
        <v>0</v>
      </c>
      <c r="AA33" s="71">
        <v>33</v>
      </c>
      <c r="AB33" s="71"/>
      <c r="AC33" s="72"/>
      <c r="AD33" s="78" t="s">
        <v>262</v>
      </c>
      <c r="AE33" s="78">
        <v>1528</v>
      </c>
      <c r="AF33" s="78">
        <v>630</v>
      </c>
      <c r="AG33" s="78">
        <v>6997</v>
      </c>
      <c r="AH33" s="78">
        <v>23714</v>
      </c>
      <c r="AI33" s="78"/>
      <c r="AJ33" s="78" t="s">
        <v>1238</v>
      </c>
      <c r="AK33" s="78" t="s">
        <v>1331</v>
      </c>
      <c r="AL33" s="78"/>
      <c r="AM33" s="78"/>
      <c r="AN33" s="80">
        <v>40016.54457175926</v>
      </c>
      <c r="AO33" s="82" t="s">
        <v>1478</v>
      </c>
      <c r="AP33" s="78" t="b">
        <v>0</v>
      </c>
      <c r="AQ33" s="78" t="b">
        <v>0</v>
      </c>
      <c r="AR33" s="78" t="b">
        <v>1</v>
      </c>
      <c r="AS33" s="78" t="s">
        <v>1035</v>
      </c>
      <c r="AT33" s="78">
        <v>53</v>
      </c>
      <c r="AU33" s="82" t="s">
        <v>1560</v>
      </c>
      <c r="AV33" s="78" t="b">
        <v>0</v>
      </c>
      <c r="AW33" s="78" t="s">
        <v>1682</v>
      </c>
      <c r="AX33" s="82" t="s">
        <v>1713</v>
      </c>
      <c r="AY33" s="78" t="s">
        <v>65</v>
      </c>
      <c r="AZ33" s="78" t="str">
        <f>REPLACE(INDEX(GroupVertices[Group],MATCH(Vertices[[#This Row],[Vertex]],GroupVertices[Vertex],0)),1,1,"")</f>
        <v>2</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263</v>
      </c>
      <c r="B34" s="65"/>
      <c r="C34" s="65" t="s">
        <v>64</v>
      </c>
      <c r="D34" s="66">
        <v>165.23779416930103</v>
      </c>
      <c r="E34" s="68"/>
      <c r="F34" s="100" t="s">
        <v>1594</v>
      </c>
      <c r="G34" s="65"/>
      <c r="H34" s="69" t="s">
        <v>263</v>
      </c>
      <c r="I34" s="70"/>
      <c r="J34" s="70"/>
      <c r="K34" s="69" t="s">
        <v>1859</v>
      </c>
      <c r="L34" s="73">
        <v>1</v>
      </c>
      <c r="M34" s="74">
        <v>3796.189697265625</v>
      </c>
      <c r="N34" s="74">
        <v>2081.73388671875</v>
      </c>
      <c r="O34" s="75"/>
      <c r="P34" s="76"/>
      <c r="Q34" s="76"/>
      <c r="R34" s="86"/>
      <c r="S34" s="48">
        <v>1</v>
      </c>
      <c r="T34" s="48">
        <v>0</v>
      </c>
      <c r="U34" s="49">
        <v>0</v>
      </c>
      <c r="V34" s="49">
        <v>0.010989</v>
      </c>
      <c r="W34" s="49">
        <v>0.000559</v>
      </c>
      <c r="X34" s="49">
        <v>0.550527</v>
      </c>
      <c r="Y34" s="49">
        <v>0</v>
      </c>
      <c r="Z34" s="49">
        <v>0</v>
      </c>
      <c r="AA34" s="71">
        <v>34</v>
      </c>
      <c r="AB34" s="71"/>
      <c r="AC34" s="72"/>
      <c r="AD34" s="78" t="s">
        <v>1099</v>
      </c>
      <c r="AE34" s="78">
        <v>66</v>
      </c>
      <c r="AF34" s="78">
        <v>121</v>
      </c>
      <c r="AG34" s="78">
        <v>6903</v>
      </c>
      <c r="AH34" s="78">
        <v>64</v>
      </c>
      <c r="AI34" s="78"/>
      <c r="AJ34" s="78" t="s">
        <v>1239</v>
      </c>
      <c r="AK34" s="78" t="s">
        <v>1335</v>
      </c>
      <c r="AL34" s="78"/>
      <c r="AM34" s="78"/>
      <c r="AN34" s="80">
        <v>40922.89525462963</v>
      </c>
      <c r="AO34" s="78"/>
      <c r="AP34" s="78" t="b">
        <v>0</v>
      </c>
      <c r="AQ34" s="78" t="b">
        <v>0</v>
      </c>
      <c r="AR34" s="78" t="b">
        <v>0</v>
      </c>
      <c r="AS34" s="78" t="s">
        <v>1035</v>
      </c>
      <c r="AT34" s="78">
        <v>5</v>
      </c>
      <c r="AU34" s="82" t="s">
        <v>1557</v>
      </c>
      <c r="AV34" s="78" t="b">
        <v>0</v>
      </c>
      <c r="AW34" s="78" t="s">
        <v>1682</v>
      </c>
      <c r="AX34" s="82" t="s">
        <v>1714</v>
      </c>
      <c r="AY34" s="78" t="s">
        <v>65</v>
      </c>
      <c r="AZ34" s="78" t="str">
        <f>REPLACE(INDEX(GroupVertices[Group],MATCH(Vertices[[#This Row],[Vertex]],GroupVertices[Vertex],0)),1,1,"")</f>
        <v>2</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264</v>
      </c>
      <c r="B35" s="65"/>
      <c r="C35" s="65" t="s">
        <v>64</v>
      </c>
      <c r="D35" s="66">
        <v>164.4617939138487</v>
      </c>
      <c r="E35" s="68"/>
      <c r="F35" s="100" t="s">
        <v>1595</v>
      </c>
      <c r="G35" s="65"/>
      <c r="H35" s="69" t="s">
        <v>264</v>
      </c>
      <c r="I35" s="70"/>
      <c r="J35" s="70"/>
      <c r="K35" s="69" t="s">
        <v>1860</v>
      </c>
      <c r="L35" s="73">
        <v>1</v>
      </c>
      <c r="M35" s="74">
        <v>6425.6083984375</v>
      </c>
      <c r="N35" s="74">
        <v>4800.3359375</v>
      </c>
      <c r="O35" s="75"/>
      <c r="P35" s="76"/>
      <c r="Q35" s="76"/>
      <c r="R35" s="86"/>
      <c r="S35" s="48">
        <v>1</v>
      </c>
      <c r="T35" s="48">
        <v>0</v>
      </c>
      <c r="U35" s="49">
        <v>0</v>
      </c>
      <c r="V35" s="49">
        <v>0.010989</v>
      </c>
      <c r="W35" s="49">
        <v>0.000559</v>
      </c>
      <c r="X35" s="49">
        <v>0.550527</v>
      </c>
      <c r="Y35" s="49">
        <v>0</v>
      </c>
      <c r="Z35" s="49">
        <v>0</v>
      </c>
      <c r="AA35" s="71">
        <v>35</v>
      </c>
      <c r="AB35" s="71"/>
      <c r="AC35" s="72"/>
      <c r="AD35" s="78" t="s">
        <v>1100</v>
      </c>
      <c r="AE35" s="78">
        <v>247</v>
      </c>
      <c r="AF35" s="78">
        <v>92</v>
      </c>
      <c r="AG35" s="78">
        <v>299</v>
      </c>
      <c r="AH35" s="78">
        <v>524</v>
      </c>
      <c r="AI35" s="78"/>
      <c r="AJ35" s="78" t="s">
        <v>1240</v>
      </c>
      <c r="AK35" s="78" t="s">
        <v>1331</v>
      </c>
      <c r="AL35" s="78"/>
      <c r="AM35" s="78"/>
      <c r="AN35" s="80">
        <v>41753.5405787037</v>
      </c>
      <c r="AO35" s="78"/>
      <c r="AP35" s="78" t="b">
        <v>1</v>
      </c>
      <c r="AQ35" s="78" t="b">
        <v>0</v>
      </c>
      <c r="AR35" s="78" t="b">
        <v>1</v>
      </c>
      <c r="AS35" s="78" t="s">
        <v>1035</v>
      </c>
      <c r="AT35" s="78">
        <v>4</v>
      </c>
      <c r="AU35" s="82" t="s">
        <v>1557</v>
      </c>
      <c r="AV35" s="78" t="b">
        <v>0</v>
      </c>
      <c r="AW35" s="78" t="s">
        <v>1682</v>
      </c>
      <c r="AX35" s="82" t="s">
        <v>1715</v>
      </c>
      <c r="AY35" s="78" t="s">
        <v>65</v>
      </c>
      <c r="AZ35" s="78" t="str">
        <f>REPLACE(INDEX(GroupVertices[Group],MATCH(Vertices[[#This Row],[Vertex]],GroupVertices[Vertex],0)),1,1,"")</f>
        <v>2</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265</v>
      </c>
      <c r="B36" s="65"/>
      <c r="C36" s="65" t="s">
        <v>64</v>
      </c>
      <c r="D36" s="66">
        <v>266.7332758565635</v>
      </c>
      <c r="E36" s="68"/>
      <c r="F36" s="100" t="s">
        <v>1596</v>
      </c>
      <c r="G36" s="65"/>
      <c r="H36" s="69" t="s">
        <v>265</v>
      </c>
      <c r="I36" s="70"/>
      <c r="J36" s="70"/>
      <c r="K36" s="69" t="s">
        <v>1861</v>
      </c>
      <c r="L36" s="73">
        <v>1</v>
      </c>
      <c r="M36" s="74">
        <v>4139.37060546875</v>
      </c>
      <c r="N36" s="74">
        <v>7129.27587890625</v>
      </c>
      <c r="O36" s="75"/>
      <c r="P36" s="76"/>
      <c r="Q36" s="76"/>
      <c r="R36" s="86"/>
      <c r="S36" s="48">
        <v>1</v>
      </c>
      <c r="T36" s="48">
        <v>0</v>
      </c>
      <c r="U36" s="49">
        <v>0</v>
      </c>
      <c r="V36" s="49">
        <v>0.010989</v>
      </c>
      <c r="W36" s="49">
        <v>0.000559</v>
      </c>
      <c r="X36" s="49">
        <v>0.550527</v>
      </c>
      <c r="Y36" s="49">
        <v>0</v>
      </c>
      <c r="Z36" s="49">
        <v>0</v>
      </c>
      <c r="AA36" s="71">
        <v>36</v>
      </c>
      <c r="AB36" s="71"/>
      <c r="AC36" s="72"/>
      <c r="AD36" s="78" t="s">
        <v>1101</v>
      </c>
      <c r="AE36" s="78">
        <v>2317</v>
      </c>
      <c r="AF36" s="78">
        <v>3914</v>
      </c>
      <c r="AG36" s="78">
        <v>12536</v>
      </c>
      <c r="AH36" s="78">
        <v>2593</v>
      </c>
      <c r="AI36" s="78"/>
      <c r="AJ36" s="78" t="s">
        <v>1241</v>
      </c>
      <c r="AK36" s="78" t="s">
        <v>1336</v>
      </c>
      <c r="AL36" s="82" t="s">
        <v>1415</v>
      </c>
      <c r="AM36" s="78"/>
      <c r="AN36" s="80">
        <v>40085.98884259259</v>
      </c>
      <c r="AO36" s="78"/>
      <c r="AP36" s="78" t="b">
        <v>0</v>
      </c>
      <c r="AQ36" s="78" t="b">
        <v>0</v>
      </c>
      <c r="AR36" s="78" t="b">
        <v>1</v>
      </c>
      <c r="AS36" s="78" t="s">
        <v>1035</v>
      </c>
      <c r="AT36" s="78">
        <v>57</v>
      </c>
      <c r="AU36" s="82" t="s">
        <v>1560</v>
      </c>
      <c r="AV36" s="78" t="b">
        <v>0</v>
      </c>
      <c r="AW36" s="78" t="s">
        <v>1682</v>
      </c>
      <c r="AX36" s="82" t="s">
        <v>1716</v>
      </c>
      <c r="AY36" s="78" t="s">
        <v>65</v>
      </c>
      <c r="AZ36" s="78" t="str">
        <f>REPLACE(INDEX(GroupVertices[Group],MATCH(Vertices[[#This Row],[Vertex]],GroupVertices[Vertex],0)),1,1,"")</f>
        <v>2</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266</v>
      </c>
      <c r="B37" s="65"/>
      <c r="C37" s="65" t="s">
        <v>64</v>
      </c>
      <c r="D37" s="66">
        <v>162.42813807197368</v>
      </c>
      <c r="E37" s="68"/>
      <c r="F37" s="100" t="s">
        <v>1597</v>
      </c>
      <c r="G37" s="65"/>
      <c r="H37" s="69" t="s">
        <v>266</v>
      </c>
      <c r="I37" s="70"/>
      <c r="J37" s="70"/>
      <c r="K37" s="69" t="s">
        <v>1862</v>
      </c>
      <c r="L37" s="73">
        <v>1</v>
      </c>
      <c r="M37" s="74">
        <v>3866.46875</v>
      </c>
      <c r="N37" s="74">
        <v>8223.4462890625</v>
      </c>
      <c r="O37" s="75"/>
      <c r="P37" s="76"/>
      <c r="Q37" s="76"/>
      <c r="R37" s="86"/>
      <c r="S37" s="48">
        <v>1</v>
      </c>
      <c r="T37" s="48">
        <v>0</v>
      </c>
      <c r="U37" s="49">
        <v>0</v>
      </c>
      <c r="V37" s="49">
        <v>0.010989</v>
      </c>
      <c r="W37" s="49">
        <v>0.000559</v>
      </c>
      <c r="X37" s="49">
        <v>0.550527</v>
      </c>
      <c r="Y37" s="49">
        <v>0</v>
      </c>
      <c r="Z37" s="49">
        <v>0</v>
      </c>
      <c r="AA37" s="71">
        <v>37</v>
      </c>
      <c r="AB37" s="71"/>
      <c r="AC37" s="72"/>
      <c r="AD37" s="78" t="s">
        <v>1102</v>
      </c>
      <c r="AE37" s="78">
        <v>159</v>
      </c>
      <c r="AF37" s="78">
        <v>16</v>
      </c>
      <c r="AG37" s="78">
        <v>497</v>
      </c>
      <c r="AH37" s="78">
        <v>2112</v>
      </c>
      <c r="AI37" s="78"/>
      <c r="AJ37" s="78" t="s">
        <v>1242</v>
      </c>
      <c r="AK37" s="78" t="s">
        <v>1337</v>
      </c>
      <c r="AL37" s="78"/>
      <c r="AM37" s="78"/>
      <c r="AN37" s="80">
        <v>40835.45633101852</v>
      </c>
      <c r="AO37" s="78"/>
      <c r="AP37" s="78" t="b">
        <v>1</v>
      </c>
      <c r="AQ37" s="78" t="b">
        <v>0</v>
      </c>
      <c r="AR37" s="78" t="b">
        <v>0</v>
      </c>
      <c r="AS37" s="78" t="s">
        <v>1035</v>
      </c>
      <c r="AT37" s="78">
        <v>0</v>
      </c>
      <c r="AU37" s="82" t="s">
        <v>1557</v>
      </c>
      <c r="AV37" s="78" t="b">
        <v>0</v>
      </c>
      <c r="AW37" s="78" t="s">
        <v>1682</v>
      </c>
      <c r="AX37" s="82" t="s">
        <v>1717</v>
      </c>
      <c r="AY37" s="78" t="s">
        <v>65</v>
      </c>
      <c r="AZ37" s="78" t="str">
        <f>REPLACE(INDEX(GroupVertices[Group],MATCH(Vertices[[#This Row],[Vertex]],GroupVertices[Vertex],0)),1,1,"")</f>
        <v>2</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267</v>
      </c>
      <c r="B38" s="65"/>
      <c r="C38" s="65" t="s">
        <v>64</v>
      </c>
      <c r="D38" s="66">
        <v>162.3478621834786</v>
      </c>
      <c r="E38" s="68"/>
      <c r="F38" s="100" t="s">
        <v>1598</v>
      </c>
      <c r="G38" s="65"/>
      <c r="H38" s="69" t="s">
        <v>267</v>
      </c>
      <c r="I38" s="70"/>
      <c r="J38" s="70"/>
      <c r="K38" s="69" t="s">
        <v>1863</v>
      </c>
      <c r="L38" s="73">
        <v>1</v>
      </c>
      <c r="M38" s="74">
        <v>4395.2392578125</v>
      </c>
      <c r="N38" s="74">
        <v>1961.04443359375</v>
      </c>
      <c r="O38" s="75"/>
      <c r="P38" s="76"/>
      <c r="Q38" s="76"/>
      <c r="R38" s="86"/>
      <c r="S38" s="48">
        <v>1</v>
      </c>
      <c r="T38" s="48">
        <v>0</v>
      </c>
      <c r="U38" s="49">
        <v>0</v>
      </c>
      <c r="V38" s="49">
        <v>0.010989</v>
      </c>
      <c r="W38" s="49">
        <v>0.000559</v>
      </c>
      <c r="X38" s="49">
        <v>0.550527</v>
      </c>
      <c r="Y38" s="49">
        <v>0</v>
      </c>
      <c r="Z38" s="49">
        <v>0</v>
      </c>
      <c r="AA38" s="71">
        <v>38</v>
      </c>
      <c r="AB38" s="71"/>
      <c r="AC38" s="72"/>
      <c r="AD38" s="78" t="s">
        <v>1103</v>
      </c>
      <c r="AE38" s="78">
        <v>94</v>
      </c>
      <c r="AF38" s="78">
        <v>13</v>
      </c>
      <c r="AG38" s="78">
        <v>126</v>
      </c>
      <c r="AH38" s="78">
        <v>66</v>
      </c>
      <c r="AI38" s="78">
        <v>3600</v>
      </c>
      <c r="AJ38" s="78"/>
      <c r="AK38" s="78" t="s">
        <v>1338</v>
      </c>
      <c r="AL38" s="78"/>
      <c r="AM38" s="78" t="s">
        <v>1331</v>
      </c>
      <c r="AN38" s="80">
        <v>39921.806967592594</v>
      </c>
      <c r="AO38" s="78"/>
      <c r="AP38" s="78" t="b">
        <v>0</v>
      </c>
      <c r="AQ38" s="78" t="b">
        <v>0</v>
      </c>
      <c r="AR38" s="78" t="b">
        <v>0</v>
      </c>
      <c r="AS38" s="78" t="s">
        <v>1035</v>
      </c>
      <c r="AT38" s="78">
        <v>1</v>
      </c>
      <c r="AU38" s="82" t="s">
        <v>1563</v>
      </c>
      <c r="AV38" s="78" t="b">
        <v>0</v>
      </c>
      <c r="AW38" s="78" t="s">
        <v>1682</v>
      </c>
      <c r="AX38" s="82" t="s">
        <v>1718</v>
      </c>
      <c r="AY38" s="78" t="s">
        <v>65</v>
      </c>
      <c r="AZ38" s="78" t="str">
        <f>REPLACE(INDEX(GroupVertices[Group],MATCH(Vertices[[#This Row],[Vertex]],GroupVertices[Vertex],0)),1,1,"")</f>
        <v>2</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268</v>
      </c>
      <c r="B39" s="65"/>
      <c r="C39" s="65" t="s">
        <v>64</v>
      </c>
      <c r="D39" s="66">
        <v>162.61544847846218</v>
      </c>
      <c r="E39" s="68"/>
      <c r="F39" s="100" t="s">
        <v>1599</v>
      </c>
      <c r="G39" s="65"/>
      <c r="H39" s="69" t="s">
        <v>268</v>
      </c>
      <c r="I39" s="70"/>
      <c r="J39" s="70"/>
      <c r="K39" s="69" t="s">
        <v>1864</v>
      </c>
      <c r="L39" s="73">
        <v>1</v>
      </c>
      <c r="M39" s="74">
        <v>5208.67919921875</v>
      </c>
      <c r="N39" s="74">
        <v>6959.3427734375</v>
      </c>
      <c r="O39" s="75"/>
      <c r="P39" s="76"/>
      <c r="Q39" s="76"/>
      <c r="R39" s="86"/>
      <c r="S39" s="48">
        <v>1</v>
      </c>
      <c r="T39" s="48">
        <v>0</v>
      </c>
      <c r="U39" s="49">
        <v>0</v>
      </c>
      <c r="V39" s="49">
        <v>0.010989</v>
      </c>
      <c r="W39" s="49">
        <v>0.000559</v>
      </c>
      <c r="X39" s="49">
        <v>0.550527</v>
      </c>
      <c r="Y39" s="49">
        <v>0</v>
      </c>
      <c r="Z39" s="49">
        <v>0</v>
      </c>
      <c r="AA39" s="71">
        <v>39</v>
      </c>
      <c r="AB39" s="71"/>
      <c r="AC39" s="72"/>
      <c r="AD39" s="78" t="s">
        <v>1104</v>
      </c>
      <c r="AE39" s="78">
        <v>189</v>
      </c>
      <c r="AF39" s="78">
        <v>23</v>
      </c>
      <c r="AG39" s="78">
        <v>230</v>
      </c>
      <c r="AH39" s="78">
        <v>98</v>
      </c>
      <c r="AI39" s="78"/>
      <c r="AJ39" s="78"/>
      <c r="AK39" s="78"/>
      <c r="AL39" s="78"/>
      <c r="AM39" s="78"/>
      <c r="AN39" s="80">
        <v>42050.881840277776</v>
      </c>
      <c r="AO39" s="78"/>
      <c r="AP39" s="78" t="b">
        <v>1</v>
      </c>
      <c r="AQ39" s="78" t="b">
        <v>0</v>
      </c>
      <c r="AR39" s="78" t="b">
        <v>1</v>
      </c>
      <c r="AS39" s="78" t="s">
        <v>1035</v>
      </c>
      <c r="AT39" s="78">
        <v>0</v>
      </c>
      <c r="AU39" s="82" t="s">
        <v>1557</v>
      </c>
      <c r="AV39" s="78" t="b">
        <v>0</v>
      </c>
      <c r="AW39" s="78" t="s">
        <v>1682</v>
      </c>
      <c r="AX39" s="82" t="s">
        <v>1719</v>
      </c>
      <c r="AY39" s="78" t="s">
        <v>65</v>
      </c>
      <c r="AZ39" s="78" t="str">
        <f>REPLACE(INDEX(GroupVertices[Group],MATCH(Vertices[[#This Row],[Vertex]],GroupVertices[Vertex],0)),1,1,"")</f>
        <v>2</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269</v>
      </c>
      <c r="B40" s="65"/>
      <c r="C40" s="65" t="s">
        <v>64</v>
      </c>
      <c r="D40" s="66">
        <v>166.12082894274675</v>
      </c>
      <c r="E40" s="68"/>
      <c r="F40" s="100" t="s">
        <v>1600</v>
      </c>
      <c r="G40" s="65"/>
      <c r="H40" s="69" t="s">
        <v>269</v>
      </c>
      <c r="I40" s="70"/>
      <c r="J40" s="70"/>
      <c r="K40" s="69" t="s">
        <v>1865</v>
      </c>
      <c r="L40" s="73">
        <v>1</v>
      </c>
      <c r="M40" s="74">
        <v>5921.4365234375</v>
      </c>
      <c r="N40" s="74">
        <v>3630.951416015625</v>
      </c>
      <c r="O40" s="75"/>
      <c r="P40" s="76"/>
      <c r="Q40" s="76"/>
      <c r="R40" s="86"/>
      <c r="S40" s="48">
        <v>1</v>
      </c>
      <c r="T40" s="48">
        <v>0</v>
      </c>
      <c r="U40" s="49">
        <v>0</v>
      </c>
      <c r="V40" s="49">
        <v>0.010989</v>
      </c>
      <c r="W40" s="49">
        <v>0.000559</v>
      </c>
      <c r="X40" s="49">
        <v>0.550527</v>
      </c>
      <c r="Y40" s="49">
        <v>0</v>
      </c>
      <c r="Z40" s="49">
        <v>0</v>
      </c>
      <c r="AA40" s="71">
        <v>40</v>
      </c>
      <c r="AB40" s="71"/>
      <c r="AC40" s="72"/>
      <c r="AD40" s="78" t="s">
        <v>1105</v>
      </c>
      <c r="AE40" s="78">
        <v>468</v>
      </c>
      <c r="AF40" s="78">
        <v>154</v>
      </c>
      <c r="AG40" s="78">
        <v>6314</v>
      </c>
      <c r="AH40" s="78">
        <v>4134</v>
      </c>
      <c r="AI40" s="78"/>
      <c r="AJ40" s="78" t="s">
        <v>1243</v>
      </c>
      <c r="AK40" s="78"/>
      <c r="AL40" s="78"/>
      <c r="AM40" s="78"/>
      <c r="AN40" s="80">
        <v>41953.85025462963</v>
      </c>
      <c r="AO40" s="82" t="s">
        <v>1479</v>
      </c>
      <c r="AP40" s="78" t="b">
        <v>1</v>
      </c>
      <c r="AQ40" s="78" t="b">
        <v>0</v>
      </c>
      <c r="AR40" s="78" t="b">
        <v>1</v>
      </c>
      <c r="AS40" s="78" t="s">
        <v>1554</v>
      </c>
      <c r="AT40" s="78">
        <v>3</v>
      </c>
      <c r="AU40" s="82" t="s">
        <v>1557</v>
      </c>
      <c r="AV40" s="78" t="b">
        <v>0</v>
      </c>
      <c r="AW40" s="78" t="s">
        <v>1682</v>
      </c>
      <c r="AX40" s="82" t="s">
        <v>1720</v>
      </c>
      <c r="AY40" s="78" t="s">
        <v>65</v>
      </c>
      <c r="AZ40" s="78" t="str">
        <f>REPLACE(INDEX(GroupVertices[Group],MATCH(Vertices[[#This Row],[Vertex]],GroupVertices[Vertex],0)),1,1,"")</f>
        <v>2</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270</v>
      </c>
      <c r="B41" s="65"/>
      <c r="C41" s="65" t="s">
        <v>64</v>
      </c>
      <c r="D41" s="66">
        <v>163.81958680588818</v>
      </c>
      <c r="E41" s="68"/>
      <c r="F41" s="100" t="s">
        <v>1601</v>
      </c>
      <c r="G41" s="65"/>
      <c r="H41" s="69" t="s">
        <v>270</v>
      </c>
      <c r="I41" s="70"/>
      <c r="J41" s="70"/>
      <c r="K41" s="69" t="s">
        <v>1866</v>
      </c>
      <c r="L41" s="73">
        <v>1</v>
      </c>
      <c r="M41" s="74">
        <v>4031.95703125</v>
      </c>
      <c r="N41" s="74">
        <v>1320.3348388671875</v>
      </c>
      <c r="O41" s="75"/>
      <c r="P41" s="76"/>
      <c r="Q41" s="76"/>
      <c r="R41" s="86"/>
      <c r="S41" s="48">
        <v>1</v>
      </c>
      <c r="T41" s="48">
        <v>0</v>
      </c>
      <c r="U41" s="49">
        <v>0</v>
      </c>
      <c r="V41" s="49">
        <v>0.010989</v>
      </c>
      <c r="W41" s="49">
        <v>0.000559</v>
      </c>
      <c r="X41" s="49">
        <v>0.550527</v>
      </c>
      <c r="Y41" s="49">
        <v>0</v>
      </c>
      <c r="Z41" s="49">
        <v>0</v>
      </c>
      <c r="AA41" s="71">
        <v>41</v>
      </c>
      <c r="AB41" s="71"/>
      <c r="AC41" s="72"/>
      <c r="AD41" s="78" t="s">
        <v>1106</v>
      </c>
      <c r="AE41" s="78">
        <v>156</v>
      </c>
      <c r="AF41" s="78">
        <v>68</v>
      </c>
      <c r="AG41" s="78">
        <v>14120</v>
      </c>
      <c r="AH41" s="78">
        <v>2782</v>
      </c>
      <c r="AI41" s="78"/>
      <c r="AJ41" s="78" t="s">
        <v>1244</v>
      </c>
      <c r="AK41" s="78" t="s">
        <v>1339</v>
      </c>
      <c r="AL41" s="78"/>
      <c r="AM41" s="78"/>
      <c r="AN41" s="80">
        <v>42151.84211805555</v>
      </c>
      <c r="AO41" s="78"/>
      <c r="AP41" s="78" t="b">
        <v>1</v>
      </c>
      <c r="AQ41" s="78" t="b">
        <v>0</v>
      </c>
      <c r="AR41" s="78" t="b">
        <v>1</v>
      </c>
      <c r="AS41" s="78" t="s">
        <v>1035</v>
      </c>
      <c r="AT41" s="78">
        <v>3</v>
      </c>
      <c r="AU41" s="82" t="s">
        <v>1557</v>
      </c>
      <c r="AV41" s="78" t="b">
        <v>0</v>
      </c>
      <c r="AW41" s="78" t="s">
        <v>1682</v>
      </c>
      <c r="AX41" s="82" t="s">
        <v>1721</v>
      </c>
      <c r="AY41" s="78" t="s">
        <v>65</v>
      </c>
      <c r="AZ41" s="78" t="str">
        <f>REPLACE(INDEX(GroupVertices[Group],MATCH(Vertices[[#This Row],[Vertex]],GroupVertices[Vertex],0)),1,1,"")</f>
        <v>2</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271</v>
      </c>
      <c r="B42" s="65"/>
      <c r="C42" s="65" t="s">
        <v>64</v>
      </c>
      <c r="D42" s="66">
        <v>162.69572436695725</v>
      </c>
      <c r="E42" s="68"/>
      <c r="F42" s="100" t="s">
        <v>1602</v>
      </c>
      <c r="G42" s="65"/>
      <c r="H42" s="69" t="s">
        <v>271</v>
      </c>
      <c r="I42" s="70"/>
      <c r="J42" s="70"/>
      <c r="K42" s="69" t="s">
        <v>1867</v>
      </c>
      <c r="L42" s="73">
        <v>1</v>
      </c>
      <c r="M42" s="74">
        <v>4652.84716796875</v>
      </c>
      <c r="N42" s="74">
        <v>3411.4228515625</v>
      </c>
      <c r="O42" s="75"/>
      <c r="P42" s="76"/>
      <c r="Q42" s="76"/>
      <c r="R42" s="86"/>
      <c r="S42" s="48">
        <v>1</v>
      </c>
      <c r="T42" s="48">
        <v>0</v>
      </c>
      <c r="U42" s="49">
        <v>0</v>
      </c>
      <c r="V42" s="49">
        <v>0.010989</v>
      </c>
      <c r="W42" s="49">
        <v>0.000559</v>
      </c>
      <c r="X42" s="49">
        <v>0.550527</v>
      </c>
      <c r="Y42" s="49">
        <v>0</v>
      </c>
      <c r="Z42" s="49">
        <v>0</v>
      </c>
      <c r="AA42" s="71">
        <v>42</v>
      </c>
      <c r="AB42" s="71"/>
      <c r="AC42" s="72"/>
      <c r="AD42" s="78" t="s">
        <v>1107</v>
      </c>
      <c r="AE42" s="78">
        <v>212</v>
      </c>
      <c r="AF42" s="78">
        <v>26</v>
      </c>
      <c r="AG42" s="78">
        <v>2184</v>
      </c>
      <c r="AH42" s="78">
        <v>5365</v>
      </c>
      <c r="AI42" s="78"/>
      <c r="AJ42" s="78" t="s">
        <v>1245</v>
      </c>
      <c r="AK42" s="78" t="s">
        <v>1340</v>
      </c>
      <c r="AL42" s="78"/>
      <c r="AM42" s="78"/>
      <c r="AN42" s="80">
        <v>42383.743946759256</v>
      </c>
      <c r="AO42" s="82" t="s">
        <v>1480</v>
      </c>
      <c r="AP42" s="78" t="b">
        <v>0</v>
      </c>
      <c r="AQ42" s="78" t="b">
        <v>0</v>
      </c>
      <c r="AR42" s="78" t="b">
        <v>1</v>
      </c>
      <c r="AS42" s="78" t="s">
        <v>1035</v>
      </c>
      <c r="AT42" s="78">
        <v>7</v>
      </c>
      <c r="AU42" s="82" t="s">
        <v>1557</v>
      </c>
      <c r="AV42" s="78" t="b">
        <v>0</v>
      </c>
      <c r="AW42" s="78" t="s">
        <v>1682</v>
      </c>
      <c r="AX42" s="82" t="s">
        <v>1722</v>
      </c>
      <c r="AY42" s="78" t="s">
        <v>65</v>
      </c>
      <c r="AZ42" s="78" t="str">
        <f>REPLACE(INDEX(GroupVertices[Group],MATCH(Vertices[[#This Row],[Vertex]],GroupVertices[Vertex],0)),1,1,"")</f>
        <v>2</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272</v>
      </c>
      <c r="B43" s="65"/>
      <c r="C43" s="65" t="s">
        <v>64</v>
      </c>
      <c r="D43" s="66">
        <v>164.24772487786186</v>
      </c>
      <c r="E43" s="68"/>
      <c r="F43" s="100" t="s">
        <v>1603</v>
      </c>
      <c r="G43" s="65"/>
      <c r="H43" s="69" t="s">
        <v>272</v>
      </c>
      <c r="I43" s="70"/>
      <c r="J43" s="70"/>
      <c r="K43" s="69" t="s">
        <v>1868</v>
      </c>
      <c r="L43" s="73">
        <v>1</v>
      </c>
      <c r="M43" s="74">
        <v>3603.591064453125</v>
      </c>
      <c r="N43" s="74">
        <v>2970.316162109375</v>
      </c>
      <c r="O43" s="75"/>
      <c r="P43" s="76"/>
      <c r="Q43" s="76"/>
      <c r="R43" s="86"/>
      <c r="S43" s="48">
        <v>1</v>
      </c>
      <c r="T43" s="48">
        <v>0</v>
      </c>
      <c r="U43" s="49">
        <v>0</v>
      </c>
      <c r="V43" s="49">
        <v>0.010989</v>
      </c>
      <c r="W43" s="49">
        <v>0.000559</v>
      </c>
      <c r="X43" s="49">
        <v>0.550527</v>
      </c>
      <c r="Y43" s="49">
        <v>0</v>
      </c>
      <c r="Z43" s="49">
        <v>0</v>
      </c>
      <c r="AA43" s="71">
        <v>43</v>
      </c>
      <c r="AB43" s="71"/>
      <c r="AC43" s="72"/>
      <c r="AD43" s="78" t="s">
        <v>1108</v>
      </c>
      <c r="AE43" s="78">
        <v>379</v>
      </c>
      <c r="AF43" s="78">
        <v>84</v>
      </c>
      <c r="AG43" s="78">
        <v>3658</v>
      </c>
      <c r="AH43" s="78">
        <v>2401</v>
      </c>
      <c r="AI43" s="78"/>
      <c r="AJ43" s="78"/>
      <c r="AK43" s="78"/>
      <c r="AL43" s="78"/>
      <c r="AM43" s="78"/>
      <c r="AN43" s="80">
        <v>41233.603425925925</v>
      </c>
      <c r="AO43" s="78"/>
      <c r="AP43" s="78" t="b">
        <v>1</v>
      </c>
      <c r="AQ43" s="78" t="b">
        <v>0</v>
      </c>
      <c r="AR43" s="78" t="b">
        <v>0</v>
      </c>
      <c r="AS43" s="78" t="s">
        <v>1035</v>
      </c>
      <c r="AT43" s="78">
        <v>3</v>
      </c>
      <c r="AU43" s="82" t="s">
        <v>1557</v>
      </c>
      <c r="AV43" s="78" t="b">
        <v>0</v>
      </c>
      <c r="AW43" s="78" t="s">
        <v>1682</v>
      </c>
      <c r="AX43" s="82" t="s">
        <v>1723</v>
      </c>
      <c r="AY43" s="78" t="s">
        <v>65</v>
      </c>
      <c r="AZ43" s="78" t="str">
        <f>REPLACE(INDEX(GroupVertices[Group],MATCH(Vertices[[#This Row],[Vertex]],GroupVertices[Vertex],0)),1,1,"")</f>
        <v>2</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273</v>
      </c>
      <c r="B44" s="65"/>
      <c r="C44" s="65" t="s">
        <v>64</v>
      </c>
      <c r="D44" s="66">
        <v>167.69958808314973</v>
      </c>
      <c r="E44" s="68"/>
      <c r="F44" s="100" t="s">
        <v>1604</v>
      </c>
      <c r="G44" s="65"/>
      <c r="H44" s="69" t="s">
        <v>273</v>
      </c>
      <c r="I44" s="70"/>
      <c r="J44" s="70"/>
      <c r="K44" s="69" t="s">
        <v>1869</v>
      </c>
      <c r="L44" s="73">
        <v>1</v>
      </c>
      <c r="M44" s="74">
        <v>4800.00146484375</v>
      </c>
      <c r="N44" s="74">
        <v>9646.09375</v>
      </c>
      <c r="O44" s="75"/>
      <c r="P44" s="76"/>
      <c r="Q44" s="76"/>
      <c r="R44" s="86"/>
      <c r="S44" s="48">
        <v>1</v>
      </c>
      <c r="T44" s="48">
        <v>0</v>
      </c>
      <c r="U44" s="49">
        <v>0</v>
      </c>
      <c r="V44" s="49">
        <v>0.010989</v>
      </c>
      <c r="W44" s="49">
        <v>0.000559</v>
      </c>
      <c r="X44" s="49">
        <v>0.550527</v>
      </c>
      <c r="Y44" s="49">
        <v>0</v>
      </c>
      <c r="Z44" s="49">
        <v>0</v>
      </c>
      <c r="AA44" s="71">
        <v>44</v>
      </c>
      <c r="AB44" s="71"/>
      <c r="AC44" s="72"/>
      <c r="AD44" s="78" t="s">
        <v>1109</v>
      </c>
      <c r="AE44" s="78">
        <v>922</v>
      </c>
      <c r="AF44" s="78">
        <v>213</v>
      </c>
      <c r="AG44" s="78">
        <v>13134</v>
      </c>
      <c r="AH44" s="78">
        <v>1049</v>
      </c>
      <c r="AI44" s="78"/>
      <c r="AJ44" s="78" t="s">
        <v>1246</v>
      </c>
      <c r="AK44" s="78"/>
      <c r="AL44" s="78"/>
      <c r="AM44" s="78"/>
      <c r="AN44" s="80">
        <v>40037.656909722224</v>
      </c>
      <c r="AO44" s="78"/>
      <c r="AP44" s="78" t="b">
        <v>1</v>
      </c>
      <c r="AQ44" s="78" t="b">
        <v>0</v>
      </c>
      <c r="AR44" s="78" t="b">
        <v>0</v>
      </c>
      <c r="AS44" s="78" t="s">
        <v>1035</v>
      </c>
      <c r="AT44" s="78">
        <v>17</v>
      </c>
      <c r="AU44" s="82" t="s">
        <v>1557</v>
      </c>
      <c r="AV44" s="78" t="b">
        <v>0</v>
      </c>
      <c r="AW44" s="78" t="s">
        <v>1682</v>
      </c>
      <c r="AX44" s="82" t="s">
        <v>1724</v>
      </c>
      <c r="AY44" s="78" t="s">
        <v>65</v>
      </c>
      <c r="AZ44" s="78" t="str">
        <f>REPLACE(INDEX(GroupVertices[Group],MATCH(Vertices[[#This Row],[Vertex]],GroupVertices[Vertex],0)),1,1,"")</f>
        <v>2</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274</v>
      </c>
      <c r="B45" s="65"/>
      <c r="C45" s="65" t="s">
        <v>64</v>
      </c>
      <c r="D45" s="66">
        <v>283.27010888654723</v>
      </c>
      <c r="E45" s="68"/>
      <c r="F45" s="100" t="s">
        <v>1605</v>
      </c>
      <c r="G45" s="65"/>
      <c r="H45" s="69" t="s">
        <v>274</v>
      </c>
      <c r="I45" s="70"/>
      <c r="J45" s="70"/>
      <c r="K45" s="69" t="s">
        <v>1870</v>
      </c>
      <c r="L45" s="73">
        <v>1</v>
      </c>
      <c r="M45" s="74">
        <v>4650.625</v>
      </c>
      <c r="N45" s="74">
        <v>6599.04638671875</v>
      </c>
      <c r="O45" s="75"/>
      <c r="P45" s="76"/>
      <c r="Q45" s="76"/>
      <c r="R45" s="86"/>
      <c r="S45" s="48">
        <v>1</v>
      </c>
      <c r="T45" s="48">
        <v>0</v>
      </c>
      <c r="U45" s="49">
        <v>0</v>
      </c>
      <c r="V45" s="49">
        <v>0.010989</v>
      </c>
      <c r="W45" s="49">
        <v>0.000559</v>
      </c>
      <c r="X45" s="49">
        <v>0.550527</v>
      </c>
      <c r="Y45" s="49">
        <v>0</v>
      </c>
      <c r="Z45" s="49">
        <v>0</v>
      </c>
      <c r="AA45" s="71">
        <v>45</v>
      </c>
      <c r="AB45" s="71"/>
      <c r="AC45" s="72"/>
      <c r="AD45" s="78" t="s">
        <v>1110</v>
      </c>
      <c r="AE45" s="78">
        <v>907</v>
      </c>
      <c r="AF45" s="78">
        <v>4532</v>
      </c>
      <c r="AG45" s="78">
        <v>24157</v>
      </c>
      <c r="AH45" s="78">
        <v>971</v>
      </c>
      <c r="AI45" s="78"/>
      <c r="AJ45" s="78" t="s">
        <v>1247</v>
      </c>
      <c r="AK45" s="78" t="s">
        <v>1341</v>
      </c>
      <c r="AL45" s="82" t="s">
        <v>1416</v>
      </c>
      <c r="AM45" s="78"/>
      <c r="AN45" s="80">
        <v>41357.9575462963</v>
      </c>
      <c r="AO45" s="78"/>
      <c r="AP45" s="78" t="b">
        <v>1</v>
      </c>
      <c r="AQ45" s="78" t="b">
        <v>0</v>
      </c>
      <c r="AR45" s="78" t="b">
        <v>1</v>
      </c>
      <c r="AS45" s="78" t="s">
        <v>1035</v>
      </c>
      <c r="AT45" s="78">
        <v>183</v>
      </c>
      <c r="AU45" s="82" t="s">
        <v>1557</v>
      </c>
      <c r="AV45" s="78" t="b">
        <v>0</v>
      </c>
      <c r="AW45" s="78" t="s">
        <v>1682</v>
      </c>
      <c r="AX45" s="82" t="s">
        <v>1725</v>
      </c>
      <c r="AY45" s="78" t="s">
        <v>65</v>
      </c>
      <c r="AZ45" s="78" t="str">
        <f>REPLACE(INDEX(GroupVertices[Group],MATCH(Vertices[[#This Row],[Vertex]],GroupVertices[Vertex],0)),1,1,"")</f>
        <v>2</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275</v>
      </c>
      <c r="B46" s="65"/>
      <c r="C46" s="65" t="s">
        <v>64</v>
      </c>
      <c r="D46" s="66">
        <v>162.2408276654852</v>
      </c>
      <c r="E46" s="68"/>
      <c r="F46" s="100" t="s">
        <v>545</v>
      </c>
      <c r="G46" s="65"/>
      <c r="H46" s="69" t="s">
        <v>275</v>
      </c>
      <c r="I46" s="70"/>
      <c r="J46" s="70"/>
      <c r="K46" s="69" t="s">
        <v>1871</v>
      </c>
      <c r="L46" s="73">
        <v>1</v>
      </c>
      <c r="M46" s="74">
        <v>3658.222900390625</v>
      </c>
      <c r="N46" s="74">
        <v>7365.87890625</v>
      </c>
      <c r="O46" s="75"/>
      <c r="P46" s="76"/>
      <c r="Q46" s="76"/>
      <c r="R46" s="86"/>
      <c r="S46" s="48">
        <v>1</v>
      </c>
      <c r="T46" s="48">
        <v>0</v>
      </c>
      <c r="U46" s="49">
        <v>0</v>
      </c>
      <c r="V46" s="49">
        <v>0.010989</v>
      </c>
      <c r="W46" s="49">
        <v>0.000559</v>
      </c>
      <c r="X46" s="49">
        <v>0.550527</v>
      </c>
      <c r="Y46" s="49">
        <v>0</v>
      </c>
      <c r="Z46" s="49">
        <v>0</v>
      </c>
      <c r="AA46" s="71">
        <v>46</v>
      </c>
      <c r="AB46" s="71"/>
      <c r="AC46" s="72"/>
      <c r="AD46" s="78" t="s">
        <v>1111</v>
      </c>
      <c r="AE46" s="78">
        <v>122</v>
      </c>
      <c r="AF46" s="78">
        <v>9</v>
      </c>
      <c r="AG46" s="78">
        <v>351</v>
      </c>
      <c r="AH46" s="78">
        <v>1205</v>
      </c>
      <c r="AI46" s="78"/>
      <c r="AJ46" s="78"/>
      <c r="AK46" s="78" t="s">
        <v>1342</v>
      </c>
      <c r="AL46" s="78"/>
      <c r="AM46" s="78"/>
      <c r="AN46" s="80">
        <v>40944.76091435185</v>
      </c>
      <c r="AO46" s="82" t="s">
        <v>1481</v>
      </c>
      <c r="AP46" s="78" t="b">
        <v>0</v>
      </c>
      <c r="AQ46" s="78" t="b">
        <v>1</v>
      </c>
      <c r="AR46" s="78" t="b">
        <v>0</v>
      </c>
      <c r="AS46" s="78" t="s">
        <v>1035</v>
      </c>
      <c r="AT46" s="78">
        <v>0</v>
      </c>
      <c r="AU46" s="82" t="s">
        <v>1558</v>
      </c>
      <c r="AV46" s="78" t="b">
        <v>0</v>
      </c>
      <c r="AW46" s="78" t="s">
        <v>1682</v>
      </c>
      <c r="AX46" s="82" t="s">
        <v>1726</v>
      </c>
      <c r="AY46" s="78" t="s">
        <v>65</v>
      </c>
      <c r="AZ46" s="78" t="str">
        <f>REPLACE(INDEX(GroupVertices[Group],MATCH(Vertices[[#This Row],[Vertex]],GroupVertices[Vertex],0)),1,1,"")</f>
        <v>2</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276</v>
      </c>
      <c r="B47" s="65"/>
      <c r="C47" s="65" t="s">
        <v>64</v>
      </c>
      <c r="D47" s="66">
        <v>162.1337931474918</v>
      </c>
      <c r="E47" s="68"/>
      <c r="F47" s="100" t="s">
        <v>1606</v>
      </c>
      <c r="G47" s="65"/>
      <c r="H47" s="69" t="s">
        <v>276</v>
      </c>
      <c r="I47" s="70"/>
      <c r="J47" s="70"/>
      <c r="K47" s="69" t="s">
        <v>1872</v>
      </c>
      <c r="L47" s="73">
        <v>1</v>
      </c>
      <c r="M47" s="74">
        <v>4124.75048828125</v>
      </c>
      <c r="N47" s="74">
        <v>8888.619140625</v>
      </c>
      <c r="O47" s="75"/>
      <c r="P47" s="76"/>
      <c r="Q47" s="76"/>
      <c r="R47" s="86"/>
      <c r="S47" s="48">
        <v>1</v>
      </c>
      <c r="T47" s="48">
        <v>0</v>
      </c>
      <c r="U47" s="49">
        <v>0</v>
      </c>
      <c r="V47" s="49">
        <v>0.010989</v>
      </c>
      <c r="W47" s="49">
        <v>0.000559</v>
      </c>
      <c r="X47" s="49">
        <v>0.550527</v>
      </c>
      <c r="Y47" s="49">
        <v>0</v>
      </c>
      <c r="Z47" s="49">
        <v>0</v>
      </c>
      <c r="AA47" s="71">
        <v>47</v>
      </c>
      <c r="AB47" s="71"/>
      <c r="AC47" s="72"/>
      <c r="AD47" s="78" t="s">
        <v>1112</v>
      </c>
      <c r="AE47" s="78">
        <v>45</v>
      </c>
      <c r="AF47" s="78">
        <v>5</v>
      </c>
      <c r="AG47" s="78">
        <v>36</v>
      </c>
      <c r="AH47" s="78">
        <v>10</v>
      </c>
      <c r="AI47" s="78"/>
      <c r="AJ47" s="78"/>
      <c r="AK47" s="78" t="s">
        <v>1330</v>
      </c>
      <c r="AL47" s="78"/>
      <c r="AM47" s="78"/>
      <c r="AN47" s="80">
        <v>42838.93524305556</v>
      </c>
      <c r="AO47" s="82" t="s">
        <v>1482</v>
      </c>
      <c r="AP47" s="78" t="b">
        <v>1</v>
      </c>
      <c r="AQ47" s="78" t="b">
        <v>0</v>
      </c>
      <c r="AR47" s="78" t="b">
        <v>0</v>
      </c>
      <c r="AS47" s="78" t="s">
        <v>1035</v>
      </c>
      <c r="AT47" s="78">
        <v>0</v>
      </c>
      <c r="AU47" s="78"/>
      <c r="AV47" s="78" t="b">
        <v>0</v>
      </c>
      <c r="AW47" s="78" t="s">
        <v>1682</v>
      </c>
      <c r="AX47" s="82" t="s">
        <v>1727</v>
      </c>
      <c r="AY47" s="78" t="s">
        <v>65</v>
      </c>
      <c r="AZ47" s="78" t="str">
        <f>REPLACE(INDEX(GroupVertices[Group],MATCH(Vertices[[#This Row],[Vertex]],GroupVertices[Vertex],0)),1,1,"")</f>
        <v>2</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277</v>
      </c>
      <c r="B48" s="65"/>
      <c r="C48" s="65" t="s">
        <v>64</v>
      </c>
      <c r="D48" s="66">
        <v>166.44193249672702</v>
      </c>
      <c r="E48" s="68"/>
      <c r="F48" s="100" t="s">
        <v>1607</v>
      </c>
      <c r="G48" s="65"/>
      <c r="H48" s="69" t="s">
        <v>277</v>
      </c>
      <c r="I48" s="70"/>
      <c r="J48" s="70"/>
      <c r="K48" s="69" t="s">
        <v>1873</v>
      </c>
      <c r="L48" s="73">
        <v>1</v>
      </c>
      <c r="M48" s="74">
        <v>4448.14404296875</v>
      </c>
      <c r="N48" s="74">
        <v>9442.8974609375</v>
      </c>
      <c r="O48" s="75"/>
      <c r="P48" s="76"/>
      <c r="Q48" s="76"/>
      <c r="R48" s="86"/>
      <c r="S48" s="48">
        <v>1</v>
      </c>
      <c r="T48" s="48">
        <v>0</v>
      </c>
      <c r="U48" s="49">
        <v>0</v>
      </c>
      <c r="V48" s="49">
        <v>0.010989</v>
      </c>
      <c r="W48" s="49">
        <v>0.000559</v>
      </c>
      <c r="X48" s="49">
        <v>0.550527</v>
      </c>
      <c r="Y48" s="49">
        <v>0</v>
      </c>
      <c r="Z48" s="49">
        <v>0</v>
      </c>
      <c r="AA48" s="71">
        <v>48</v>
      </c>
      <c r="AB48" s="71"/>
      <c r="AC48" s="72"/>
      <c r="AD48" s="78" t="s">
        <v>1113</v>
      </c>
      <c r="AE48" s="78">
        <v>233</v>
      </c>
      <c r="AF48" s="78">
        <v>166</v>
      </c>
      <c r="AG48" s="78">
        <v>938</v>
      </c>
      <c r="AH48" s="78">
        <v>1044</v>
      </c>
      <c r="AI48" s="78"/>
      <c r="AJ48" s="78" t="s">
        <v>1248</v>
      </c>
      <c r="AK48" s="78" t="s">
        <v>1343</v>
      </c>
      <c r="AL48" s="78"/>
      <c r="AM48" s="78"/>
      <c r="AN48" s="80">
        <v>41148.546585648146</v>
      </c>
      <c r="AO48" s="82" t="s">
        <v>1483</v>
      </c>
      <c r="AP48" s="78" t="b">
        <v>1</v>
      </c>
      <c r="AQ48" s="78" t="b">
        <v>0</v>
      </c>
      <c r="AR48" s="78" t="b">
        <v>1</v>
      </c>
      <c r="AS48" s="78" t="s">
        <v>1035</v>
      </c>
      <c r="AT48" s="78">
        <v>7</v>
      </c>
      <c r="AU48" s="82" t="s">
        <v>1557</v>
      </c>
      <c r="AV48" s="78" t="b">
        <v>0</v>
      </c>
      <c r="AW48" s="78" t="s">
        <v>1682</v>
      </c>
      <c r="AX48" s="82" t="s">
        <v>1728</v>
      </c>
      <c r="AY48" s="78" t="s">
        <v>65</v>
      </c>
      <c r="AZ48" s="78" t="str">
        <f>REPLACE(INDEX(GroupVertices[Group],MATCH(Vertices[[#This Row],[Vertex]],GroupVertices[Vertex],0)),1,1,"")</f>
        <v>2</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278</v>
      </c>
      <c r="B49" s="65"/>
      <c r="C49" s="65" t="s">
        <v>64</v>
      </c>
      <c r="D49" s="66">
        <v>164.38151802535364</v>
      </c>
      <c r="E49" s="68"/>
      <c r="F49" s="100" t="s">
        <v>1608</v>
      </c>
      <c r="G49" s="65"/>
      <c r="H49" s="69" t="s">
        <v>278</v>
      </c>
      <c r="I49" s="70"/>
      <c r="J49" s="70"/>
      <c r="K49" s="69" t="s">
        <v>1874</v>
      </c>
      <c r="L49" s="73">
        <v>1</v>
      </c>
      <c r="M49" s="74">
        <v>3822.59228515625</v>
      </c>
      <c r="N49" s="74">
        <v>4419.85791015625</v>
      </c>
      <c r="O49" s="75"/>
      <c r="P49" s="76"/>
      <c r="Q49" s="76"/>
      <c r="R49" s="86"/>
      <c r="S49" s="48">
        <v>1</v>
      </c>
      <c r="T49" s="48">
        <v>0</v>
      </c>
      <c r="U49" s="49">
        <v>0</v>
      </c>
      <c r="V49" s="49">
        <v>0.010989</v>
      </c>
      <c r="W49" s="49">
        <v>0.000559</v>
      </c>
      <c r="X49" s="49">
        <v>0.550527</v>
      </c>
      <c r="Y49" s="49">
        <v>0</v>
      </c>
      <c r="Z49" s="49">
        <v>0</v>
      </c>
      <c r="AA49" s="71">
        <v>49</v>
      </c>
      <c r="AB49" s="71"/>
      <c r="AC49" s="72"/>
      <c r="AD49" s="78" t="s">
        <v>1114</v>
      </c>
      <c r="AE49" s="78">
        <v>987</v>
      </c>
      <c r="AF49" s="78">
        <v>89</v>
      </c>
      <c r="AG49" s="78">
        <v>2577</v>
      </c>
      <c r="AH49" s="78">
        <v>3902</v>
      </c>
      <c r="AI49" s="78"/>
      <c r="AJ49" s="78" t="s">
        <v>1249</v>
      </c>
      <c r="AK49" s="78" t="s">
        <v>1344</v>
      </c>
      <c r="AL49" s="78"/>
      <c r="AM49" s="78"/>
      <c r="AN49" s="80">
        <v>41091.880381944444</v>
      </c>
      <c r="AO49" s="82" t="s">
        <v>1484</v>
      </c>
      <c r="AP49" s="78" t="b">
        <v>1</v>
      </c>
      <c r="AQ49" s="78" t="b">
        <v>0</v>
      </c>
      <c r="AR49" s="78" t="b">
        <v>0</v>
      </c>
      <c r="AS49" s="78" t="s">
        <v>1035</v>
      </c>
      <c r="AT49" s="78">
        <v>0</v>
      </c>
      <c r="AU49" s="82" t="s">
        <v>1557</v>
      </c>
      <c r="AV49" s="78" t="b">
        <v>0</v>
      </c>
      <c r="AW49" s="78" t="s">
        <v>1682</v>
      </c>
      <c r="AX49" s="82" t="s">
        <v>1729</v>
      </c>
      <c r="AY49" s="78" t="s">
        <v>65</v>
      </c>
      <c r="AZ49" s="78" t="str">
        <f>REPLACE(INDEX(GroupVertices[Group],MATCH(Vertices[[#This Row],[Vertex]],GroupVertices[Vertex],0)),1,1,"")</f>
        <v>2</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279</v>
      </c>
      <c r="B50" s="65"/>
      <c r="C50" s="65" t="s">
        <v>64</v>
      </c>
      <c r="D50" s="66">
        <v>162</v>
      </c>
      <c r="E50" s="68"/>
      <c r="F50" s="100" t="s">
        <v>545</v>
      </c>
      <c r="G50" s="65"/>
      <c r="H50" s="69" t="s">
        <v>279</v>
      </c>
      <c r="I50" s="70"/>
      <c r="J50" s="70"/>
      <c r="K50" s="69" t="s">
        <v>1875</v>
      </c>
      <c r="L50" s="73">
        <v>1</v>
      </c>
      <c r="M50" s="74">
        <v>6235.65673828125</v>
      </c>
      <c r="N50" s="74">
        <v>2725.568115234375</v>
      </c>
      <c r="O50" s="75"/>
      <c r="P50" s="76"/>
      <c r="Q50" s="76"/>
      <c r="R50" s="86"/>
      <c r="S50" s="48">
        <v>1</v>
      </c>
      <c r="T50" s="48">
        <v>0</v>
      </c>
      <c r="U50" s="49">
        <v>0</v>
      </c>
      <c r="V50" s="49">
        <v>0.010989</v>
      </c>
      <c r="W50" s="49">
        <v>0.000559</v>
      </c>
      <c r="X50" s="49">
        <v>0.550527</v>
      </c>
      <c r="Y50" s="49">
        <v>0</v>
      </c>
      <c r="Z50" s="49">
        <v>0</v>
      </c>
      <c r="AA50" s="71">
        <v>50</v>
      </c>
      <c r="AB50" s="71"/>
      <c r="AC50" s="72"/>
      <c r="AD50" s="78" t="s">
        <v>1115</v>
      </c>
      <c r="AE50" s="78">
        <v>6</v>
      </c>
      <c r="AF50" s="78">
        <v>0</v>
      </c>
      <c r="AG50" s="78">
        <v>10</v>
      </c>
      <c r="AH50" s="78">
        <v>32</v>
      </c>
      <c r="AI50" s="78"/>
      <c r="AJ50" s="78"/>
      <c r="AK50" s="78" t="s">
        <v>1330</v>
      </c>
      <c r="AL50" s="78"/>
      <c r="AM50" s="78"/>
      <c r="AN50" s="80">
        <v>43491.52377314815</v>
      </c>
      <c r="AO50" s="78"/>
      <c r="AP50" s="78" t="b">
        <v>1</v>
      </c>
      <c r="AQ50" s="78" t="b">
        <v>1</v>
      </c>
      <c r="AR50" s="78" t="b">
        <v>0</v>
      </c>
      <c r="AS50" s="78" t="s">
        <v>1035</v>
      </c>
      <c r="AT50" s="78">
        <v>0</v>
      </c>
      <c r="AU50" s="78"/>
      <c r="AV50" s="78" t="b">
        <v>0</v>
      </c>
      <c r="AW50" s="78" t="s">
        <v>1682</v>
      </c>
      <c r="AX50" s="82" t="s">
        <v>1730</v>
      </c>
      <c r="AY50" s="78" t="s">
        <v>65</v>
      </c>
      <c r="AZ50" s="78" t="str">
        <f>REPLACE(INDEX(GroupVertices[Group],MATCH(Vertices[[#This Row],[Vertex]],GroupVertices[Vertex],0)),1,1,"")</f>
        <v>2</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280</v>
      </c>
      <c r="B51" s="65"/>
      <c r="C51" s="65" t="s">
        <v>64</v>
      </c>
      <c r="D51" s="66">
        <v>169.89379570201487</v>
      </c>
      <c r="E51" s="68"/>
      <c r="F51" s="100" t="s">
        <v>1609</v>
      </c>
      <c r="G51" s="65"/>
      <c r="H51" s="69" t="s">
        <v>280</v>
      </c>
      <c r="I51" s="70"/>
      <c r="J51" s="70"/>
      <c r="K51" s="69" t="s">
        <v>1876</v>
      </c>
      <c r="L51" s="73">
        <v>1</v>
      </c>
      <c r="M51" s="74">
        <v>5875.68603515625</v>
      </c>
      <c r="N51" s="74">
        <v>6849.98046875</v>
      </c>
      <c r="O51" s="75"/>
      <c r="P51" s="76"/>
      <c r="Q51" s="76"/>
      <c r="R51" s="86"/>
      <c r="S51" s="48">
        <v>1</v>
      </c>
      <c r="T51" s="48">
        <v>0</v>
      </c>
      <c r="U51" s="49">
        <v>0</v>
      </c>
      <c r="V51" s="49">
        <v>0.010989</v>
      </c>
      <c r="W51" s="49">
        <v>0.000559</v>
      </c>
      <c r="X51" s="49">
        <v>0.550527</v>
      </c>
      <c r="Y51" s="49">
        <v>0</v>
      </c>
      <c r="Z51" s="49">
        <v>0</v>
      </c>
      <c r="AA51" s="71">
        <v>51</v>
      </c>
      <c r="AB51" s="71"/>
      <c r="AC51" s="72"/>
      <c r="AD51" s="78" t="s">
        <v>1116</v>
      </c>
      <c r="AE51" s="78">
        <v>363</v>
      </c>
      <c r="AF51" s="78">
        <v>295</v>
      </c>
      <c r="AG51" s="78">
        <v>1042</v>
      </c>
      <c r="AH51" s="78">
        <v>169</v>
      </c>
      <c r="AI51" s="78"/>
      <c r="AJ51" s="78" t="s">
        <v>1250</v>
      </c>
      <c r="AK51" s="78" t="s">
        <v>1345</v>
      </c>
      <c r="AL51" s="78"/>
      <c r="AM51" s="78"/>
      <c r="AN51" s="80">
        <v>41584.794016203705</v>
      </c>
      <c r="AO51" s="82" t="s">
        <v>1485</v>
      </c>
      <c r="AP51" s="78" t="b">
        <v>0</v>
      </c>
      <c r="AQ51" s="78" t="b">
        <v>0</v>
      </c>
      <c r="AR51" s="78" t="b">
        <v>1</v>
      </c>
      <c r="AS51" s="78" t="s">
        <v>1035</v>
      </c>
      <c r="AT51" s="78">
        <v>0</v>
      </c>
      <c r="AU51" s="82" t="s">
        <v>1557</v>
      </c>
      <c r="AV51" s="78" t="b">
        <v>0</v>
      </c>
      <c r="AW51" s="78" t="s">
        <v>1682</v>
      </c>
      <c r="AX51" s="82" t="s">
        <v>1731</v>
      </c>
      <c r="AY51" s="78" t="s">
        <v>65</v>
      </c>
      <c r="AZ51" s="78" t="str">
        <f>REPLACE(INDEX(GroupVertices[Group],MATCH(Vertices[[#This Row],[Vertex]],GroupVertices[Vertex],0)),1,1,"")</f>
        <v>2</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281</v>
      </c>
      <c r="B52" s="65"/>
      <c r="C52" s="65" t="s">
        <v>64</v>
      </c>
      <c r="D52" s="66">
        <v>163.81958680588818</v>
      </c>
      <c r="E52" s="68"/>
      <c r="F52" s="100" t="s">
        <v>1610</v>
      </c>
      <c r="G52" s="65"/>
      <c r="H52" s="69" t="s">
        <v>281</v>
      </c>
      <c r="I52" s="70"/>
      <c r="J52" s="70"/>
      <c r="K52" s="69" t="s">
        <v>1877</v>
      </c>
      <c r="L52" s="73">
        <v>1</v>
      </c>
      <c r="M52" s="74">
        <v>6022.2900390625</v>
      </c>
      <c r="N52" s="74">
        <v>5182.4169921875</v>
      </c>
      <c r="O52" s="75"/>
      <c r="P52" s="76"/>
      <c r="Q52" s="76"/>
      <c r="R52" s="86"/>
      <c r="S52" s="48">
        <v>1</v>
      </c>
      <c r="T52" s="48">
        <v>0</v>
      </c>
      <c r="U52" s="49">
        <v>0</v>
      </c>
      <c r="V52" s="49">
        <v>0.010989</v>
      </c>
      <c r="W52" s="49">
        <v>0.000559</v>
      </c>
      <c r="X52" s="49">
        <v>0.550527</v>
      </c>
      <c r="Y52" s="49">
        <v>0</v>
      </c>
      <c r="Z52" s="49">
        <v>0</v>
      </c>
      <c r="AA52" s="71">
        <v>52</v>
      </c>
      <c r="AB52" s="71"/>
      <c r="AC52" s="72"/>
      <c r="AD52" s="78" t="s">
        <v>1117</v>
      </c>
      <c r="AE52" s="78">
        <v>223</v>
      </c>
      <c r="AF52" s="78">
        <v>68</v>
      </c>
      <c r="AG52" s="78">
        <v>3067</v>
      </c>
      <c r="AH52" s="78">
        <v>7195</v>
      </c>
      <c r="AI52" s="78"/>
      <c r="AJ52" s="78" t="s">
        <v>1251</v>
      </c>
      <c r="AK52" s="78" t="s">
        <v>1346</v>
      </c>
      <c r="AL52" s="78"/>
      <c r="AM52" s="78"/>
      <c r="AN52" s="80">
        <v>43035.9080787037</v>
      </c>
      <c r="AO52" s="78"/>
      <c r="AP52" s="78" t="b">
        <v>1</v>
      </c>
      <c r="AQ52" s="78" t="b">
        <v>0</v>
      </c>
      <c r="AR52" s="78" t="b">
        <v>1</v>
      </c>
      <c r="AS52" s="78" t="s">
        <v>1035</v>
      </c>
      <c r="AT52" s="78">
        <v>0</v>
      </c>
      <c r="AU52" s="78"/>
      <c r="AV52" s="78" t="b">
        <v>0</v>
      </c>
      <c r="AW52" s="78" t="s">
        <v>1682</v>
      </c>
      <c r="AX52" s="82" t="s">
        <v>1732</v>
      </c>
      <c r="AY52" s="78" t="s">
        <v>65</v>
      </c>
      <c r="AZ52" s="78" t="str">
        <f>REPLACE(INDEX(GroupVertices[Group],MATCH(Vertices[[#This Row],[Vertex]],GroupVertices[Vertex],0)),1,1,"")</f>
        <v>2</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282</v>
      </c>
      <c r="B53" s="65"/>
      <c r="C53" s="65" t="s">
        <v>64</v>
      </c>
      <c r="D53" s="66">
        <v>162.08027588849507</v>
      </c>
      <c r="E53" s="68"/>
      <c r="F53" s="100" t="s">
        <v>1611</v>
      </c>
      <c r="G53" s="65"/>
      <c r="H53" s="69" t="s">
        <v>282</v>
      </c>
      <c r="I53" s="70"/>
      <c r="J53" s="70"/>
      <c r="K53" s="69" t="s">
        <v>1878</v>
      </c>
      <c r="L53" s="73">
        <v>1</v>
      </c>
      <c r="M53" s="74">
        <v>5755.69140625</v>
      </c>
      <c r="N53" s="74">
        <v>1093.9989013671875</v>
      </c>
      <c r="O53" s="75"/>
      <c r="P53" s="76"/>
      <c r="Q53" s="76"/>
      <c r="R53" s="86"/>
      <c r="S53" s="48">
        <v>1</v>
      </c>
      <c r="T53" s="48">
        <v>0</v>
      </c>
      <c r="U53" s="49">
        <v>0</v>
      </c>
      <c r="V53" s="49">
        <v>0.010989</v>
      </c>
      <c r="W53" s="49">
        <v>0.000559</v>
      </c>
      <c r="X53" s="49">
        <v>0.550527</v>
      </c>
      <c r="Y53" s="49">
        <v>0</v>
      </c>
      <c r="Z53" s="49">
        <v>0</v>
      </c>
      <c r="AA53" s="71">
        <v>53</v>
      </c>
      <c r="AB53" s="71"/>
      <c r="AC53" s="72"/>
      <c r="AD53" s="78" t="s">
        <v>1118</v>
      </c>
      <c r="AE53" s="78">
        <v>25</v>
      </c>
      <c r="AF53" s="78">
        <v>3</v>
      </c>
      <c r="AG53" s="78">
        <v>3</v>
      </c>
      <c r="AH53" s="78">
        <v>37</v>
      </c>
      <c r="AI53" s="78"/>
      <c r="AJ53" s="78"/>
      <c r="AK53" s="78"/>
      <c r="AL53" s="82" t="s">
        <v>1417</v>
      </c>
      <c r="AM53" s="78"/>
      <c r="AN53" s="80">
        <v>42954.58997685185</v>
      </c>
      <c r="AO53" s="82" t="s">
        <v>1486</v>
      </c>
      <c r="AP53" s="78" t="b">
        <v>1</v>
      </c>
      <c r="AQ53" s="78" t="b">
        <v>0</v>
      </c>
      <c r="AR53" s="78" t="b">
        <v>0</v>
      </c>
      <c r="AS53" s="78" t="s">
        <v>1035</v>
      </c>
      <c r="AT53" s="78">
        <v>0</v>
      </c>
      <c r="AU53" s="78"/>
      <c r="AV53" s="78" t="b">
        <v>0</v>
      </c>
      <c r="AW53" s="78" t="s">
        <v>1682</v>
      </c>
      <c r="AX53" s="82" t="s">
        <v>1733</v>
      </c>
      <c r="AY53" s="78" t="s">
        <v>65</v>
      </c>
      <c r="AZ53" s="78" t="str">
        <f>REPLACE(INDEX(GroupVertices[Group],MATCH(Vertices[[#This Row],[Vertex]],GroupVertices[Vertex],0)),1,1,"")</f>
        <v>2</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283</v>
      </c>
      <c r="B54" s="65"/>
      <c r="C54" s="65" t="s">
        <v>64</v>
      </c>
      <c r="D54" s="66">
        <v>162.37462081297699</v>
      </c>
      <c r="E54" s="68"/>
      <c r="F54" s="100" t="s">
        <v>1612</v>
      </c>
      <c r="G54" s="65"/>
      <c r="H54" s="69" t="s">
        <v>283</v>
      </c>
      <c r="I54" s="70"/>
      <c r="J54" s="70"/>
      <c r="K54" s="69" t="s">
        <v>1879</v>
      </c>
      <c r="L54" s="73">
        <v>1</v>
      </c>
      <c r="M54" s="74">
        <v>5007.82177734375</v>
      </c>
      <c r="N54" s="74">
        <v>8447.2333984375</v>
      </c>
      <c r="O54" s="75"/>
      <c r="P54" s="76"/>
      <c r="Q54" s="76"/>
      <c r="R54" s="86"/>
      <c r="S54" s="48">
        <v>1</v>
      </c>
      <c r="T54" s="48">
        <v>0</v>
      </c>
      <c r="U54" s="49">
        <v>0</v>
      </c>
      <c r="V54" s="49">
        <v>0.010989</v>
      </c>
      <c r="W54" s="49">
        <v>0.000559</v>
      </c>
      <c r="X54" s="49">
        <v>0.550527</v>
      </c>
      <c r="Y54" s="49">
        <v>0</v>
      </c>
      <c r="Z54" s="49">
        <v>0</v>
      </c>
      <c r="AA54" s="71">
        <v>54</v>
      </c>
      <c r="AB54" s="71"/>
      <c r="AC54" s="72"/>
      <c r="AD54" s="78" t="s">
        <v>1119</v>
      </c>
      <c r="AE54" s="78">
        <v>112</v>
      </c>
      <c r="AF54" s="78">
        <v>14</v>
      </c>
      <c r="AG54" s="78">
        <v>63</v>
      </c>
      <c r="AH54" s="78">
        <v>80</v>
      </c>
      <c r="AI54" s="78"/>
      <c r="AJ54" s="78"/>
      <c r="AK54" s="78"/>
      <c r="AL54" s="78"/>
      <c r="AM54" s="78"/>
      <c r="AN54" s="80">
        <v>42566.689305555556</v>
      </c>
      <c r="AO54" s="82" t="s">
        <v>1487</v>
      </c>
      <c r="AP54" s="78" t="b">
        <v>1</v>
      </c>
      <c r="AQ54" s="78" t="b">
        <v>0</v>
      </c>
      <c r="AR54" s="78" t="b">
        <v>0</v>
      </c>
      <c r="AS54" s="78" t="s">
        <v>1035</v>
      </c>
      <c r="AT54" s="78">
        <v>0</v>
      </c>
      <c r="AU54" s="78"/>
      <c r="AV54" s="78" t="b">
        <v>0</v>
      </c>
      <c r="AW54" s="78" t="s">
        <v>1682</v>
      </c>
      <c r="AX54" s="82" t="s">
        <v>1734</v>
      </c>
      <c r="AY54" s="78" t="s">
        <v>65</v>
      </c>
      <c r="AZ54" s="78" t="str">
        <f>REPLACE(INDEX(GroupVertices[Group],MATCH(Vertices[[#This Row],[Vertex]],GroupVertices[Vertex],0)),1,1,"")</f>
        <v>2</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284</v>
      </c>
      <c r="B55" s="65"/>
      <c r="C55" s="65" t="s">
        <v>64</v>
      </c>
      <c r="D55" s="66">
        <v>166.816553309704</v>
      </c>
      <c r="E55" s="68"/>
      <c r="F55" s="100" t="s">
        <v>1613</v>
      </c>
      <c r="G55" s="65"/>
      <c r="H55" s="69" t="s">
        <v>284</v>
      </c>
      <c r="I55" s="70"/>
      <c r="J55" s="70"/>
      <c r="K55" s="69" t="s">
        <v>1880</v>
      </c>
      <c r="L55" s="73">
        <v>1</v>
      </c>
      <c r="M55" s="74">
        <v>5528.13330078125</v>
      </c>
      <c r="N55" s="74">
        <v>5595.04931640625</v>
      </c>
      <c r="O55" s="75"/>
      <c r="P55" s="76"/>
      <c r="Q55" s="76"/>
      <c r="R55" s="86"/>
      <c r="S55" s="48">
        <v>1</v>
      </c>
      <c r="T55" s="48">
        <v>0</v>
      </c>
      <c r="U55" s="49">
        <v>0</v>
      </c>
      <c r="V55" s="49">
        <v>0.010989</v>
      </c>
      <c r="W55" s="49">
        <v>0.000559</v>
      </c>
      <c r="X55" s="49">
        <v>0.550527</v>
      </c>
      <c r="Y55" s="49">
        <v>0</v>
      </c>
      <c r="Z55" s="49">
        <v>0</v>
      </c>
      <c r="AA55" s="71">
        <v>55</v>
      </c>
      <c r="AB55" s="71"/>
      <c r="AC55" s="72"/>
      <c r="AD55" s="78" t="s">
        <v>1120</v>
      </c>
      <c r="AE55" s="78">
        <v>386</v>
      </c>
      <c r="AF55" s="78">
        <v>180</v>
      </c>
      <c r="AG55" s="78">
        <v>16227</v>
      </c>
      <c r="AH55" s="78">
        <v>5180</v>
      </c>
      <c r="AI55" s="78"/>
      <c r="AJ55" s="78"/>
      <c r="AK55" s="78" t="s">
        <v>1347</v>
      </c>
      <c r="AL55" s="78"/>
      <c r="AM55" s="78"/>
      <c r="AN55" s="80">
        <v>40283.639340277776</v>
      </c>
      <c r="AO55" s="82" t="s">
        <v>1488</v>
      </c>
      <c r="AP55" s="78" t="b">
        <v>1</v>
      </c>
      <c r="AQ55" s="78" t="b">
        <v>0</v>
      </c>
      <c r="AR55" s="78" t="b">
        <v>1</v>
      </c>
      <c r="AS55" s="78" t="s">
        <v>1035</v>
      </c>
      <c r="AT55" s="78">
        <v>9</v>
      </c>
      <c r="AU55" s="82" t="s">
        <v>1557</v>
      </c>
      <c r="AV55" s="78" t="b">
        <v>0</v>
      </c>
      <c r="AW55" s="78" t="s">
        <v>1682</v>
      </c>
      <c r="AX55" s="82" t="s">
        <v>1735</v>
      </c>
      <c r="AY55" s="78" t="s">
        <v>65</v>
      </c>
      <c r="AZ55" s="78" t="str">
        <f>REPLACE(INDEX(GroupVertices[Group],MATCH(Vertices[[#This Row],[Vertex]],GroupVertices[Vertex],0)),1,1,"")</f>
        <v>2</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285</v>
      </c>
      <c r="B56" s="65"/>
      <c r="C56" s="65" t="s">
        <v>64</v>
      </c>
      <c r="D56" s="66">
        <v>163.204138327426</v>
      </c>
      <c r="E56" s="68"/>
      <c r="F56" s="100" t="s">
        <v>1614</v>
      </c>
      <c r="G56" s="65"/>
      <c r="H56" s="69" t="s">
        <v>285</v>
      </c>
      <c r="I56" s="70"/>
      <c r="J56" s="70"/>
      <c r="K56" s="69" t="s">
        <v>1881</v>
      </c>
      <c r="L56" s="73">
        <v>1</v>
      </c>
      <c r="M56" s="74">
        <v>6297.9033203125</v>
      </c>
      <c r="N56" s="74">
        <v>6902.96533203125</v>
      </c>
      <c r="O56" s="75"/>
      <c r="P56" s="76"/>
      <c r="Q56" s="76"/>
      <c r="R56" s="86"/>
      <c r="S56" s="48">
        <v>1</v>
      </c>
      <c r="T56" s="48">
        <v>0</v>
      </c>
      <c r="U56" s="49">
        <v>0</v>
      </c>
      <c r="V56" s="49">
        <v>0.010989</v>
      </c>
      <c r="W56" s="49">
        <v>0.000559</v>
      </c>
      <c r="X56" s="49">
        <v>0.550527</v>
      </c>
      <c r="Y56" s="49">
        <v>0</v>
      </c>
      <c r="Z56" s="49">
        <v>0</v>
      </c>
      <c r="AA56" s="71">
        <v>56</v>
      </c>
      <c r="AB56" s="71"/>
      <c r="AC56" s="72"/>
      <c r="AD56" s="78" t="s">
        <v>1121</v>
      </c>
      <c r="AE56" s="78">
        <v>137</v>
      </c>
      <c r="AF56" s="78">
        <v>45</v>
      </c>
      <c r="AG56" s="78">
        <v>374</v>
      </c>
      <c r="AH56" s="78">
        <v>366</v>
      </c>
      <c r="AI56" s="78"/>
      <c r="AJ56" s="78"/>
      <c r="AK56" s="78" t="s">
        <v>1348</v>
      </c>
      <c r="AL56" s="78"/>
      <c r="AM56" s="78"/>
      <c r="AN56" s="80">
        <v>40684.88259259259</v>
      </c>
      <c r="AO56" s="78"/>
      <c r="AP56" s="78" t="b">
        <v>1</v>
      </c>
      <c r="AQ56" s="78" t="b">
        <v>0</v>
      </c>
      <c r="AR56" s="78" t="b">
        <v>1</v>
      </c>
      <c r="AS56" s="78" t="s">
        <v>1035</v>
      </c>
      <c r="AT56" s="78">
        <v>1</v>
      </c>
      <c r="AU56" s="82" t="s">
        <v>1557</v>
      </c>
      <c r="AV56" s="78" t="b">
        <v>0</v>
      </c>
      <c r="AW56" s="78" t="s">
        <v>1682</v>
      </c>
      <c r="AX56" s="82" t="s">
        <v>1736</v>
      </c>
      <c r="AY56" s="78" t="s">
        <v>65</v>
      </c>
      <c r="AZ56" s="78" t="str">
        <f>REPLACE(INDEX(GroupVertices[Group],MATCH(Vertices[[#This Row],[Vertex]],GroupVertices[Vertex],0)),1,1,"")</f>
        <v>2</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286</v>
      </c>
      <c r="B57" s="65"/>
      <c r="C57" s="65" t="s">
        <v>64</v>
      </c>
      <c r="D57" s="66">
        <v>163.9801385828783</v>
      </c>
      <c r="E57" s="68"/>
      <c r="F57" s="100" t="s">
        <v>1615</v>
      </c>
      <c r="G57" s="65"/>
      <c r="H57" s="69" t="s">
        <v>286</v>
      </c>
      <c r="I57" s="70"/>
      <c r="J57" s="70"/>
      <c r="K57" s="69" t="s">
        <v>1882</v>
      </c>
      <c r="L57" s="73">
        <v>1</v>
      </c>
      <c r="M57" s="74">
        <v>5509.11767578125</v>
      </c>
      <c r="N57" s="74">
        <v>9338.9345703125</v>
      </c>
      <c r="O57" s="75"/>
      <c r="P57" s="76"/>
      <c r="Q57" s="76"/>
      <c r="R57" s="86"/>
      <c r="S57" s="48">
        <v>1</v>
      </c>
      <c r="T57" s="48">
        <v>0</v>
      </c>
      <c r="U57" s="49">
        <v>0</v>
      </c>
      <c r="V57" s="49">
        <v>0.010989</v>
      </c>
      <c r="W57" s="49">
        <v>0.000559</v>
      </c>
      <c r="X57" s="49">
        <v>0.550527</v>
      </c>
      <c r="Y57" s="49">
        <v>0</v>
      </c>
      <c r="Z57" s="49">
        <v>0</v>
      </c>
      <c r="AA57" s="71">
        <v>57</v>
      </c>
      <c r="AB57" s="71"/>
      <c r="AC57" s="72"/>
      <c r="AD57" s="78" t="s">
        <v>1122</v>
      </c>
      <c r="AE57" s="78">
        <v>377</v>
      </c>
      <c r="AF57" s="78">
        <v>74</v>
      </c>
      <c r="AG57" s="78">
        <v>302</v>
      </c>
      <c r="AH57" s="78">
        <v>236</v>
      </c>
      <c r="AI57" s="78"/>
      <c r="AJ57" s="78" t="s">
        <v>1252</v>
      </c>
      <c r="AK57" s="78" t="s">
        <v>1349</v>
      </c>
      <c r="AL57" s="78"/>
      <c r="AM57" s="78"/>
      <c r="AN57" s="80">
        <v>42726.491689814815</v>
      </c>
      <c r="AO57" s="82" t="s">
        <v>1489</v>
      </c>
      <c r="AP57" s="78" t="b">
        <v>1</v>
      </c>
      <c r="AQ57" s="78" t="b">
        <v>0</v>
      </c>
      <c r="AR57" s="78" t="b">
        <v>0</v>
      </c>
      <c r="AS57" s="78" t="s">
        <v>1035</v>
      </c>
      <c r="AT57" s="78">
        <v>0</v>
      </c>
      <c r="AU57" s="78"/>
      <c r="AV57" s="78" t="b">
        <v>0</v>
      </c>
      <c r="AW57" s="78" t="s">
        <v>1682</v>
      </c>
      <c r="AX57" s="82" t="s">
        <v>1737</v>
      </c>
      <c r="AY57" s="78" t="s">
        <v>65</v>
      </c>
      <c r="AZ57" s="78" t="str">
        <f>REPLACE(INDEX(GroupVertices[Group],MATCH(Vertices[[#This Row],[Vertex]],GroupVertices[Vertex],0)),1,1,"")</f>
        <v>2</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220</v>
      </c>
      <c r="B58" s="65"/>
      <c r="C58" s="65" t="s">
        <v>64</v>
      </c>
      <c r="D58" s="66">
        <v>171.04441677044417</v>
      </c>
      <c r="E58" s="68"/>
      <c r="F58" s="100" t="s">
        <v>538</v>
      </c>
      <c r="G58" s="65"/>
      <c r="H58" s="69" t="s">
        <v>220</v>
      </c>
      <c r="I58" s="70"/>
      <c r="J58" s="70"/>
      <c r="K58" s="69" t="s">
        <v>1883</v>
      </c>
      <c r="L58" s="73">
        <v>1</v>
      </c>
      <c r="M58" s="74">
        <v>7947.00634765625</v>
      </c>
      <c r="N58" s="74">
        <v>4999.5</v>
      </c>
      <c r="O58" s="75"/>
      <c r="P58" s="76"/>
      <c r="Q58" s="76"/>
      <c r="R58" s="86"/>
      <c r="S58" s="48">
        <v>1</v>
      </c>
      <c r="T58" s="48">
        <v>1</v>
      </c>
      <c r="U58" s="49">
        <v>0</v>
      </c>
      <c r="V58" s="49">
        <v>0</v>
      </c>
      <c r="W58" s="49">
        <v>0</v>
      </c>
      <c r="X58" s="49">
        <v>0.999996</v>
      </c>
      <c r="Y58" s="49">
        <v>0</v>
      </c>
      <c r="Z58" s="49" t="s">
        <v>2480</v>
      </c>
      <c r="AA58" s="71">
        <v>58</v>
      </c>
      <c r="AB58" s="71"/>
      <c r="AC58" s="72"/>
      <c r="AD58" s="78" t="s">
        <v>1123</v>
      </c>
      <c r="AE58" s="78">
        <v>3</v>
      </c>
      <c r="AF58" s="78">
        <v>338</v>
      </c>
      <c r="AG58" s="78">
        <v>36858</v>
      </c>
      <c r="AH58" s="78">
        <v>0</v>
      </c>
      <c r="AI58" s="78"/>
      <c r="AJ58" s="78" t="s">
        <v>1253</v>
      </c>
      <c r="AK58" s="78" t="s">
        <v>1350</v>
      </c>
      <c r="AL58" s="82" t="s">
        <v>1418</v>
      </c>
      <c r="AM58" s="78"/>
      <c r="AN58" s="80">
        <v>41078.746875</v>
      </c>
      <c r="AO58" s="78"/>
      <c r="AP58" s="78" t="b">
        <v>1</v>
      </c>
      <c r="AQ58" s="78" t="b">
        <v>0</v>
      </c>
      <c r="AR58" s="78" t="b">
        <v>0</v>
      </c>
      <c r="AS58" s="78" t="s">
        <v>1035</v>
      </c>
      <c r="AT58" s="78">
        <v>246</v>
      </c>
      <c r="AU58" s="82" t="s">
        <v>1557</v>
      </c>
      <c r="AV58" s="78" t="b">
        <v>0</v>
      </c>
      <c r="AW58" s="78" t="s">
        <v>1682</v>
      </c>
      <c r="AX58" s="82" t="s">
        <v>1738</v>
      </c>
      <c r="AY58" s="78" t="s">
        <v>66</v>
      </c>
      <c r="AZ58" s="78" t="str">
        <f>REPLACE(INDEX(GroupVertices[Group],MATCH(Vertices[[#This Row],[Vertex]],GroupVertices[Vertex],0)),1,1,"")</f>
        <v>4</v>
      </c>
      <c r="BA58" s="48" t="s">
        <v>496</v>
      </c>
      <c r="BB58" s="48" t="s">
        <v>496</v>
      </c>
      <c r="BC58" s="48" t="s">
        <v>507</v>
      </c>
      <c r="BD58" s="48" t="s">
        <v>507</v>
      </c>
      <c r="BE58" s="48" t="s">
        <v>515</v>
      </c>
      <c r="BF58" s="48" t="s">
        <v>515</v>
      </c>
      <c r="BG58" s="120" t="s">
        <v>2308</v>
      </c>
      <c r="BH58" s="120" t="s">
        <v>2322</v>
      </c>
      <c r="BI58" s="120" t="s">
        <v>2333</v>
      </c>
      <c r="BJ58" s="120" t="s">
        <v>2348</v>
      </c>
      <c r="BK58" s="120">
        <v>0</v>
      </c>
      <c r="BL58" s="123">
        <v>0</v>
      </c>
      <c r="BM58" s="120">
        <v>0</v>
      </c>
      <c r="BN58" s="123">
        <v>0</v>
      </c>
      <c r="BO58" s="120">
        <v>0</v>
      </c>
      <c r="BP58" s="123">
        <v>0</v>
      </c>
      <c r="BQ58" s="120">
        <v>28</v>
      </c>
      <c r="BR58" s="123">
        <v>100</v>
      </c>
      <c r="BS58" s="120">
        <v>28</v>
      </c>
      <c r="BT58" s="2"/>
      <c r="BU58" s="3"/>
      <c r="BV58" s="3"/>
      <c r="BW58" s="3"/>
      <c r="BX58" s="3"/>
    </row>
    <row r="59" spans="1:76" ht="15">
      <c r="A59" s="64" t="s">
        <v>221</v>
      </c>
      <c r="B59" s="65"/>
      <c r="C59" s="65" t="s">
        <v>64</v>
      </c>
      <c r="D59" s="66">
        <v>211.98511990292812</v>
      </c>
      <c r="E59" s="68"/>
      <c r="F59" s="100" t="s">
        <v>1616</v>
      </c>
      <c r="G59" s="65"/>
      <c r="H59" s="69" t="s">
        <v>221</v>
      </c>
      <c r="I59" s="70"/>
      <c r="J59" s="70"/>
      <c r="K59" s="69" t="s">
        <v>1884</v>
      </c>
      <c r="L59" s="73">
        <v>1</v>
      </c>
      <c r="M59" s="74">
        <v>8477.6015625</v>
      </c>
      <c r="N59" s="74">
        <v>4999.5</v>
      </c>
      <c r="O59" s="75"/>
      <c r="P59" s="76"/>
      <c r="Q59" s="76"/>
      <c r="R59" s="86"/>
      <c r="S59" s="48">
        <v>1</v>
      </c>
      <c r="T59" s="48">
        <v>1</v>
      </c>
      <c r="U59" s="49">
        <v>0</v>
      </c>
      <c r="V59" s="49">
        <v>0</v>
      </c>
      <c r="W59" s="49">
        <v>0</v>
      </c>
      <c r="X59" s="49">
        <v>0.999996</v>
      </c>
      <c r="Y59" s="49">
        <v>0</v>
      </c>
      <c r="Z59" s="49" t="s">
        <v>2480</v>
      </c>
      <c r="AA59" s="71">
        <v>59</v>
      </c>
      <c r="AB59" s="71"/>
      <c r="AC59" s="72"/>
      <c r="AD59" s="78" t="s">
        <v>1124</v>
      </c>
      <c r="AE59" s="78">
        <v>4886</v>
      </c>
      <c r="AF59" s="78">
        <v>1868</v>
      </c>
      <c r="AG59" s="78">
        <v>1315</v>
      </c>
      <c r="AH59" s="78">
        <v>346</v>
      </c>
      <c r="AI59" s="78"/>
      <c r="AJ59" s="78" t="s">
        <v>1254</v>
      </c>
      <c r="AK59" s="78" t="s">
        <v>1351</v>
      </c>
      <c r="AL59" s="82" t="s">
        <v>1419</v>
      </c>
      <c r="AM59" s="78"/>
      <c r="AN59" s="80">
        <v>41274.4455787037</v>
      </c>
      <c r="AO59" s="82" t="s">
        <v>1490</v>
      </c>
      <c r="AP59" s="78" t="b">
        <v>1</v>
      </c>
      <c r="AQ59" s="78" t="b">
        <v>0</v>
      </c>
      <c r="AR59" s="78" t="b">
        <v>1</v>
      </c>
      <c r="AS59" s="78" t="s">
        <v>1035</v>
      </c>
      <c r="AT59" s="78">
        <v>30</v>
      </c>
      <c r="AU59" s="82" t="s">
        <v>1557</v>
      </c>
      <c r="AV59" s="78" t="b">
        <v>0</v>
      </c>
      <c r="AW59" s="78" t="s">
        <v>1682</v>
      </c>
      <c r="AX59" s="82" t="s">
        <v>1739</v>
      </c>
      <c r="AY59" s="78" t="s">
        <v>66</v>
      </c>
      <c r="AZ59" s="78" t="str">
        <f>REPLACE(INDEX(GroupVertices[Group],MATCH(Vertices[[#This Row],[Vertex]],GroupVertices[Vertex],0)),1,1,"")</f>
        <v>4</v>
      </c>
      <c r="BA59" s="48" t="s">
        <v>497</v>
      </c>
      <c r="BB59" s="48" t="s">
        <v>497</v>
      </c>
      <c r="BC59" s="48" t="s">
        <v>508</v>
      </c>
      <c r="BD59" s="48" t="s">
        <v>508</v>
      </c>
      <c r="BE59" s="48" t="s">
        <v>516</v>
      </c>
      <c r="BF59" s="48" t="s">
        <v>516</v>
      </c>
      <c r="BG59" s="120" t="s">
        <v>2309</v>
      </c>
      <c r="BH59" s="120" t="s">
        <v>2309</v>
      </c>
      <c r="BI59" s="120" t="s">
        <v>2334</v>
      </c>
      <c r="BJ59" s="120" t="s">
        <v>2334</v>
      </c>
      <c r="BK59" s="120">
        <v>2</v>
      </c>
      <c r="BL59" s="123">
        <v>5.882352941176471</v>
      </c>
      <c r="BM59" s="120">
        <v>0</v>
      </c>
      <c r="BN59" s="123">
        <v>0</v>
      </c>
      <c r="BO59" s="120">
        <v>0</v>
      </c>
      <c r="BP59" s="123">
        <v>0</v>
      </c>
      <c r="BQ59" s="120">
        <v>32</v>
      </c>
      <c r="BR59" s="123">
        <v>94.11764705882354</v>
      </c>
      <c r="BS59" s="120">
        <v>34</v>
      </c>
      <c r="BT59" s="2"/>
      <c r="BU59" s="3"/>
      <c r="BV59" s="3"/>
      <c r="BW59" s="3"/>
      <c r="BX59" s="3"/>
    </row>
    <row r="60" spans="1:76" ht="15">
      <c r="A60" s="64" t="s">
        <v>222</v>
      </c>
      <c r="B60" s="65"/>
      <c r="C60" s="65" t="s">
        <v>64</v>
      </c>
      <c r="D60" s="66">
        <v>1000</v>
      </c>
      <c r="E60" s="68"/>
      <c r="F60" s="100" t="s">
        <v>539</v>
      </c>
      <c r="G60" s="65"/>
      <c r="H60" s="69" t="s">
        <v>222</v>
      </c>
      <c r="I60" s="70"/>
      <c r="J60" s="70"/>
      <c r="K60" s="69" t="s">
        <v>1885</v>
      </c>
      <c r="L60" s="73">
        <v>1</v>
      </c>
      <c r="M60" s="74">
        <v>9505.22265625</v>
      </c>
      <c r="N60" s="74">
        <v>1314.574462890625</v>
      </c>
      <c r="O60" s="75"/>
      <c r="P60" s="76"/>
      <c r="Q60" s="76"/>
      <c r="R60" s="86"/>
      <c r="S60" s="48">
        <v>2</v>
      </c>
      <c r="T60" s="48">
        <v>1</v>
      </c>
      <c r="U60" s="49">
        <v>0</v>
      </c>
      <c r="V60" s="49">
        <v>1</v>
      </c>
      <c r="W60" s="49">
        <v>0</v>
      </c>
      <c r="X60" s="49">
        <v>1.298241</v>
      </c>
      <c r="Y60" s="49">
        <v>0</v>
      </c>
      <c r="Z60" s="49">
        <v>0</v>
      </c>
      <c r="AA60" s="71">
        <v>60</v>
      </c>
      <c r="AB60" s="71"/>
      <c r="AC60" s="72"/>
      <c r="AD60" s="78" t="s">
        <v>1125</v>
      </c>
      <c r="AE60" s="78">
        <v>3710</v>
      </c>
      <c r="AF60" s="78">
        <v>33955</v>
      </c>
      <c r="AG60" s="78">
        <v>85078</v>
      </c>
      <c r="AH60" s="78">
        <v>5712</v>
      </c>
      <c r="AI60" s="78"/>
      <c r="AJ60" s="78" t="s">
        <v>1255</v>
      </c>
      <c r="AK60" s="78" t="s">
        <v>1352</v>
      </c>
      <c r="AL60" s="82" t="s">
        <v>1420</v>
      </c>
      <c r="AM60" s="78"/>
      <c r="AN60" s="80">
        <v>39762.531493055554</v>
      </c>
      <c r="AO60" s="82" t="s">
        <v>1491</v>
      </c>
      <c r="AP60" s="78" t="b">
        <v>0</v>
      </c>
      <c r="AQ60" s="78" t="b">
        <v>0</v>
      </c>
      <c r="AR60" s="78" t="b">
        <v>1</v>
      </c>
      <c r="AS60" s="78" t="s">
        <v>1035</v>
      </c>
      <c r="AT60" s="78">
        <v>967</v>
      </c>
      <c r="AU60" s="82" t="s">
        <v>1564</v>
      </c>
      <c r="AV60" s="78" t="b">
        <v>1</v>
      </c>
      <c r="AW60" s="78" t="s">
        <v>1682</v>
      </c>
      <c r="AX60" s="82" t="s">
        <v>1740</v>
      </c>
      <c r="AY60" s="78" t="s">
        <v>66</v>
      </c>
      <c r="AZ60" s="78" t="str">
        <f>REPLACE(INDEX(GroupVertices[Group],MATCH(Vertices[[#This Row],[Vertex]],GroupVertices[Vertex],0)),1,1,"")</f>
        <v>7</v>
      </c>
      <c r="BA60" s="48"/>
      <c r="BB60" s="48"/>
      <c r="BC60" s="48"/>
      <c r="BD60" s="48"/>
      <c r="BE60" s="48" t="s">
        <v>2104</v>
      </c>
      <c r="BF60" s="48" t="s">
        <v>2104</v>
      </c>
      <c r="BG60" s="120" t="s">
        <v>2165</v>
      </c>
      <c r="BH60" s="120" t="s">
        <v>2165</v>
      </c>
      <c r="BI60" s="120" t="s">
        <v>2248</v>
      </c>
      <c r="BJ60" s="120" t="s">
        <v>2248</v>
      </c>
      <c r="BK60" s="120">
        <v>0</v>
      </c>
      <c r="BL60" s="123">
        <v>0</v>
      </c>
      <c r="BM60" s="120">
        <v>0</v>
      </c>
      <c r="BN60" s="123">
        <v>0</v>
      </c>
      <c r="BO60" s="120">
        <v>0</v>
      </c>
      <c r="BP60" s="123">
        <v>0</v>
      </c>
      <c r="BQ60" s="120">
        <v>27</v>
      </c>
      <c r="BR60" s="123">
        <v>100</v>
      </c>
      <c r="BS60" s="120">
        <v>27</v>
      </c>
      <c r="BT60" s="2"/>
      <c r="BU60" s="3"/>
      <c r="BV60" s="3"/>
      <c r="BW60" s="3"/>
      <c r="BX60" s="3"/>
    </row>
    <row r="61" spans="1:76" ht="15">
      <c r="A61" s="64" t="s">
        <v>223</v>
      </c>
      <c r="B61" s="65"/>
      <c r="C61" s="65" t="s">
        <v>64</v>
      </c>
      <c r="D61" s="66">
        <v>162.5886898489638</v>
      </c>
      <c r="E61" s="68"/>
      <c r="F61" s="100" t="s">
        <v>540</v>
      </c>
      <c r="G61" s="65"/>
      <c r="H61" s="69" t="s">
        <v>223</v>
      </c>
      <c r="I61" s="70"/>
      <c r="J61" s="70"/>
      <c r="K61" s="69" t="s">
        <v>1886</v>
      </c>
      <c r="L61" s="73">
        <v>1</v>
      </c>
      <c r="M61" s="74">
        <v>9505.22265625</v>
      </c>
      <c r="N61" s="74">
        <v>673.4620361328125</v>
      </c>
      <c r="O61" s="75"/>
      <c r="P61" s="76"/>
      <c r="Q61" s="76"/>
      <c r="R61" s="86"/>
      <c r="S61" s="48">
        <v>0</v>
      </c>
      <c r="T61" s="48">
        <v>1</v>
      </c>
      <c r="U61" s="49">
        <v>0</v>
      </c>
      <c r="V61" s="49">
        <v>1</v>
      </c>
      <c r="W61" s="49">
        <v>0</v>
      </c>
      <c r="X61" s="49">
        <v>0.701752</v>
      </c>
      <c r="Y61" s="49">
        <v>0</v>
      </c>
      <c r="Z61" s="49">
        <v>0</v>
      </c>
      <c r="AA61" s="71">
        <v>61</v>
      </c>
      <c r="AB61" s="71"/>
      <c r="AC61" s="72"/>
      <c r="AD61" s="78" t="s">
        <v>1126</v>
      </c>
      <c r="AE61" s="78">
        <v>81</v>
      </c>
      <c r="AF61" s="78">
        <v>22</v>
      </c>
      <c r="AG61" s="78">
        <v>38</v>
      </c>
      <c r="AH61" s="78">
        <v>90</v>
      </c>
      <c r="AI61" s="78"/>
      <c r="AJ61" s="78"/>
      <c r="AK61" s="78" t="s">
        <v>1318</v>
      </c>
      <c r="AL61" s="78"/>
      <c r="AM61" s="78"/>
      <c r="AN61" s="80">
        <v>43481.79263888889</v>
      </c>
      <c r="AO61" s="82" t="s">
        <v>1492</v>
      </c>
      <c r="AP61" s="78" t="b">
        <v>1</v>
      </c>
      <c r="AQ61" s="78" t="b">
        <v>0</v>
      </c>
      <c r="AR61" s="78" t="b">
        <v>0</v>
      </c>
      <c r="AS61" s="78" t="s">
        <v>1035</v>
      </c>
      <c r="AT61" s="78">
        <v>0</v>
      </c>
      <c r="AU61" s="78"/>
      <c r="AV61" s="78" t="b">
        <v>0</v>
      </c>
      <c r="AW61" s="78" t="s">
        <v>1682</v>
      </c>
      <c r="AX61" s="82" t="s">
        <v>1741</v>
      </c>
      <c r="AY61" s="78" t="s">
        <v>66</v>
      </c>
      <c r="AZ61" s="78" t="str">
        <f>REPLACE(INDEX(GroupVertices[Group],MATCH(Vertices[[#This Row],[Vertex]],GroupVertices[Vertex],0)),1,1,"")</f>
        <v>7</v>
      </c>
      <c r="BA61" s="48"/>
      <c r="BB61" s="48"/>
      <c r="BC61" s="48"/>
      <c r="BD61" s="48"/>
      <c r="BE61" s="48" t="s">
        <v>518</v>
      </c>
      <c r="BF61" s="48" t="s">
        <v>518</v>
      </c>
      <c r="BG61" s="120" t="s">
        <v>2310</v>
      </c>
      <c r="BH61" s="120" t="s">
        <v>2310</v>
      </c>
      <c r="BI61" s="120" t="s">
        <v>2335</v>
      </c>
      <c r="BJ61" s="120" t="s">
        <v>2335</v>
      </c>
      <c r="BK61" s="120">
        <v>0</v>
      </c>
      <c r="BL61" s="123">
        <v>0</v>
      </c>
      <c r="BM61" s="120">
        <v>0</v>
      </c>
      <c r="BN61" s="123">
        <v>0</v>
      </c>
      <c r="BO61" s="120">
        <v>0</v>
      </c>
      <c r="BP61" s="123">
        <v>0</v>
      </c>
      <c r="BQ61" s="120">
        <v>20</v>
      </c>
      <c r="BR61" s="123">
        <v>100</v>
      </c>
      <c r="BS61" s="120">
        <v>20</v>
      </c>
      <c r="BT61" s="2"/>
      <c r="BU61" s="3"/>
      <c r="BV61" s="3"/>
      <c r="BW61" s="3"/>
      <c r="BX61" s="3"/>
    </row>
    <row r="62" spans="1:76" ht="15">
      <c r="A62" s="64" t="s">
        <v>224</v>
      </c>
      <c r="B62" s="65"/>
      <c r="C62" s="65" t="s">
        <v>64</v>
      </c>
      <c r="D62" s="66">
        <v>170.13462336750007</v>
      </c>
      <c r="E62" s="68"/>
      <c r="F62" s="100" t="s">
        <v>541</v>
      </c>
      <c r="G62" s="65"/>
      <c r="H62" s="69" t="s">
        <v>224</v>
      </c>
      <c r="I62" s="70"/>
      <c r="J62" s="70"/>
      <c r="K62" s="69" t="s">
        <v>1887</v>
      </c>
      <c r="L62" s="73">
        <v>1</v>
      </c>
      <c r="M62" s="74">
        <v>7947.00634765625</v>
      </c>
      <c r="N62" s="74">
        <v>4089.787109375</v>
      </c>
      <c r="O62" s="75"/>
      <c r="P62" s="76"/>
      <c r="Q62" s="76"/>
      <c r="R62" s="86"/>
      <c r="S62" s="48">
        <v>1</v>
      </c>
      <c r="T62" s="48">
        <v>1</v>
      </c>
      <c r="U62" s="49">
        <v>0</v>
      </c>
      <c r="V62" s="49">
        <v>0</v>
      </c>
      <c r="W62" s="49">
        <v>0</v>
      </c>
      <c r="X62" s="49">
        <v>0.999996</v>
      </c>
      <c r="Y62" s="49">
        <v>0</v>
      </c>
      <c r="Z62" s="49" t="s">
        <v>2480</v>
      </c>
      <c r="AA62" s="71">
        <v>62</v>
      </c>
      <c r="AB62" s="71"/>
      <c r="AC62" s="72"/>
      <c r="AD62" s="78" t="s">
        <v>1127</v>
      </c>
      <c r="AE62" s="78">
        <v>398</v>
      </c>
      <c r="AF62" s="78">
        <v>304</v>
      </c>
      <c r="AG62" s="78">
        <v>65</v>
      </c>
      <c r="AH62" s="78">
        <v>0</v>
      </c>
      <c r="AI62" s="78"/>
      <c r="AJ62" s="78" t="s">
        <v>1256</v>
      </c>
      <c r="AK62" s="78" t="s">
        <v>1353</v>
      </c>
      <c r="AL62" s="78"/>
      <c r="AM62" s="78"/>
      <c r="AN62" s="80">
        <v>42640.62364583334</v>
      </c>
      <c r="AO62" s="82" t="s">
        <v>1493</v>
      </c>
      <c r="AP62" s="78" t="b">
        <v>1</v>
      </c>
      <c r="AQ62" s="78" t="b">
        <v>0</v>
      </c>
      <c r="AR62" s="78" t="b">
        <v>0</v>
      </c>
      <c r="AS62" s="78" t="s">
        <v>1035</v>
      </c>
      <c r="AT62" s="78">
        <v>0</v>
      </c>
      <c r="AU62" s="78"/>
      <c r="AV62" s="78" t="b">
        <v>0</v>
      </c>
      <c r="AW62" s="78" t="s">
        <v>1682</v>
      </c>
      <c r="AX62" s="82" t="s">
        <v>1742</v>
      </c>
      <c r="AY62" s="78" t="s">
        <v>66</v>
      </c>
      <c r="AZ62" s="78" t="str">
        <f>REPLACE(INDEX(GroupVertices[Group],MATCH(Vertices[[#This Row],[Vertex]],GroupVertices[Vertex],0)),1,1,"")</f>
        <v>4</v>
      </c>
      <c r="BA62" s="48" t="s">
        <v>498</v>
      </c>
      <c r="BB62" s="48" t="s">
        <v>498</v>
      </c>
      <c r="BC62" s="48" t="s">
        <v>509</v>
      </c>
      <c r="BD62" s="48" t="s">
        <v>509</v>
      </c>
      <c r="BE62" s="48" t="s">
        <v>519</v>
      </c>
      <c r="BF62" s="48" t="s">
        <v>519</v>
      </c>
      <c r="BG62" s="120" t="s">
        <v>2311</v>
      </c>
      <c r="BH62" s="120" t="s">
        <v>2311</v>
      </c>
      <c r="BI62" s="120" t="s">
        <v>2336</v>
      </c>
      <c r="BJ62" s="120" t="s">
        <v>2336</v>
      </c>
      <c r="BK62" s="120">
        <v>0</v>
      </c>
      <c r="BL62" s="123">
        <v>0</v>
      </c>
      <c r="BM62" s="120">
        <v>0</v>
      </c>
      <c r="BN62" s="123">
        <v>0</v>
      </c>
      <c r="BO62" s="120">
        <v>0</v>
      </c>
      <c r="BP62" s="123">
        <v>0</v>
      </c>
      <c r="BQ62" s="120">
        <v>3</v>
      </c>
      <c r="BR62" s="123">
        <v>100</v>
      </c>
      <c r="BS62" s="120">
        <v>3</v>
      </c>
      <c r="BT62" s="2"/>
      <c r="BU62" s="3"/>
      <c r="BV62" s="3"/>
      <c r="BW62" s="3"/>
      <c r="BX62" s="3"/>
    </row>
    <row r="63" spans="1:76" ht="15">
      <c r="A63" s="64" t="s">
        <v>225</v>
      </c>
      <c r="B63" s="65"/>
      <c r="C63" s="65" t="s">
        <v>64</v>
      </c>
      <c r="D63" s="66">
        <v>173.29214164830603</v>
      </c>
      <c r="E63" s="68"/>
      <c r="F63" s="100" t="s">
        <v>542</v>
      </c>
      <c r="G63" s="65"/>
      <c r="H63" s="69" t="s">
        <v>225</v>
      </c>
      <c r="I63" s="70"/>
      <c r="J63" s="70"/>
      <c r="K63" s="69" t="s">
        <v>1888</v>
      </c>
      <c r="L63" s="73">
        <v>1</v>
      </c>
      <c r="M63" s="74">
        <v>8477.6015625</v>
      </c>
      <c r="N63" s="74">
        <v>4089.787109375</v>
      </c>
      <c r="O63" s="75"/>
      <c r="P63" s="76"/>
      <c r="Q63" s="76"/>
      <c r="R63" s="86"/>
      <c r="S63" s="48">
        <v>1</v>
      </c>
      <c r="T63" s="48">
        <v>1</v>
      </c>
      <c r="U63" s="49">
        <v>0</v>
      </c>
      <c r="V63" s="49">
        <v>0</v>
      </c>
      <c r="W63" s="49">
        <v>0</v>
      </c>
      <c r="X63" s="49">
        <v>0.999996</v>
      </c>
      <c r="Y63" s="49">
        <v>0</v>
      </c>
      <c r="Z63" s="49" t="s">
        <v>2480</v>
      </c>
      <c r="AA63" s="71">
        <v>63</v>
      </c>
      <c r="AB63" s="71"/>
      <c r="AC63" s="72"/>
      <c r="AD63" s="78" t="s">
        <v>1128</v>
      </c>
      <c r="AE63" s="78">
        <v>517</v>
      </c>
      <c r="AF63" s="78">
        <v>422</v>
      </c>
      <c r="AG63" s="78">
        <v>159</v>
      </c>
      <c r="AH63" s="78">
        <v>0</v>
      </c>
      <c r="AI63" s="78"/>
      <c r="AJ63" s="78" t="s">
        <v>1257</v>
      </c>
      <c r="AK63" s="78" t="s">
        <v>1354</v>
      </c>
      <c r="AL63" s="78"/>
      <c r="AM63" s="78"/>
      <c r="AN63" s="80">
        <v>42530.16523148148</v>
      </c>
      <c r="AO63" s="82" t="s">
        <v>1494</v>
      </c>
      <c r="AP63" s="78" t="b">
        <v>1</v>
      </c>
      <c r="AQ63" s="78" t="b">
        <v>0</v>
      </c>
      <c r="AR63" s="78" t="b">
        <v>0</v>
      </c>
      <c r="AS63" s="78" t="s">
        <v>1035</v>
      </c>
      <c r="AT63" s="78">
        <v>0</v>
      </c>
      <c r="AU63" s="78"/>
      <c r="AV63" s="78" t="b">
        <v>0</v>
      </c>
      <c r="AW63" s="78" t="s">
        <v>1682</v>
      </c>
      <c r="AX63" s="82" t="s">
        <v>1743</v>
      </c>
      <c r="AY63" s="78" t="s">
        <v>66</v>
      </c>
      <c r="AZ63" s="78" t="str">
        <f>REPLACE(INDEX(GroupVertices[Group],MATCH(Vertices[[#This Row],[Vertex]],GroupVertices[Vertex],0)),1,1,"")</f>
        <v>4</v>
      </c>
      <c r="BA63" s="48" t="s">
        <v>498</v>
      </c>
      <c r="BB63" s="48" t="s">
        <v>498</v>
      </c>
      <c r="BC63" s="48" t="s">
        <v>509</v>
      </c>
      <c r="BD63" s="48" t="s">
        <v>509</v>
      </c>
      <c r="BE63" s="48" t="s">
        <v>520</v>
      </c>
      <c r="BF63" s="48" t="s">
        <v>520</v>
      </c>
      <c r="BG63" s="120" t="s">
        <v>2312</v>
      </c>
      <c r="BH63" s="120" t="s">
        <v>2312</v>
      </c>
      <c r="BI63" s="120" t="s">
        <v>2337</v>
      </c>
      <c r="BJ63" s="120" t="s">
        <v>2337</v>
      </c>
      <c r="BK63" s="120">
        <v>0</v>
      </c>
      <c r="BL63" s="123">
        <v>0</v>
      </c>
      <c r="BM63" s="120">
        <v>0</v>
      </c>
      <c r="BN63" s="123">
        <v>0</v>
      </c>
      <c r="BO63" s="120">
        <v>0</v>
      </c>
      <c r="BP63" s="123">
        <v>0</v>
      </c>
      <c r="BQ63" s="120">
        <v>4</v>
      </c>
      <c r="BR63" s="123">
        <v>100</v>
      </c>
      <c r="BS63" s="120">
        <v>4</v>
      </c>
      <c r="BT63" s="2"/>
      <c r="BU63" s="3"/>
      <c r="BV63" s="3"/>
      <c r="BW63" s="3"/>
      <c r="BX63" s="3"/>
    </row>
    <row r="64" spans="1:76" ht="15">
      <c r="A64" s="64" t="s">
        <v>226</v>
      </c>
      <c r="B64" s="65"/>
      <c r="C64" s="65" t="s">
        <v>64</v>
      </c>
      <c r="D64" s="66">
        <v>170.99089951144745</v>
      </c>
      <c r="E64" s="68"/>
      <c r="F64" s="100" t="s">
        <v>543</v>
      </c>
      <c r="G64" s="65"/>
      <c r="H64" s="69" t="s">
        <v>226</v>
      </c>
      <c r="I64" s="70"/>
      <c r="J64" s="70"/>
      <c r="K64" s="69" t="s">
        <v>1889</v>
      </c>
      <c r="L64" s="73">
        <v>1</v>
      </c>
      <c r="M64" s="74">
        <v>6885.81787109375</v>
      </c>
      <c r="N64" s="74">
        <v>4089.787109375</v>
      </c>
      <c r="O64" s="75"/>
      <c r="P64" s="76"/>
      <c r="Q64" s="76"/>
      <c r="R64" s="86"/>
      <c r="S64" s="48">
        <v>1</v>
      </c>
      <c r="T64" s="48">
        <v>1</v>
      </c>
      <c r="U64" s="49">
        <v>0</v>
      </c>
      <c r="V64" s="49">
        <v>0</v>
      </c>
      <c r="W64" s="49">
        <v>0</v>
      </c>
      <c r="X64" s="49">
        <v>0.999996</v>
      </c>
      <c r="Y64" s="49">
        <v>0</v>
      </c>
      <c r="Z64" s="49" t="s">
        <v>2480</v>
      </c>
      <c r="AA64" s="71">
        <v>64</v>
      </c>
      <c r="AB64" s="71"/>
      <c r="AC64" s="72"/>
      <c r="AD64" s="78" t="s">
        <v>1129</v>
      </c>
      <c r="AE64" s="78">
        <v>371</v>
      </c>
      <c r="AF64" s="78">
        <v>336</v>
      </c>
      <c r="AG64" s="78">
        <v>49</v>
      </c>
      <c r="AH64" s="78">
        <v>0</v>
      </c>
      <c r="AI64" s="78"/>
      <c r="AJ64" s="78" t="s">
        <v>1258</v>
      </c>
      <c r="AK64" s="78" t="s">
        <v>1355</v>
      </c>
      <c r="AL64" s="78"/>
      <c r="AM64" s="78"/>
      <c r="AN64" s="80">
        <v>42625.48863425926</v>
      </c>
      <c r="AO64" s="82" t="s">
        <v>1495</v>
      </c>
      <c r="AP64" s="78" t="b">
        <v>1</v>
      </c>
      <c r="AQ64" s="78" t="b">
        <v>0</v>
      </c>
      <c r="AR64" s="78" t="b">
        <v>0</v>
      </c>
      <c r="AS64" s="78" t="s">
        <v>1035</v>
      </c>
      <c r="AT64" s="78">
        <v>0</v>
      </c>
      <c r="AU64" s="78"/>
      <c r="AV64" s="78" t="b">
        <v>0</v>
      </c>
      <c r="AW64" s="78" t="s">
        <v>1682</v>
      </c>
      <c r="AX64" s="82" t="s">
        <v>1744</v>
      </c>
      <c r="AY64" s="78" t="s">
        <v>66</v>
      </c>
      <c r="AZ64" s="78" t="str">
        <f>REPLACE(INDEX(GroupVertices[Group],MATCH(Vertices[[#This Row],[Vertex]],GroupVertices[Vertex],0)),1,1,"")</f>
        <v>4</v>
      </c>
      <c r="BA64" s="48" t="s">
        <v>498</v>
      </c>
      <c r="BB64" s="48" t="s">
        <v>498</v>
      </c>
      <c r="BC64" s="48" t="s">
        <v>509</v>
      </c>
      <c r="BD64" s="48" t="s">
        <v>509</v>
      </c>
      <c r="BE64" s="48" t="s">
        <v>521</v>
      </c>
      <c r="BF64" s="48" t="s">
        <v>521</v>
      </c>
      <c r="BG64" s="120" t="s">
        <v>2076</v>
      </c>
      <c r="BH64" s="120" t="s">
        <v>2076</v>
      </c>
      <c r="BI64" s="120" t="s">
        <v>2204</v>
      </c>
      <c r="BJ64" s="120" t="s">
        <v>2204</v>
      </c>
      <c r="BK64" s="120">
        <v>0</v>
      </c>
      <c r="BL64" s="123">
        <v>0</v>
      </c>
      <c r="BM64" s="120">
        <v>0</v>
      </c>
      <c r="BN64" s="123">
        <v>0</v>
      </c>
      <c r="BO64" s="120">
        <v>0</v>
      </c>
      <c r="BP64" s="123">
        <v>0</v>
      </c>
      <c r="BQ64" s="120">
        <v>2</v>
      </c>
      <c r="BR64" s="123">
        <v>100</v>
      </c>
      <c r="BS64" s="120">
        <v>2</v>
      </c>
      <c r="BT64" s="2"/>
      <c r="BU64" s="3"/>
      <c r="BV64" s="3"/>
      <c r="BW64" s="3"/>
      <c r="BX64" s="3"/>
    </row>
    <row r="65" spans="1:76" ht="15">
      <c r="A65" s="64" t="s">
        <v>227</v>
      </c>
      <c r="B65" s="65"/>
      <c r="C65" s="65" t="s">
        <v>64</v>
      </c>
      <c r="D65" s="66">
        <v>165.85324264776318</v>
      </c>
      <c r="E65" s="68"/>
      <c r="F65" s="100" t="s">
        <v>544</v>
      </c>
      <c r="G65" s="65"/>
      <c r="H65" s="69" t="s">
        <v>227</v>
      </c>
      <c r="I65" s="70"/>
      <c r="J65" s="70"/>
      <c r="K65" s="69" t="s">
        <v>1890</v>
      </c>
      <c r="L65" s="73">
        <v>1</v>
      </c>
      <c r="M65" s="74">
        <v>7416.412109375</v>
      </c>
      <c r="N65" s="74">
        <v>4089.787109375</v>
      </c>
      <c r="O65" s="75"/>
      <c r="P65" s="76"/>
      <c r="Q65" s="76"/>
      <c r="R65" s="86"/>
      <c r="S65" s="48">
        <v>1</v>
      </c>
      <c r="T65" s="48">
        <v>1</v>
      </c>
      <c r="U65" s="49">
        <v>0</v>
      </c>
      <c r="V65" s="49">
        <v>0</v>
      </c>
      <c r="W65" s="49">
        <v>0</v>
      </c>
      <c r="X65" s="49">
        <v>0.999996</v>
      </c>
      <c r="Y65" s="49">
        <v>0</v>
      </c>
      <c r="Z65" s="49" t="s">
        <v>2480</v>
      </c>
      <c r="AA65" s="71">
        <v>65</v>
      </c>
      <c r="AB65" s="71"/>
      <c r="AC65" s="72"/>
      <c r="AD65" s="78" t="s">
        <v>1130</v>
      </c>
      <c r="AE65" s="78">
        <v>164</v>
      </c>
      <c r="AF65" s="78">
        <v>144</v>
      </c>
      <c r="AG65" s="78">
        <v>27</v>
      </c>
      <c r="AH65" s="78">
        <v>0</v>
      </c>
      <c r="AI65" s="78"/>
      <c r="AJ65" s="78" t="s">
        <v>1259</v>
      </c>
      <c r="AK65" s="78" t="s">
        <v>1356</v>
      </c>
      <c r="AL65" s="78"/>
      <c r="AM65" s="78"/>
      <c r="AN65" s="80">
        <v>42828.85322916666</v>
      </c>
      <c r="AO65" s="82" t="s">
        <v>1496</v>
      </c>
      <c r="AP65" s="78" t="b">
        <v>1</v>
      </c>
      <c r="AQ65" s="78" t="b">
        <v>0</v>
      </c>
      <c r="AR65" s="78" t="b">
        <v>0</v>
      </c>
      <c r="AS65" s="78" t="s">
        <v>1553</v>
      </c>
      <c r="AT65" s="78">
        <v>0</v>
      </c>
      <c r="AU65" s="78"/>
      <c r="AV65" s="78" t="b">
        <v>0</v>
      </c>
      <c r="AW65" s="78" t="s">
        <v>1682</v>
      </c>
      <c r="AX65" s="82" t="s">
        <v>1745</v>
      </c>
      <c r="AY65" s="78" t="s">
        <v>66</v>
      </c>
      <c r="AZ65" s="78" t="str">
        <f>REPLACE(INDEX(GroupVertices[Group],MATCH(Vertices[[#This Row],[Vertex]],GroupVertices[Vertex],0)),1,1,"")</f>
        <v>4</v>
      </c>
      <c r="BA65" s="48" t="s">
        <v>498</v>
      </c>
      <c r="BB65" s="48" t="s">
        <v>498</v>
      </c>
      <c r="BC65" s="48" t="s">
        <v>509</v>
      </c>
      <c r="BD65" s="48" t="s">
        <v>509</v>
      </c>
      <c r="BE65" s="48" t="s">
        <v>522</v>
      </c>
      <c r="BF65" s="48" t="s">
        <v>522</v>
      </c>
      <c r="BG65" s="120" t="s">
        <v>2313</v>
      </c>
      <c r="BH65" s="120" t="s">
        <v>2313</v>
      </c>
      <c r="BI65" s="120" t="s">
        <v>2338</v>
      </c>
      <c r="BJ65" s="120" t="s">
        <v>2338</v>
      </c>
      <c r="BK65" s="120">
        <v>0</v>
      </c>
      <c r="BL65" s="123">
        <v>0</v>
      </c>
      <c r="BM65" s="120">
        <v>0</v>
      </c>
      <c r="BN65" s="123">
        <v>0</v>
      </c>
      <c r="BO65" s="120">
        <v>0</v>
      </c>
      <c r="BP65" s="123">
        <v>0</v>
      </c>
      <c r="BQ65" s="120">
        <v>3</v>
      </c>
      <c r="BR65" s="123">
        <v>100</v>
      </c>
      <c r="BS65" s="120">
        <v>3</v>
      </c>
      <c r="BT65" s="2"/>
      <c r="BU65" s="3"/>
      <c r="BV65" s="3"/>
      <c r="BW65" s="3"/>
      <c r="BX65" s="3"/>
    </row>
    <row r="66" spans="1:76" ht="15">
      <c r="A66" s="64" t="s">
        <v>228</v>
      </c>
      <c r="B66" s="65"/>
      <c r="C66" s="65" t="s">
        <v>64</v>
      </c>
      <c r="D66" s="66">
        <v>172.81048631733563</v>
      </c>
      <c r="E66" s="68"/>
      <c r="F66" s="100" t="s">
        <v>545</v>
      </c>
      <c r="G66" s="65"/>
      <c r="H66" s="69" t="s">
        <v>228</v>
      </c>
      <c r="I66" s="70"/>
      <c r="J66" s="70"/>
      <c r="K66" s="69" t="s">
        <v>1891</v>
      </c>
      <c r="L66" s="73">
        <v>1</v>
      </c>
      <c r="M66" s="74">
        <v>7947.00634765625</v>
      </c>
      <c r="N66" s="74">
        <v>5909.212890625</v>
      </c>
      <c r="O66" s="75"/>
      <c r="P66" s="76"/>
      <c r="Q66" s="76"/>
      <c r="R66" s="86"/>
      <c r="S66" s="48">
        <v>1</v>
      </c>
      <c r="T66" s="48">
        <v>1</v>
      </c>
      <c r="U66" s="49">
        <v>0</v>
      </c>
      <c r="V66" s="49">
        <v>0</v>
      </c>
      <c r="W66" s="49">
        <v>0</v>
      </c>
      <c r="X66" s="49">
        <v>0.999996</v>
      </c>
      <c r="Y66" s="49">
        <v>0</v>
      </c>
      <c r="Z66" s="49" t="s">
        <v>2480</v>
      </c>
      <c r="AA66" s="71">
        <v>66</v>
      </c>
      <c r="AB66" s="71"/>
      <c r="AC66" s="72"/>
      <c r="AD66" s="78" t="s">
        <v>1131</v>
      </c>
      <c r="AE66" s="78">
        <v>455</v>
      </c>
      <c r="AF66" s="78">
        <v>404</v>
      </c>
      <c r="AG66" s="78">
        <v>226</v>
      </c>
      <c r="AH66" s="78">
        <v>0</v>
      </c>
      <c r="AI66" s="78"/>
      <c r="AJ66" s="78"/>
      <c r="AK66" s="78"/>
      <c r="AL66" s="78"/>
      <c r="AM66" s="78"/>
      <c r="AN66" s="80">
        <v>42403.820289351854</v>
      </c>
      <c r="AO66" s="78"/>
      <c r="AP66" s="78" t="b">
        <v>1</v>
      </c>
      <c r="AQ66" s="78" t="b">
        <v>1</v>
      </c>
      <c r="AR66" s="78" t="b">
        <v>0</v>
      </c>
      <c r="AS66" s="78" t="s">
        <v>1035</v>
      </c>
      <c r="AT66" s="78">
        <v>5</v>
      </c>
      <c r="AU66" s="78"/>
      <c r="AV66" s="78" t="b">
        <v>0</v>
      </c>
      <c r="AW66" s="78" t="s">
        <v>1682</v>
      </c>
      <c r="AX66" s="82" t="s">
        <v>1746</v>
      </c>
      <c r="AY66" s="78" t="s">
        <v>66</v>
      </c>
      <c r="AZ66" s="78" t="str">
        <f>REPLACE(INDEX(GroupVertices[Group],MATCH(Vertices[[#This Row],[Vertex]],GroupVertices[Vertex],0)),1,1,"")</f>
        <v>4</v>
      </c>
      <c r="BA66" s="48" t="s">
        <v>498</v>
      </c>
      <c r="BB66" s="48" t="s">
        <v>498</v>
      </c>
      <c r="BC66" s="48" t="s">
        <v>509</v>
      </c>
      <c r="BD66" s="48" t="s">
        <v>509</v>
      </c>
      <c r="BE66" s="48" t="s">
        <v>523</v>
      </c>
      <c r="BF66" s="48" t="s">
        <v>523</v>
      </c>
      <c r="BG66" s="120" t="s">
        <v>2077</v>
      </c>
      <c r="BH66" s="120" t="s">
        <v>2077</v>
      </c>
      <c r="BI66" s="120" t="s">
        <v>2339</v>
      </c>
      <c r="BJ66" s="120" t="s">
        <v>2339</v>
      </c>
      <c r="BK66" s="120">
        <v>0</v>
      </c>
      <c r="BL66" s="123">
        <v>0</v>
      </c>
      <c r="BM66" s="120">
        <v>0</v>
      </c>
      <c r="BN66" s="123">
        <v>0</v>
      </c>
      <c r="BO66" s="120">
        <v>0</v>
      </c>
      <c r="BP66" s="123">
        <v>0</v>
      </c>
      <c r="BQ66" s="120">
        <v>2</v>
      </c>
      <c r="BR66" s="123">
        <v>100</v>
      </c>
      <c r="BS66" s="120">
        <v>2</v>
      </c>
      <c r="BT66" s="2"/>
      <c r="BU66" s="3"/>
      <c r="BV66" s="3"/>
      <c r="BW66" s="3"/>
      <c r="BX66" s="3"/>
    </row>
    <row r="67" spans="1:76" ht="15">
      <c r="A67" s="64" t="s">
        <v>229</v>
      </c>
      <c r="B67" s="65"/>
      <c r="C67" s="65" t="s">
        <v>64</v>
      </c>
      <c r="D67" s="66">
        <v>172.32883098636523</v>
      </c>
      <c r="E67" s="68"/>
      <c r="F67" s="100" t="s">
        <v>546</v>
      </c>
      <c r="G67" s="65"/>
      <c r="H67" s="69" t="s">
        <v>229</v>
      </c>
      <c r="I67" s="70"/>
      <c r="J67" s="70"/>
      <c r="K67" s="69" t="s">
        <v>1892</v>
      </c>
      <c r="L67" s="73">
        <v>1</v>
      </c>
      <c r="M67" s="74">
        <v>8477.6015625</v>
      </c>
      <c r="N67" s="74">
        <v>5909.212890625</v>
      </c>
      <c r="O67" s="75"/>
      <c r="P67" s="76"/>
      <c r="Q67" s="76"/>
      <c r="R67" s="86"/>
      <c r="S67" s="48">
        <v>1</v>
      </c>
      <c r="T67" s="48">
        <v>1</v>
      </c>
      <c r="U67" s="49">
        <v>0</v>
      </c>
      <c r="V67" s="49">
        <v>0</v>
      </c>
      <c r="W67" s="49">
        <v>0</v>
      </c>
      <c r="X67" s="49">
        <v>0.999996</v>
      </c>
      <c r="Y67" s="49">
        <v>0</v>
      </c>
      <c r="Z67" s="49" t="s">
        <v>2480</v>
      </c>
      <c r="AA67" s="71">
        <v>67</v>
      </c>
      <c r="AB67" s="71"/>
      <c r="AC67" s="72"/>
      <c r="AD67" s="78" t="s">
        <v>1132</v>
      </c>
      <c r="AE67" s="78">
        <v>544</v>
      </c>
      <c r="AF67" s="78">
        <v>386</v>
      </c>
      <c r="AG67" s="78">
        <v>160</v>
      </c>
      <c r="AH67" s="78">
        <v>0</v>
      </c>
      <c r="AI67" s="78"/>
      <c r="AJ67" s="78" t="s">
        <v>1260</v>
      </c>
      <c r="AK67" s="78" t="s">
        <v>1357</v>
      </c>
      <c r="AL67" s="78"/>
      <c r="AM67" s="78"/>
      <c r="AN67" s="80">
        <v>42535.85427083333</v>
      </c>
      <c r="AO67" s="82" t="s">
        <v>1497</v>
      </c>
      <c r="AP67" s="78" t="b">
        <v>1</v>
      </c>
      <c r="AQ67" s="78" t="b">
        <v>0</v>
      </c>
      <c r="AR67" s="78" t="b">
        <v>0</v>
      </c>
      <c r="AS67" s="78" t="s">
        <v>1035</v>
      </c>
      <c r="AT67" s="78">
        <v>0</v>
      </c>
      <c r="AU67" s="78"/>
      <c r="AV67" s="78" t="b">
        <v>0</v>
      </c>
      <c r="AW67" s="78" t="s">
        <v>1682</v>
      </c>
      <c r="AX67" s="82" t="s">
        <v>1747</v>
      </c>
      <c r="AY67" s="78" t="s">
        <v>66</v>
      </c>
      <c r="AZ67" s="78" t="str">
        <f>REPLACE(INDEX(GroupVertices[Group],MATCH(Vertices[[#This Row],[Vertex]],GroupVertices[Vertex],0)),1,1,"")</f>
        <v>4</v>
      </c>
      <c r="BA67" s="48" t="s">
        <v>498</v>
      </c>
      <c r="BB67" s="48" t="s">
        <v>498</v>
      </c>
      <c r="BC67" s="48" t="s">
        <v>509</v>
      </c>
      <c r="BD67" s="48" t="s">
        <v>509</v>
      </c>
      <c r="BE67" s="48" t="s">
        <v>524</v>
      </c>
      <c r="BF67" s="48" t="s">
        <v>524</v>
      </c>
      <c r="BG67" s="120" t="s">
        <v>2314</v>
      </c>
      <c r="BH67" s="120" t="s">
        <v>2314</v>
      </c>
      <c r="BI67" s="120" t="s">
        <v>2340</v>
      </c>
      <c r="BJ67" s="120" t="s">
        <v>2340</v>
      </c>
      <c r="BK67" s="120">
        <v>0</v>
      </c>
      <c r="BL67" s="123">
        <v>0</v>
      </c>
      <c r="BM67" s="120">
        <v>0</v>
      </c>
      <c r="BN67" s="123">
        <v>0</v>
      </c>
      <c r="BO67" s="120">
        <v>0</v>
      </c>
      <c r="BP67" s="123">
        <v>0</v>
      </c>
      <c r="BQ67" s="120">
        <v>4</v>
      </c>
      <c r="BR67" s="123">
        <v>100</v>
      </c>
      <c r="BS67" s="120">
        <v>4</v>
      </c>
      <c r="BT67" s="2"/>
      <c r="BU67" s="3"/>
      <c r="BV67" s="3"/>
      <c r="BW67" s="3"/>
      <c r="BX67" s="3"/>
    </row>
    <row r="68" spans="1:76" ht="15">
      <c r="A68" s="64" t="s">
        <v>230</v>
      </c>
      <c r="B68" s="65"/>
      <c r="C68" s="65" t="s">
        <v>64</v>
      </c>
      <c r="D68" s="66">
        <v>173.07807261231918</v>
      </c>
      <c r="E68" s="68"/>
      <c r="F68" s="100" t="s">
        <v>545</v>
      </c>
      <c r="G68" s="65"/>
      <c r="H68" s="69" t="s">
        <v>230</v>
      </c>
      <c r="I68" s="70"/>
      <c r="J68" s="70"/>
      <c r="K68" s="69" t="s">
        <v>1893</v>
      </c>
      <c r="L68" s="73">
        <v>1</v>
      </c>
      <c r="M68" s="74">
        <v>6885.81787109375</v>
      </c>
      <c r="N68" s="74">
        <v>5909.212890625</v>
      </c>
      <c r="O68" s="75"/>
      <c r="P68" s="76"/>
      <c r="Q68" s="76"/>
      <c r="R68" s="86"/>
      <c r="S68" s="48">
        <v>1</v>
      </c>
      <c r="T68" s="48">
        <v>1</v>
      </c>
      <c r="U68" s="49">
        <v>0</v>
      </c>
      <c r="V68" s="49">
        <v>0</v>
      </c>
      <c r="W68" s="49">
        <v>0</v>
      </c>
      <c r="X68" s="49">
        <v>0.999996</v>
      </c>
      <c r="Y68" s="49">
        <v>0</v>
      </c>
      <c r="Z68" s="49" t="s">
        <v>2480</v>
      </c>
      <c r="AA68" s="71">
        <v>68</v>
      </c>
      <c r="AB68" s="71"/>
      <c r="AC68" s="72"/>
      <c r="AD68" s="78" t="s">
        <v>1133</v>
      </c>
      <c r="AE68" s="78">
        <v>486</v>
      </c>
      <c r="AF68" s="78">
        <v>414</v>
      </c>
      <c r="AG68" s="78">
        <v>226</v>
      </c>
      <c r="AH68" s="78">
        <v>0</v>
      </c>
      <c r="AI68" s="78"/>
      <c r="AJ68" s="78"/>
      <c r="AK68" s="78"/>
      <c r="AL68" s="78"/>
      <c r="AM68" s="78"/>
      <c r="AN68" s="80">
        <v>42404.009467592594</v>
      </c>
      <c r="AO68" s="78"/>
      <c r="AP68" s="78" t="b">
        <v>1</v>
      </c>
      <c r="AQ68" s="78" t="b">
        <v>1</v>
      </c>
      <c r="AR68" s="78" t="b">
        <v>0</v>
      </c>
      <c r="AS68" s="78" t="s">
        <v>1035</v>
      </c>
      <c r="AT68" s="78">
        <v>3</v>
      </c>
      <c r="AU68" s="78"/>
      <c r="AV68" s="78" t="b">
        <v>0</v>
      </c>
      <c r="AW68" s="78" t="s">
        <v>1682</v>
      </c>
      <c r="AX68" s="82" t="s">
        <v>1748</v>
      </c>
      <c r="AY68" s="78" t="s">
        <v>66</v>
      </c>
      <c r="AZ68" s="78" t="str">
        <f>REPLACE(INDEX(GroupVertices[Group],MATCH(Vertices[[#This Row],[Vertex]],GroupVertices[Vertex],0)),1,1,"")</f>
        <v>4</v>
      </c>
      <c r="BA68" s="48" t="s">
        <v>498</v>
      </c>
      <c r="BB68" s="48" t="s">
        <v>498</v>
      </c>
      <c r="BC68" s="48" t="s">
        <v>509</v>
      </c>
      <c r="BD68" s="48" t="s">
        <v>509</v>
      </c>
      <c r="BE68" s="48" t="s">
        <v>521</v>
      </c>
      <c r="BF68" s="48" t="s">
        <v>521</v>
      </c>
      <c r="BG68" s="120" t="s">
        <v>2076</v>
      </c>
      <c r="BH68" s="120" t="s">
        <v>2076</v>
      </c>
      <c r="BI68" s="120" t="s">
        <v>2204</v>
      </c>
      <c r="BJ68" s="120" t="s">
        <v>2204</v>
      </c>
      <c r="BK68" s="120">
        <v>0</v>
      </c>
      <c r="BL68" s="123">
        <v>0</v>
      </c>
      <c r="BM68" s="120">
        <v>0</v>
      </c>
      <c r="BN68" s="123">
        <v>0</v>
      </c>
      <c r="BO68" s="120">
        <v>0</v>
      </c>
      <c r="BP68" s="123">
        <v>0</v>
      </c>
      <c r="BQ68" s="120">
        <v>2</v>
      </c>
      <c r="BR68" s="123">
        <v>100</v>
      </c>
      <c r="BS68" s="120">
        <v>2</v>
      </c>
      <c r="BT68" s="2"/>
      <c r="BU68" s="3"/>
      <c r="BV68" s="3"/>
      <c r="BW68" s="3"/>
      <c r="BX68" s="3"/>
    </row>
    <row r="69" spans="1:76" ht="15">
      <c r="A69" s="64" t="s">
        <v>231</v>
      </c>
      <c r="B69" s="65"/>
      <c r="C69" s="65" t="s">
        <v>64</v>
      </c>
      <c r="D69" s="66">
        <v>171.15145128843758</v>
      </c>
      <c r="E69" s="68"/>
      <c r="F69" s="100" t="s">
        <v>547</v>
      </c>
      <c r="G69" s="65"/>
      <c r="H69" s="69" t="s">
        <v>231</v>
      </c>
      <c r="I69" s="70"/>
      <c r="J69" s="70"/>
      <c r="K69" s="69" t="s">
        <v>1894</v>
      </c>
      <c r="L69" s="73">
        <v>1</v>
      </c>
      <c r="M69" s="74">
        <v>7416.412109375</v>
      </c>
      <c r="N69" s="74">
        <v>5909.212890625</v>
      </c>
      <c r="O69" s="75"/>
      <c r="P69" s="76"/>
      <c r="Q69" s="76"/>
      <c r="R69" s="86"/>
      <c r="S69" s="48">
        <v>1</v>
      </c>
      <c r="T69" s="48">
        <v>1</v>
      </c>
      <c r="U69" s="49">
        <v>0</v>
      </c>
      <c r="V69" s="49">
        <v>0</v>
      </c>
      <c r="W69" s="49">
        <v>0</v>
      </c>
      <c r="X69" s="49">
        <v>0.999996</v>
      </c>
      <c r="Y69" s="49">
        <v>0</v>
      </c>
      <c r="Z69" s="49" t="s">
        <v>2480</v>
      </c>
      <c r="AA69" s="71">
        <v>69</v>
      </c>
      <c r="AB69" s="71"/>
      <c r="AC69" s="72"/>
      <c r="AD69" s="78" t="s">
        <v>1134</v>
      </c>
      <c r="AE69" s="78">
        <v>396</v>
      </c>
      <c r="AF69" s="78">
        <v>342</v>
      </c>
      <c r="AG69" s="78">
        <v>63</v>
      </c>
      <c r="AH69" s="78">
        <v>0</v>
      </c>
      <c r="AI69" s="78"/>
      <c r="AJ69" s="78" t="s">
        <v>1261</v>
      </c>
      <c r="AK69" s="78" t="s">
        <v>1358</v>
      </c>
      <c r="AL69" s="78"/>
      <c r="AM69" s="78"/>
      <c r="AN69" s="80">
        <v>42619.368310185186</v>
      </c>
      <c r="AO69" s="82" t="s">
        <v>1498</v>
      </c>
      <c r="AP69" s="78" t="b">
        <v>1</v>
      </c>
      <c r="AQ69" s="78" t="b">
        <v>0</v>
      </c>
      <c r="AR69" s="78" t="b">
        <v>0</v>
      </c>
      <c r="AS69" s="78" t="s">
        <v>1035</v>
      </c>
      <c r="AT69" s="78">
        <v>0</v>
      </c>
      <c r="AU69" s="78"/>
      <c r="AV69" s="78" t="b">
        <v>0</v>
      </c>
      <c r="AW69" s="78" t="s">
        <v>1682</v>
      </c>
      <c r="AX69" s="82" t="s">
        <v>1749</v>
      </c>
      <c r="AY69" s="78" t="s">
        <v>66</v>
      </c>
      <c r="AZ69" s="78" t="str">
        <f>REPLACE(INDEX(GroupVertices[Group],MATCH(Vertices[[#This Row],[Vertex]],GroupVertices[Vertex],0)),1,1,"")</f>
        <v>4</v>
      </c>
      <c r="BA69" s="48" t="s">
        <v>498</v>
      </c>
      <c r="BB69" s="48" t="s">
        <v>498</v>
      </c>
      <c r="BC69" s="48" t="s">
        <v>509</v>
      </c>
      <c r="BD69" s="48" t="s">
        <v>509</v>
      </c>
      <c r="BE69" s="48" t="s">
        <v>525</v>
      </c>
      <c r="BF69" s="48" t="s">
        <v>525</v>
      </c>
      <c r="BG69" s="120" t="s">
        <v>2315</v>
      </c>
      <c r="BH69" s="120" t="s">
        <v>2315</v>
      </c>
      <c r="BI69" s="120" t="s">
        <v>2341</v>
      </c>
      <c r="BJ69" s="120" t="s">
        <v>2341</v>
      </c>
      <c r="BK69" s="120">
        <v>0</v>
      </c>
      <c r="BL69" s="123">
        <v>0</v>
      </c>
      <c r="BM69" s="120">
        <v>0</v>
      </c>
      <c r="BN69" s="123">
        <v>0</v>
      </c>
      <c r="BO69" s="120">
        <v>0</v>
      </c>
      <c r="BP69" s="123">
        <v>0</v>
      </c>
      <c r="BQ69" s="120">
        <v>4</v>
      </c>
      <c r="BR69" s="123">
        <v>100</v>
      </c>
      <c r="BS69" s="120">
        <v>4</v>
      </c>
      <c r="BT69" s="2"/>
      <c r="BU69" s="3"/>
      <c r="BV69" s="3"/>
      <c r="BW69" s="3"/>
      <c r="BX69" s="3"/>
    </row>
    <row r="70" spans="1:76" ht="15">
      <c r="A70" s="64" t="s">
        <v>232</v>
      </c>
      <c r="B70" s="65"/>
      <c r="C70" s="65" t="s">
        <v>64</v>
      </c>
      <c r="D70" s="66">
        <v>170.99089951144745</v>
      </c>
      <c r="E70" s="68"/>
      <c r="F70" s="100" t="s">
        <v>548</v>
      </c>
      <c r="G70" s="65"/>
      <c r="H70" s="69" t="s">
        <v>232</v>
      </c>
      <c r="I70" s="70"/>
      <c r="J70" s="70"/>
      <c r="K70" s="69" t="s">
        <v>1895</v>
      </c>
      <c r="L70" s="73">
        <v>1</v>
      </c>
      <c r="M70" s="74">
        <v>6885.81787109375</v>
      </c>
      <c r="N70" s="74">
        <v>4999.5</v>
      </c>
      <c r="O70" s="75"/>
      <c r="P70" s="76"/>
      <c r="Q70" s="76"/>
      <c r="R70" s="86"/>
      <c r="S70" s="48">
        <v>1</v>
      </c>
      <c r="T70" s="48">
        <v>1</v>
      </c>
      <c r="U70" s="49">
        <v>0</v>
      </c>
      <c r="V70" s="49">
        <v>0</v>
      </c>
      <c r="W70" s="49">
        <v>0</v>
      </c>
      <c r="X70" s="49">
        <v>0.999996</v>
      </c>
      <c r="Y70" s="49">
        <v>0</v>
      </c>
      <c r="Z70" s="49" t="s">
        <v>2480</v>
      </c>
      <c r="AA70" s="71">
        <v>70</v>
      </c>
      <c r="AB70" s="71"/>
      <c r="AC70" s="72"/>
      <c r="AD70" s="78" t="s">
        <v>1135</v>
      </c>
      <c r="AE70" s="78">
        <v>376</v>
      </c>
      <c r="AF70" s="78">
        <v>336</v>
      </c>
      <c r="AG70" s="78">
        <v>52</v>
      </c>
      <c r="AH70" s="78">
        <v>0</v>
      </c>
      <c r="AI70" s="78"/>
      <c r="AJ70" s="78" t="s">
        <v>1262</v>
      </c>
      <c r="AK70" s="78" t="s">
        <v>1359</v>
      </c>
      <c r="AL70" s="78"/>
      <c r="AM70" s="78"/>
      <c r="AN70" s="80">
        <v>42619.49484953703</v>
      </c>
      <c r="AO70" s="82" t="s">
        <v>1499</v>
      </c>
      <c r="AP70" s="78" t="b">
        <v>1</v>
      </c>
      <c r="AQ70" s="78" t="b">
        <v>0</v>
      </c>
      <c r="AR70" s="78" t="b">
        <v>0</v>
      </c>
      <c r="AS70" s="78" t="s">
        <v>1035</v>
      </c>
      <c r="AT70" s="78">
        <v>0</v>
      </c>
      <c r="AU70" s="78"/>
      <c r="AV70" s="78" t="b">
        <v>0</v>
      </c>
      <c r="AW70" s="78" t="s">
        <v>1682</v>
      </c>
      <c r="AX70" s="82" t="s">
        <v>1750</v>
      </c>
      <c r="AY70" s="78" t="s">
        <v>66</v>
      </c>
      <c r="AZ70" s="78" t="str">
        <f>REPLACE(INDEX(GroupVertices[Group],MATCH(Vertices[[#This Row],[Vertex]],GroupVertices[Vertex],0)),1,1,"")</f>
        <v>4</v>
      </c>
      <c r="BA70" s="48" t="s">
        <v>498</v>
      </c>
      <c r="BB70" s="48" t="s">
        <v>498</v>
      </c>
      <c r="BC70" s="48" t="s">
        <v>509</v>
      </c>
      <c r="BD70" s="48" t="s">
        <v>509</v>
      </c>
      <c r="BE70" s="48" t="s">
        <v>525</v>
      </c>
      <c r="BF70" s="48" t="s">
        <v>525</v>
      </c>
      <c r="BG70" s="120" t="s">
        <v>2315</v>
      </c>
      <c r="BH70" s="120" t="s">
        <v>2315</v>
      </c>
      <c r="BI70" s="120" t="s">
        <v>2341</v>
      </c>
      <c r="BJ70" s="120" t="s">
        <v>2341</v>
      </c>
      <c r="BK70" s="120">
        <v>0</v>
      </c>
      <c r="BL70" s="123">
        <v>0</v>
      </c>
      <c r="BM70" s="120">
        <v>0</v>
      </c>
      <c r="BN70" s="123">
        <v>0</v>
      </c>
      <c r="BO70" s="120">
        <v>0</v>
      </c>
      <c r="BP70" s="123">
        <v>0</v>
      </c>
      <c r="BQ70" s="120">
        <v>4</v>
      </c>
      <c r="BR70" s="123">
        <v>100</v>
      </c>
      <c r="BS70" s="120">
        <v>4</v>
      </c>
      <c r="BT70" s="2"/>
      <c r="BU70" s="3"/>
      <c r="BV70" s="3"/>
      <c r="BW70" s="3"/>
      <c r="BX70" s="3"/>
    </row>
    <row r="71" spans="1:76" ht="15">
      <c r="A71" s="64" t="s">
        <v>233</v>
      </c>
      <c r="B71" s="65"/>
      <c r="C71" s="65" t="s">
        <v>64</v>
      </c>
      <c r="D71" s="66">
        <v>170.1881406264968</v>
      </c>
      <c r="E71" s="68"/>
      <c r="F71" s="100" t="s">
        <v>549</v>
      </c>
      <c r="G71" s="65"/>
      <c r="H71" s="69" t="s">
        <v>233</v>
      </c>
      <c r="I71" s="70"/>
      <c r="J71" s="70"/>
      <c r="K71" s="69" t="s">
        <v>1896</v>
      </c>
      <c r="L71" s="73">
        <v>1</v>
      </c>
      <c r="M71" s="74">
        <v>7416.412109375</v>
      </c>
      <c r="N71" s="74">
        <v>4999.5</v>
      </c>
      <c r="O71" s="75"/>
      <c r="P71" s="76"/>
      <c r="Q71" s="76"/>
      <c r="R71" s="86"/>
      <c r="S71" s="48">
        <v>1</v>
      </c>
      <c r="T71" s="48">
        <v>1</v>
      </c>
      <c r="U71" s="49">
        <v>0</v>
      </c>
      <c r="V71" s="49">
        <v>0</v>
      </c>
      <c r="W71" s="49">
        <v>0</v>
      </c>
      <c r="X71" s="49">
        <v>0.999996</v>
      </c>
      <c r="Y71" s="49">
        <v>0</v>
      </c>
      <c r="Z71" s="49" t="s">
        <v>2480</v>
      </c>
      <c r="AA71" s="71">
        <v>71</v>
      </c>
      <c r="AB71" s="71"/>
      <c r="AC71" s="72"/>
      <c r="AD71" s="78" t="s">
        <v>1136</v>
      </c>
      <c r="AE71" s="78">
        <v>409</v>
      </c>
      <c r="AF71" s="78">
        <v>306</v>
      </c>
      <c r="AG71" s="78">
        <v>56</v>
      </c>
      <c r="AH71" s="78">
        <v>0</v>
      </c>
      <c r="AI71" s="78"/>
      <c r="AJ71" s="78" t="s">
        <v>1263</v>
      </c>
      <c r="AK71" s="78" t="s">
        <v>1360</v>
      </c>
      <c r="AL71" s="78"/>
      <c r="AM71" s="78"/>
      <c r="AN71" s="80">
        <v>42635.014548611114</v>
      </c>
      <c r="AO71" s="82" t="s">
        <v>1500</v>
      </c>
      <c r="AP71" s="78" t="b">
        <v>1</v>
      </c>
      <c r="AQ71" s="78" t="b">
        <v>0</v>
      </c>
      <c r="AR71" s="78" t="b">
        <v>0</v>
      </c>
      <c r="AS71" s="78" t="s">
        <v>1035</v>
      </c>
      <c r="AT71" s="78">
        <v>1</v>
      </c>
      <c r="AU71" s="78"/>
      <c r="AV71" s="78" t="b">
        <v>0</v>
      </c>
      <c r="AW71" s="78" t="s">
        <v>1682</v>
      </c>
      <c r="AX71" s="82" t="s">
        <v>1751</v>
      </c>
      <c r="AY71" s="78" t="s">
        <v>66</v>
      </c>
      <c r="AZ71" s="78" t="str">
        <f>REPLACE(INDEX(GroupVertices[Group],MATCH(Vertices[[#This Row],[Vertex]],GroupVertices[Vertex],0)),1,1,"")</f>
        <v>4</v>
      </c>
      <c r="BA71" s="48" t="s">
        <v>498</v>
      </c>
      <c r="BB71" s="48" t="s">
        <v>498</v>
      </c>
      <c r="BC71" s="48" t="s">
        <v>509</v>
      </c>
      <c r="BD71" s="48" t="s">
        <v>509</v>
      </c>
      <c r="BE71" s="48" t="s">
        <v>526</v>
      </c>
      <c r="BF71" s="48" t="s">
        <v>526</v>
      </c>
      <c r="BG71" s="120" t="s">
        <v>2313</v>
      </c>
      <c r="BH71" s="120" t="s">
        <v>2313</v>
      </c>
      <c r="BI71" s="120" t="s">
        <v>2342</v>
      </c>
      <c r="BJ71" s="120" t="s">
        <v>2342</v>
      </c>
      <c r="BK71" s="120">
        <v>0</v>
      </c>
      <c r="BL71" s="123">
        <v>0</v>
      </c>
      <c r="BM71" s="120">
        <v>0</v>
      </c>
      <c r="BN71" s="123">
        <v>0</v>
      </c>
      <c r="BO71" s="120">
        <v>0</v>
      </c>
      <c r="BP71" s="123">
        <v>0</v>
      </c>
      <c r="BQ71" s="120">
        <v>3</v>
      </c>
      <c r="BR71" s="123">
        <v>100</v>
      </c>
      <c r="BS71" s="120">
        <v>3</v>
      </c>
      <c r="BT71" s="2"/>
      <c r="BU71" s="3"/>
      <c r="BV71" s="3"/>
      <c r="BW71" s="3"/>
      <c r="BX71" s="3"/>
    </row>
    <row r="72" spans="1:76" ht="15">
      <c r="A72" s="64" t="s">
        <v>234</v>
      </c>
      <c r="B72" s="65"/>
      <c r="C72" s="65" t="s">
        <v>64</v>
      </c>
      <c r="D72" s="66">
        <v>172.43586550435865</v>
      </c>
      <c r="E72" s="68"/>
      <c r="F72" s="100" t="s">
        <v>550</v>
      </c>
      <c r="G72" s="65"/>
      <c r="H72" s="69" t="s">
        <v>234</v>
      </c>
      <c r="I72" s="70"/>
      <c r="J72" s="70"/>
      <c r="K72" s="69" t="s">
        <v>1897</v>
      </c>
      <c r="L72" s="73">
        <v>1</v>
      </c>
      <c r="M72" s="74">
        <v>9008.1962890625</v>
      </c>
      <c r="N72" s="74">
        <v>5909.212890625</v>
      </c>
      <c r="O72" s="75"/>
      <c r="P72" s="76"/>
      <c r="Q72" s="76"/>
      <c r="R72" s="86"/>
      <c r="S72" s="48">
        <v>1</v>
      </c>
      <c r="T72" s="48">
        <v>1</v>
      </c>
      <c r="U72" s="49">
        <v>0</v>
      </c>
      <c r="V72" s="49">
        <v>0</v>
      </c>
      <c r="W72" s="49">
        <v>0</v>
      </c>
      <c r="X72" s="49">
        <v>0.999996</v>
      </c>
      <c r="Y72" s="49">
        <v>0</v>
      </c>
      <c r="Z72" s="49" t="s">
        <v>2480</v>
      </c>
      <c r="AA72" s="71">
        <v>72</v>
      </c>
      <c r="AB72" s="71"/>
      <c r="AC72" s="72"/>
      <c r="AD72" s="78" t="s">
        <v>1137</v>
      </c>
      <c r="AE72" s="78">
        <v>454</v>
      </c>
      <c r="AF72" s="78">
        <v>390</v>
      </c>
      <c r="AG72" s="78">
        <v>284</v>
      </c>
      <c r="AH72" s="78">
        <v>0</v>
      </c>
      <c r="AI72" s="78"/>
      <c r="AJ72" s="78"/>
      <c r="AK72" s="78" t="s">
        <v>1361</v>
      </c>
      <c r="AL72" s="78"/>
      <c r="AM72" s="78"/>
      <c r="AN72" s="80">
        <v>42209.41097222222</v>
      </c>
      <c r="AO72" s="82" t="s">
        <v>1501</v>
      </c>
      <c r="AP72" s="78" t="b">
        <v>1</v>
      </c>
      <c r="AQ72" s="78" t="b">
        <v>0</v>
      </c>
      <c r="AR72" s="78" t="b">
        <v>0</v>
      </c>
      <c r="AS72" s="78" t="s">
        <v>1035</v>
      </c>
      <c r="AT72" s="78">
        <v>3</v>
      </c>
      <c r="AU72" s="82" t="s">
        <v>1557</v>
      </c>
      <c r="AV72" s="78" t="b">
        <v>0</v>
      </c>
      <c r="AW72" s="78" t="s">
        <v>1682</v>
      </c>
      <c r="AX72" s="82" t="s">
        <v>1752</v>
      </c>
      <c r="AY72" s="78" t="s">
        <v>66</v>
      </c>
      <c r="AZ72" s="78" t="str">
        <f>REPLACE(INDEX(GroupVertices[Group],MATCH(Vertices[[#This Row],[Vertex]],GroupVertices[Vertex],0)),1,1,"")</f>
        <v>4</v>
      </c>
      <c r="BA72" s="48" t="s">
        <v>498</v>
      </c>
      <c r="BB72" s="48" t="s">
        <v>498</v>
      </c>
      <c r="BC72" s="48" t="s">
        <v>509</v>
      </c>
      <c r="BD72" s="48" t="s">
        <v>509</v>
      </c>
      <c r="BE72" s="48" t="s">
        <v>527</v>
      </c>
      <c r="BF72" s="48" t="s">
        <v>527</v>
      </c>
      <c r="BG72" s="120" t="s">
        <v>2316</v>
      </c>
      <c r="BH72" s="120" t="s">
        <v>2316</v>
      </c>
      <c r="BI72" s="120" t="s">
        <v>2343</v>
      </c>
      <c r="BJ72" s="120" t="s">
        <v>2343</v>
      </c>
      <c r="BK72" s="120">
        <v>0</v>
      </c>
      <c r="BL72" s="123">
        <v>0</v>
      </c>
      <c r="BM72" s="120">
        <v>0</v>
      </c>
      <c r="BN72" s="123">
        <v>0</v>
      </c>
      <c r="BO72" s="120">
        <v>0</v>
      </c>
      <c r="BP72" s="123">
        <v>0</v>
      </c>
      <c r="BQ72" s="120">
        <v>3</v>
      </c>
      <c r="BR72" s="123">
        <v>100</v>
      </c>
      <c r="BS72" s="120">
        <v>3</v>
      </c>
      <c r="BT72" s="2"/>
      <c r="BU72" s="3"/>
      <c r="BV72" s="3"/>
      <c r="BW72" s="3"/>
      <c r="BX72" s="3"/>
    </row>
    <row r="73" spans="1:76" ht="15">
      <c r="A73" s="64" t="s">
        <v>235</v>
      </c>
      <c r="B73" s="65"/>
      <c r="C73" s="65" t="s">
        <v>64</v>
      </c>
      <c r="D73" s="66">
        <v>172.43586550435865</v>
      </c>
      <c r="E73" s="68"/>
      <c r="F73" s="100" t="s">
        <v>551</v>
      </c>
      <c r="G73" s="65"/>
      <c r="H73" s="69" t="s">
        <v>235</v>
      </c>
      <c r="I73" s="70"/>
      <c r="J73" s="70"/>
      <c r="K73" s="69" t="s">
        <v>1898</v>
      </c>
      <c r="L73" s="73">
        <v>1</v>
      </c>
      <c r="M73" s="74">
        <v>9538.7900390625</v>
      </c>
      <c r="N73" s="74">
        <v>5909.212890625</v>
      </c>
      <c r="O73" s="75"/>
      <c r="P73" s="76"/>
      <c r="Q73" s="76"/>
      <c r="R73" s="86"/>
      <c r="S73" s="48">
        <v>1</v>
      </c>
      <c r="T73" s="48">
        <v>1</v>
      </c>
      <c r="U73" s="49">
        <v>0</v>
      </c>
      <c r="V73" s="49">
        <v>0</v>
      </c>
      <c r="W73" s="49">
        <v>0</v>
      </c>
      <c r="X73" s="49">
        <v>0.999996</v>
      </c>
      <c r="Y73" s="49">
        <v>0</v>
      </c>
      <c r="Z73" s="49" t="s">
        <v>2480</v>
      </c>
      <c r="AA73" s="71">
        <v>73</v>
      </c>
      <c r="AB73" s="71"/>
      <c r="AC73" s="72"/>
      <c r="AD73" s="78" t="s">
        <v>1138</v>
      </c>
      <c r="AE73" s="78">
        <v>391</v>
      </c>
      <c r="AF73" s="78">
        <v>390</v>
      </c>
      <c r="AG73" s="78">
        <v>168</v>
      </c>
      <c r="AH73" s="78">
        <v>0</v>
      </c>
      <c r="AI73" s="78"/>
      <c r="AJ73" s="78"/>
      <c r="AK73" s="78"/>
      <c r="AL73" s="78"/>
      <c r="AM73" s="78"/>
      <c r="AN73" s="80">
        <v>42480.36121527778</v>
      </c>
      <c r="AO73" s="78"/>
      <c r="AP73" s="78" t="b">
        <v>1</v>
      </c>
      <c r="AQ73" s="78" t="b">
        <v>0</v>
      </c>
      <c r="AR73" s="78" t="b">
        <v>0</v>
      </c>
      <c r="AS73" s="78" t="s">
        <v>1035</v>
      </c>
      <c r="AT73" s="78">
        <v>2</v>
      </c>
      <c r="AU73" s="78"/>
      <c r="AV73" s="78" t="b">
        <v>0</v>
      </c>
      <c r="AW73" s="78" t="s">
        <v>1682</v>
      </c>
      <c r="AX73" s="82" t="s">
        <v>1753</v>
      </c>
      <c r="AY73" s="78" t="s">
        <v>66</v>
      </c>
      <c r="AZ73" s="78" t="str">
        <f>REPLACE(INDEX(GroupVertices[Group],MATCH(Vertices[[#This Row],[Vertex]],GroupVertices[Vertex],0)),1,1,"")</f>
        <v>4</v>
      </c>
      <c r="BA73" s="48" t="s">
        <v>498</v>
      </c>
      <c r="BB73" s="48" t="s">
        <v>498</v>
      </c>
      <c r="BC73" s="48" t="s">
        <v>509</v>
      </c>
      <c r="BD73" s="48" t="s">
        <v>509</v>
      </c>
      <c r="BE73" s="48" t="s">
        <v>528</v>
      </c>
      <c r="BF73" s="48" t="s">
        <v>528</v>
      </c>
      <c r="BG73" s="120" t="s">
        <v>2317</v>
      </c>
      <c r="BH73" s="120" t="s">
        <v>2317</v>
      </c>
      <c r="BI73" s="120" t="s">
        <v>2344</v>
      </c>
      <c r="BJ73" s="120" t="s">
        <v>2344</v>
      </c>
      <c r="BK73" s="120">
        <v>0</v>
      </c>
      <c r="BL73" s="123">
        <v>0</v>
      </c>
      <c r="BM73" s="120">
        <v>0</v>
      </c>
      <c r="BN73" s="123">
        <v>0</v>
      </c>
      <c r="BO73" s="120">
        <v>0</v>
      </c>
      <c r="BP73" s="123">
        <v>0</v>
      </c>
      <c r="BQ73" s="120">
        <v>3</v>
      </c>
      <c r="BR73" s="123">
        <v>100</v>
      </c>
      <c r="BS73" s="120">
        <v>3</v>
      </c>
      <c r="BT73" s="2"/>
      <c r="BU73" s="3"/>
      <c r="BV73" s="3"/>
      <c r="BW73" s="3"/>
      <c r="BX73" s="3"/>
    </row>
    <row r="74" spans="1:76" ht="15">
      <c r="A74" s="64" t="s">
        <v>236</v>
      </c>
      <c r="B74" s="65"/>
      <c r="C74" s="65" t="s">
        <v>64</v>
      </c>
      <c r="D74" s="66">
        <v>1000</v>
      </c>
      <c r="E74" s="68"/>
      <c r="F74" s="100" t="s">
        <v>552</v>
      </c>
      <c r="G74" s="65"/>
      <c r="H74" s="69" t="s">
        <v>236</v>
      </c>
      <c r="I74" s="70"/>
      <c r="J74" s="70"/>
      <c r="K74" s="69" t="s">
        <v>1899</v>
      </c>
      <c r="L74" s="73">
        <v>2420.728723404255</v>
      </c>
      <c r="M74" s="74">
        <v>7416.412109375</v>
      </c>
      <c r="N74" s="74">
        <v>1817.46533203125</v>
      </c>
      <c r="O74" s="75"/>
      <c r="P74" s="76"/>
      <c r="Q74" s="76"/>
      <c r="R74" s="86"/>
      <c r="S74" s="48">
        <v>1</v>
      </c>
      <c r="T74" s="48">
        <v>9</v>
      </c>
      <c r="U74" s="49">
        <v>728</v>
      </c>
      <c r="V74" s="49">
        <v>0.009709</v>
      </c>
      <c r="W74" s="49">
        <v>0.023197</v>
      </c>
      <c r="X74" s="49">
        <v>4.18362</v>
      </c>
      <c r="Y74" s="49">
        <v>0.013888888888888888</v>
      </c>
      <c r="Z74" s="49">
        <v>0.1111111111111111</v>
      </c>
      <c r="AA74" s="71">
        <v>74</v>
      </c>
      <c r="AB74" s="71"/>
      <c r="AC74" s="72"/>
      <c r="AD74" s="78" t="s">
        <v>1139</v>
      </c>
      <c r="AE74" s="78">
        <v>2311</v>
      </c>
      <c r="AF74" s="78">
        <v>186122</v>
      </c>
      <c r="AG74" s="78">
        <v>25408</v>
      </c>
      <c r="AH74" s="78">
        <v>1957</v>
      </c>
      <c r="AI74" s="78"/>
      <c r="AJ74" s="78" t="s">
        <v>1264</v>
      </c>
      <c r="AK74" s="78" t="s">
        <v>1362</v>
      </c>
      <c r="AL74" s="82" t="s">
        <v>1421</v>
      </c>
      <c r="AM74" s="78"/>
      <c r="AN74" s="80">
        <v>39989.82423611111</v>
      </c>
      <c r="AO74" s="82" t="s">
        <v>1502</v>
      </c>
      <c r="AP74" s="78" t="b">
        <v>0</v>
      </c>
      <c r="AQ74" s="78" t="b">
        <v>0</v>
      </c>
      <c r="AR74" s="78" t="b">
        <v>0</v>
      </c>
      <c r="AS74" s="78" t="s">
        <v>1035</v>
      </c>
      <c r="AT74" s="78">
        <v>4369</v>
      </c>
      <c r="AU74" s="82" t="s">
        <v>1557</v>
      </c>
      <c r="AV74" s="78" t="b">
        <v>1</v>
      </c>
      <c r="AW74" s="78" t="s">
        <v>1682</v>
      </c>
      <c r="AX74" s="82" t="s">
        <v>1754</v>
      </c>
      <c r="AY74" s="78" t="s">
        <v>66</v>
      </c>
      <c r="AZ74" s="78" t="str">
        <f>REPLACE(INDEX(GroupVertices[Group],MATCH(Vertices[[#This Row],[Vertex]],GroupVertices[Vertex],0)),1,1,"")</f>
        <v>5</v>
      </c>
      <c r="BA74" s="48" t="s">
        <v>499</v>
      </c>
      <c r="BB74" s="48" t="s">
        <v>499</v>
      </c>
      <c r="BC74" s="48" t="s">
        <v>510</v>
      </c>
      <c r="BD74" s="48" t="s">
        <v>510</v>
      </c>
      <c r="BE74" s="48"/>
      <c r="BF74" s="48"/>
      <c r="BG74" s="120" t="s">
        <v>2163</v>
      </c>
      <c r="BH74" s="120" t="s">
        <v>2323</v>
      </c>
      <c r="BI74" s="120" t="s">
        <v>2246</v>
      </c>
      <c r="BJ74" s="120" t="s">
        <v>2349</v>
      </c>
      <c r="BK74" s="120">
        <v>8</v>
      </c>
      <c r="BL74" s="123">
        <v>2.476780185758514</v>
      </c>
      <c r="BM74" s="120">
        <v>9</v>
      </c>
      <c r="BN74" s="123">
        <v>2.7863777089783284</v>
      </c>
      <c r="BO74" s="120">
        <v>0</v>
      </c>
      <c r="BP74" s="123">
        <v>0</v>
      </c>
      <c r="BQ74" s="120">
        <v>306</v>
      </c>
      <c r="BR74" s="123">
        <v>94.73684210526316</v>
      </c>
      <c r="BS74" s="120">
        <v>323</v>
      </c>
      <c r="BT74" s="2"/>
      <c r="BU74" s="3"/>
      <c r="BV74" s="3"/>
      <c r="BW74" s="3"/>
      <c r="BX74" s="3"/>
    </row>
    <row r="75" spans="1:76" ht="15">
      <c r="A75" s="64" t="s">
        <v>287</v>
      </c>
      <c r="B75" s="65"/>
      <c r="C75" s="65" t="s">
        <v>64</v>
      </c>
      <c r="D75" s="66">
        <v>162.85627614394738</v>
      </c>
      <c r="E75" s="68"/>
      <c r="F75" s="100" t="s">
        <v>1617</v>
      </c>
      <c r="G75" s="65"/>
      <c r="H75" s="69" t="s">
        <v>287</v>
      </c>
      <c r="I75" s="70"/>
      <c r="J75" s="70"/>
      <c r="K75" s="69" t="s">
        <v>1900</v>
      </c>
      <c r="L75" s="73">
        <v>1</v>
      </c>
      <c r="M75" s="74">
        <v>7461.7529296875</v>
      </c>
      <c r="N75" s="74">
        <v>3282.024658203125</v>
      </c>
      <c r="O75" s="75"/>
      <c r="P75" s="76"/>
      <c r="Q75" s="76"/>
      <c r="R75" s="86"/>
      <c r="S75" s="48">
        <v>1</v>
      </c>
      <c r="T75" s="48">
        <v>0</v>
      </c>
      <c r="U75" s="49">
        <v>0</v>
      </c>
      <c r="V75" s="49">
        <v>0.006329</v>
      </c>
      <c r="W75" s="49">
        <v>0.001878</v>
      </c>
      <c r="X75" s="49">
        <v>0.545119</v>
      </c>
      <c r="Y75" s="49">
        <v>0</v>
      </c>
      <c r="Z75" s="49">
        <v>0</v>
      </c>
      <c r="AA75" s="71">
        <v>75</v>
      </c>
      <c r="AB75" s="71"/>
      <c r="AC75" s="72"/>
      <c r="AD75" s="78" t="s">
        <v>1140</v>
      </c>
      <c r="AE75" s="78">
        <v>240</v>
      </c>
      <c r="AF75" s="78">
        <v>32</v>
      </c>
      <c r="AG75" s="78">
        <v>902</v>
      </c>
      <c r="AH75" s="78">
        <v>171</v>
      </c>
      <c r="AI75" s="78"/>
      <c r="AJ75" s="78"/>
      <c r="AK75" s="78"/>
      <c r="AL75" s="78"/>
      <c r="AM75" s="78"/>
      <c r="AN75" s="80">
        <v>42273.77548611111</v>
      </c>
      <c r="AO75" s="82" t="s">
        <v>1503</v>
      </c>
      <c r="AP75" s="78" t="b">
        <v>0</v>
      </c>
      <c r="AQ75" s="78" t="b">
        <v>0</v>
      </c>
      <c r="AR75" s="78" t="b">
        <v>1</v>
      </c>
      <c r="AS75" s="78" t="s">
        <v>1035</v>
      </c>
      <c r="AT75" s="78">
        <v>5</v>
      </c>
      <c r="AU75" s="82" t="s">
        <v>1565</v>
      </c>
      <c r="AV75" s="78" t="b">
        <v>0</v>
      </c>
      <c r="AW75" s="78" t="s">
        <v>1682</v>
      </c>
      <c r="AX75" s="82" t="s">
        <v>1755</v>
      </c>
      <c r="AY75" s="78" t="s">
        <v>65</v>
      </c>
      <c r="AZ75" s="78" t="str">
        <f>REPLACE(INDEX(GroupVertices[Group],MATCH(Vertices[[#This Row],[Vertex]],GroupVertices[Vertex],0)),1,1,"")</f>
        <v>5</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288</v>
      </c>
      <c r="B76" s="65"/>
      <c r="C76" s="65" t="s">
        <v>64</v>
      </c>
      <c r="D76" s="66">
        <v>168.93048504007407</v>
      </c>
      <c r="E76" s="68"/>
      <c r="F76" s="100" t="s">
        <v>1618</v>
      </c>
      <c r="G76" s="65"/>
      <c r="H76" s="69" t="s">
        <v>288</v>
      </c>
      <c r="I76" s="70"/>
      <c r="J76" s="70"/>
      <c r="K76" s="69" t="s">
        <v>1901</v>
      </c>
      <c r="L76" s="73">
        <v>1</v>
      </c>
      <c r="M76" s="74">
        <v>8212.3037109375</v>
      </c>
      <c r="N76" s="74">
        <v>1734.03076171875</v>
      </c>
      <c r="O76" s="75"/>
      <c r="P76" s="76"/>
      <c r="Q76" s="76"/>
      <c r="R76" s="86"/>
      <c r="S76" s="48">
        <v>1</v>
      </c>
      <c r="T76" s="48">
        <v>0</v>
      </c>
      <c r="U76" s="49">
        <v>0</v>
      </c>
      <c r="V76" s="49">
        <v>0.006329</v>
      </c>
      <c r="W76" s="49">
        <v>0.001878</v>
      </c>
      <c r="X76" s="49">
        <v>0.545119</v>
      </c>
      <c r="Y76" s="49">
        <v>0</v>
      </c>
      <c r="Z76" s="49">
        <v>0</v>
      </c>
      <c r="AA76" s="71">
        <v>76</v>
      </c>
      <c r="AB76" s="71"/>
      <c r="AC76" s="72"/>
      <c r="AD76" s="78" t="s">
        <v>1141</v>
      </c>
      <c r="AE76" s="78">
        <v>198</v>
      </c>
      <c r="AF76" s="78">
        <v>259</v>
      </c>
      <c r="AG76" s="78">
        <v>4787</v>
      </c>
      <c r="AH76" s="78">
        <v>367</v>
      </c>
      <c r="AI76" s="78"/>
      <c r="AJ76" s="78" t="s">
        <v>1265</v>
      </c>
      <c r="AK76" s="78" t="s">
        <v>1363</v>
      </c>
      <c r="AL76" s="82" t="s">
        <v>1422</v>
      </c>
      <c r="AM76" s="78"/>
      <c r="AN76" s="80">
        <v>40754.2053125</v>
      </c>
      <c r="AO76" s="82" t="s">
        <v>1504</v>
      </c>
      <c r="AP76" s="78" t="b">
        <v>0</v>
      </c>
      <c r="AQ76" s="78" t="b">
        <v>0</v>
      </c>
      <c r="AR76" s="78" t="b">
        <v>0</v>
      </c>
      <c r="AS76" s="78" t="s">
        <v>1035</v>
      </c>
      <c r="AT76" s="78">
        <v>49</v>
      </c>
      <c r="AU76" s="82" t="s">
        <v>1566</v>
      </c>
      <c r="AV76" s="78" t="b">
        <v>0</v>
      </c>
      <c r="AW76" s="78" t="s">
        <v>1682</v>
      </c>
      <c r="AX76" s="82" t="s">
        <v>1756</v>
      </c>
      <c r="AY76" s="78" t="s">
        <v>65</v>
      </c>
      <c r="AZ76" s="78" t="str">
        <f>REPLACE(INDEX(GroupVertices[Group],MATCH(Vertices[[#This Row],[Vertex]],GroupVertices[Vertex],0)),1,1,"")</f>
        <v>5</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289</v>
      </c>
      <c r="B77" s="65"/>
      <c r="C77" s="65" t="s">
        <v>64</v>
      </c>
      <c r="D77" s="66">
        <v>201.06759906759908</v>
      </c>
      <c r="E77" s="68"/>
      <c r="F77" s="100" t="s">
        <v>1619</v>
      </c>
      <c r="G77" s="65"/>
      <c r="H77" s="69" t="s">
        <v>289</v>
      </c>
      <c r="I77" s="70"/>
      <c r="J77" s="70"/>
      <c r="K77" s="69" t="s">
        <v>1902</v>
      </c>
      <c r="L77" s="73">
        <v>1</v>
      </c>
      <c r="M77" s="74">
        <v>8011.2548828125</v>
      </c>
      <c r="N77" s="74">
        <v>2794.06884765625</v>
      </c>
      <c r="O77" s="75"/>
      <c r="P77" s="76"/>
      <c r="Q77" s="76"/>
      <c r="R77" s="86"/>
      <c r="S77" s="48">
        <v>1</v>
      </c>
      <c r="T77" s="48">
        <v>0</v>
      </c>
      <c r="U77" s="49">
        <v>0</v>
      </c>
      <c r="V77" s="49">
        <v>0.006329</v>
      </c>
      <c r="W77" s="49">
        <v>0.001878</v>
      </c>
      <c r="X77" s="49">
        <v>0.545119</v>
      </c>
      <c r="Y77" s="49">
        <v>0</v>
      </c>
      <c r="Z77" s="49">
        <v>0</v>
      </c>
      <c r="AA77" s="71">
        <v>77</v>
      </c>
      <c r="AB77" s="71"/>
      <c r="AC77" s="72"/>
      <c r="AD77" s="78" t="s">
        <v>1142</v>
      </c>
      <c r="AE77" s="78">
        <v>2168</v>
      </c>
      <c r="AF77" s="78">
        <v>1460</v>
      </c>
      <c r="AG77" s="78">
        <v>2983</v>
      </c>
      <c r="AH77" s="78">
        <v>4364</v>
      </c>
      <c r="AI77" s="78"/>
      <c r="AJ77" s="78" t="s">
        <v>1266</v>
      </c>
      <c r="AK77" s="78" t="s">
        <v>1364</v>
      </c>
      <c r="AL77" s="82" t="s">
        <v>1423</v>
      </c>
      <c r="AM77" s="78"/>
      <c r="AN77" s="80">
        <v>39893.71420138889</v>
      </c>
      <c r="AO77" s="78"/>
      <c r="AP77" s="78" t="b">
        <v>0</v>
      </c>
      <c r="AQ77" s="78" t="b">
        <v>0</v>
      </c>
      <c r="AR77" s="78" t="b">
        <v>1</v>
      </c>
      <c r="AS77" s="78" t="s">
        <v>1035</v>
      </c>
      <c r="AT77" s="78">
        <v>50</v>
      </c>
      <c r="AU77" s="82" t="s">
        <v>1564</v>
      </c>
      <c r="AV77" s="78" t="b">
        <v>0</v>
      </c>
      <c r="AW77" s="78" t="s">
        <v>1682</v>
      </c>
      <c r="AX77" s="82" t="s">
        <v>1757</v>
      </c>
      <c r="AY77" s="78" t="s">
        <v>65</v>
      </c>
      <c r="AZ77" s="78" t="str">
        <f>REPLACE(INDEX(GroupVertices[Group],MATCH(Vertices[[#This Row],[Vertex]],GroupVertices[Vertex],0)),1,1,"")</f>
        <v>5</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290</v>
      </c>
      <c r="B78" s="65"/>
      <c r="C78" s="65" t="s">
        <v>64</v>
      </c>
      <c r="D78" s="66">
        <v>172.83724494683398</v>
      </c>
      <c r="E78" s="68"/>
      <c r="F78" s="100" t="s">
        <v>1620</v>
      </c>
      <c r="G78" s="65"/>
      <c r="H78" s="69" t="s">
        <v>290</v>
      </c>
      <c r="I78" s="70"/>
      <c r="J78" s="70"/>
      <c r="K78" s="69" t="s">
        <v>1903</v>
      </c>
      <c r="L78" s="73">
        <v>1</v>
      </c>
      <c r="M78" s="74">
        <v>7947.13330078125</v>
      </c>
      <c r="N78" s="74">
        <v>722.8668212890625</v>
      </c>
      <c r="O78" s="75"/>
      <c r="P78" s="76"/>
      <c r="Q78" s="76"/>
      <c r="R78" s="86"/>
      <c r="S78" s="48">
        <v>1</v>
      </c>
      <c r="T78" s="48">
        <v>0</v>
      </c>
      <c r="U78" s="49">
        <v>0</v>
      </c>
      <c r="V78" s="49">
        <v>0.006329</v>
      </c>
      <c r="W78" s="49">
        <v>0.001878</v>
      </c>
      <c r="X78" s="49">
        <v>0.545119</v>
      </c>
      <c r="Y78" s="49">
        <v>0</v>
      </c>
      <c r="Z78" s="49">
        <v>0</v>
      </c>
      <c r="AA78" s="71">
        <v>78</v>
      </c>
      <c r="AB78" s="71"/>
      <c r="AC78" s="72"/>
      <c r="AD78" s="78" t="s">
        <v>1143</v>
      </c>
      <c r="AE78" s="78">
        <v>1718</v>
      </c>
      <c r="AF78" s="78">
        <v>405</v>
      </c>
      <c r="AG78" s="78">
        <v>445</v>
      </c>
      <c r="AH78" s="78">
        <v>1215</v>
      </c>
      <c r="AI78" s="78">
        <v>-14400</v>
      </c>
      <c r="AJ78" s="78" t="s">
        <v>1267</v>
      </c>
      <c r="AK78" s="78" t="s">
        <v>1365</v>
      </c>
      <c r="AL78" s="82" t="s">
        <v>1424</v>
      </c>
      <c r="AM78" s="78" t="s">
        <v>1449</v>
      </c>
      <c r="AN78" s="80">
        <v>40048.071076388886</v>
      </c>
      <c r="AO78" s="82" t="s">
        <v>1505</v>
      </c>
      <c r="AP78" s="78" t="b">
        <v>0</v>
      </c>
      <c r="AQ78" s="78" t="b">
        <v>0</v>
      </c>
      <c r="AR78" s="78" t="b">
        <v>1</v>
      </c>
      <c r="AS78" s="78" t="s">
        <v>1035</v>
      </c>
      <c r="AT78" s="78">
        <v>9</v>
      </c>
      <c r="AU78" s="82" t="s">
        <v>1557</v>
      </c>
      <c r="AV78" s="78" t="b">
        <v>0</v>
      </c>
      <c r="AW78" s="78" t="s">
        <v>1682</v>
      </c>
      <c r="AX78" s="82" t="s">
        <v>1758</v>
      </c>
      <c r="AY78" s="78" t="s">
        <v>65</v>
      </c>
      <c r="AZ78" s="78" t="str">
        <f>REPLACE(INDEX(GroupVertices[Group],MATCH(Vertices[[#This Row],[Vertex]],GroupVertices[Vertex],0)),1,1,"")</f>
        <v>5</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291</v>
      </c>
      <c r="B79" s="65"/>
      <c r="C79" s="65" t="s">
        <v>64</v>
      </c>
      <c r="D79" s="66">
        <v>177.9481431810199</v>
      </c>
      <c r="E79" s="68"/>
      <c r="F79" s="100" t="s">
        <v>1621</v>
      </c>
      <c r="G79" s="65"/>
      <c r="H79" s="69" t="s">
        <v>291</v>
      </c>
      <c r="I79" s="70"/>
      <c r="J79" s="70"/>
      <c r="K79" s="69" t="s">
        <v>1904</v>
      </c>
      <c r="L79" s="73">
        <v>1</v>
      </c>
      <c r="M79" s="74">
        <v>7371.0712890625</v>
      </c>
      <c r="N79" s="74">
        <v>352.9058837890625</v>
      </c>
      <c r="O79" s="75"/>
      <c r="P79" s="76"/>
      <c r="Q79" s="76"/>
      <c r="R79" s="86"/>
      <c r="S79" s="48">
        <v>1</v>
      </c>
      <c r="T79" s="48">
        <v>0</v>
      </c>
      <c r="U79" s="49">
        <v>0</v>
      </c>
      <c r="V79" s="49">
        <v>0.006329</v>
      </c>
      <c r="W79" s="49">
        <v>0.001878</v>
      </c>
      <c r="X79" s="49">
        <v>0.545119</v>
      </c>
      <c r="Y79" s="49">
        <v>0</v>
      </c>
      <c r="Z79" s="49">
        <v>0</v>
      </c>
      <c r="AA79" s="71">
        <v>79</v>
      </c>
      <c r="AB79" s="71"/>
      <c r="AC79" s="72"/>
      <c r="AD79" s="78" t="s">
        <v>1144</v>
      </c>
      <c r="AE79" s="78">
        <v>542</v>
      </c>
      <c r="AF79" s="78">
        <v>596</v>
      </c>
      <c r="AG79" s="78">
        <v>9801</v>
      </c>
      <c r="AH79" s="78">
        <v>3399</v>
      </c>
      <c r="AI79" s="78"/>
      <c r="AJ79" s="78" t="s">
        <v>1268</v>
      </c>
      <c r="AK79" s="78" t="s">
        <v>1366</v>
      </c>
      <c r="AL79" s="78"/>
      <c r="AM79" s="78"/>
      <c r="AN79" s="80">
        <v>39871.684270833335</v>
      </c>
      <c r="AO79" s="78"/>
      <c r="AP79" s="78" t="b">
        <v>1</v>
      </c>
      <c r="AQ79" s="78" t="b">
        <v>0</v>
      </c>
      <c r="AR79" s="78" t="b">
        <v>0</v>
      </c>
      <c r="AS79" s="78" t="s">
        <v>1035</v>
      </c>
      <c r="AT79" s="78">
        <v>6</v>
      </c>
      <c r="AU79" s="82" t="s">
        <v>1557</v>
      </c>
      <c r="AV79" s="78" t="b">
        <v>0</v>
      </c>
      <c r="AW79" s="78" t="s">
        <v>1682</v>
      </c>
      <c r="AX79" s="82" t="s">
        <v>1759</v>
      </c>
      <c r="AY79" s="78" t="s">
        <v>65</v>
      </c>
      <c r="AZ79" s="78" t="str">
        <f>REPLACE(INDEX(GroupVertices[Group],MATCH(Vertices[[#This Row],[Vertex]],GroupVertices[Vertex],0)),1,1,"")</f>
        <v>5</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292</v>
      </c>
      <c r="B80" s="65"/>
      <c r="C80" s="65" t="s">
        <v>64</v>
      </c>
      <c r="D80" s="66">
        <v>162.08027588849507</v>
      </c>
      <c r="E80" s="68"/>
      <c r="F80" s="100" t="s">
        <v>1622</v>
      </c>
      <c r="G80" s="65"/>
      <c r="H80" s="69" t="s">
        <v>292</v>
      </c>
      <c r="I80" s="70"/>
      <c r="J80" s="70"/>
      <c r="K80" s="69" t="s">
        <v>1905</v>
      </c>
      <c r="L80" s="73">
        <v>1</v>
      </c>
      <c r="M80" s="74">
        <v>6885.69287109375</v>
      </c>
      <c r="N80" s="74">
        <v>2912.062255859375</v>
      </c>
      <c r="O80" s="75"/>
      <c r="P80" s="76"/>
      <c r="Q80" s="76"/>
      <c r="R80" s="86"/>
      <c r="S80" s="48">
        <v>1</v>
      </c>
      <c r="T80" s="48">
        <v>0</v>
      </c>
      <c r="U80" s="49">
        <v>0</v>
      </c>
      <c r="V80" s="49">
        <v>0.006329</v>
      </c>
      <c r="W80" s="49">
        <v>0.001878</v>
      </c>
      <c r="X80" s="49">
        <v>0.545119</v>
      </c>
      <c r="Y80" s="49">
        <v>0</v>
      </c>
      <c r="Z80" s="49">
        <v>0</v>
      </c>
      <c r="AA80" s="71">
        <v>80</v>
      </c>
      <c r="AB80" s="71"/>
      <c r="AC80" s="72"/>
      <c r="AD80" s="78" t="s">
        <v>1145</v>
      </c>
      <c r="AE80" s="78">
        <v>13</v>
      </c>
      <c r="AF80" s="78">
        <v>3</v>
      </c>
      <c r="AG80" s="78">
        <v>1</v>
      </c>
      <c r="AH80" s="78">
        <v>0</v>
      </c>
      <c r="AI80" s="78"/>
      <c r="AJ80" s="78"/>
      <c r="AK80" s="78"/>
      <c r="AL80" s="78"/>
      <c r="AM80" s="78"/>
      <c r="AN80" s="80">
        <v>40701.00082175926</v>
      </c>
      <c r="AO80" s="78"/>
      <c r="AP80" s="78" t="b">
        <v>1</v>
      </c>
      <c r="AQ80" s="78" t="b">
        <v>0</v>
      </c>
      <c r="AR80" s="78" t="b">
        <v>0</v>
      </c>
      <c r="AS80" s="78" t="s">
        <v>1035</v>
      </c>
      <c r="AT80" s="78">
        <v>0</v>
      </c>
      <c r="AU80" s="82" t="s">
        <v>1557</v>
      </c>
      <c r="AV80" s="78" t="b">
        <v>0</v>
      </c>
      <c r="AW80" s="78" t="s">
        <v>1682</v>
      </c>
      <c r="AX80" s="82" t="s">
        <v>1760</v>
      </c>
      <c r="AY80" s="78" t="s">
        <v>65</v>
      </c>
      <c r="AZ80" s="78" t="str">
        <f>REPLACE(INDEX(GroupVertices[Group],MATCH(Vertices[[#This Row],[Vertex]],GroupVertices[Vertex],0)),1,1,"")</f>
        <v>5</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293</v>
      </c>
      <c r="B81" s="65"/>
      <c r="C81" s="65" t="s">
        <v>64</v>
      </c>
      <c r="D81" s="66">
        <v>1000</v>
      </c>
      <c r="E81" s="68"/>
      <c r="F81" s="100" t="s">
        <v>1623</v>
      </c>
      <c r="G81" s="65"/>
      <c r="H81" s="69" t="s">
        <v>293</v>
      </c>
      <c r="I81" s="70"/>
      <c r="J81" s="70"/>
      <c r="K81" s="69" t="s">
        <v>1906</v>
      </c>
      <c r="L81" s="73">
        <v>1</v>
      </c>
      <c r="M81" s="74">
        <v>6821.5703125</v>
      </c>
      <c r="N81" s="74">
        <v>840.8596801757812</v>
      </c>
      <c r="O81" s="75"/>
      <c r="P81" s="76"/>
      <c r="Q81" s="76"/>
      <c r="R81" s="86"/>
      <c r="S81" s="48">
        <v>1</v>
      </c>
      <c r="T81" s="48">
        <v>0</v>
      </c>
      <c r="U81" s="49">
        <v>0</v>
      </c>
      <c r="V81" s="49">
        <v>0.006329</v>
      </c>
      <c r="W81" s="49">
        <v>0.001878</v>
      </c>
      <c r="X81" s="49">
        <v>0.545119</v>
      </c>
      <c r="Y81" s="49">
        <v>0</v>
      </c>
      <c r="Z81" s="49">
        <v>0</v>
      </c>
      <c r="AA81" s="71">
        <v>81</v>
      </c>
      <c r="AB81" s="71"/>
      <c r="AC81" s="72"/>
      <c r="AD81" s="78" t="s">
        <v>1146</v>
      </c>
      <c r="AE81" s="78">
        <v>2202</v>
      </c>
      <c r="AF81" s="78">
        <v>31317</v>
      </c>
      <c r="AG81" s="78">
        <v>8919</v>
      </c>
      <c r="AH81" s="78">
        <v>5232</v>
      </c>
      <c r="AI81" s="78"/>
      <c r="AJ81" s="78" t="s">
        <v>1269</v>
      </c>
      <c r="AK81" s="78" t="s">
        <v>1367</v>
      </c>
      <c r="AL81" s="82" t="s">
        <v>1425</v>
      </c>
      <c r="AM81" s="78"/>
      <c r="AN81" s="80">
        <v>40843.072847222225</v>
      </c>
      <c r="AO81" s="82" t="s">
        <v>1506</v>
      </c>
      <c r="AP81" s="78" t="b">
        <v>0</v>
      </c>
      <c r="AQ81" s="78" t="b">
        <v>0</v>
      </c>
      <c r="AR81" s="78" t="b">
        <v>1</v>
      </c>
      <c r="AS81" s="78" t="s">
        <v>1035</v>
      </c>
      <c r="AT81" s="78">
        <v>420</v>
      </c>
      <c r="AU81" s="82" t="s">
        <v>1557</v>
      </c>
      <c r="AV81" s="78" t="b">
        <v>1</v>
      </c>
      <c r="AW81" s="78" t="s">
        <v>1682</v>
      </c>
      <c r="AX81" s="82" t="s">
        <v>1761</v>
      </c>
      <c r="AY81" s="78" t="s">
        <v>65</v>
      </c>
      <c r="AZ81" s="78" t="str">
        <f>REPLACE(INDEX(GroupVertices[Group],MATCH(Vertices[[#This Row],[Vertex]],GroupVertices[Vertex],0)),1,1,"")</f>
        <v>5</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237</v>
      </c>
      <c r="B82" s="65"/>
      <c r="C82" s="65" t="s">
        <v>64</v>
      </c>
      <c r="D82" s="66">
        <v>179.9282817638982</v>
      </c>
      <c r="E82" s="68"/>
      <c r="F82" s="100" t="s">
        <v>553</v>
      </c>
      <c r="G82" s="65"/>
      <c r="H82" s="69" t="s">
        <v>237</v>
      </c>
      <c r="I82" s="70"/>
      <c r="J82" s="70"/>
      <c r="K82" s="69" t="s">
        <v>1907</v>
      </c>
      <c r="L82" s="73">
        <v>552.751329787234</v>
      </c>
      <c r="M82" s="74">
        <v>7846.296875</v>
      </c>
      <c r="N82" s="74">
        <v>8170.05517578125</v>
      </c>
      <c r="O82" s="75"/>
      <c r="P82" s="76"/>
      <c r="Q82" s="76"/>
      <c r="R82" s="86"/>
      <c r="S82" s="48">
        <v>1</v>
      </c>
      <c r="T82" s="48">
        <v>15</v>
      </c>
      <c r="U82" s="49">
        <v>166</v>
      </c>
      <c r="V82" s="49">
        <v>0.058824</v>
      </c>
      <c r="W82" s="49">
        <v>0</v>
      </c>
      <c r="X82" s="49">
        <v>4.853743</v>
      </c>
      <c r="Y82" s="49">
        <v>0.04285714285714286</v>
      </c>
      <c r="Z82" s="49">
        <v>0.06666666666666667</v>
      </c>
      <c r="AA82" s="71">
        <v>82</v>
      </c>
      <c r="AB82" s="71"/>
      <c r="AC82" s="72"/>
      <c r="AD82" s="78" t="s">
        <v>1147</v>
      </c>
      <c r="AE82" s="78">
        <v>684</v>
      </c>
      <c r="AF82" s="78">
        <v>670</v>
      </c>
      <c r="AG82" s="78">
        <v>12567</v>
      </c>
      <c r="AH82" s="78">
        <v>26748</v>
      </c>
      <c r="AI82" s="78"/>
      <c r="AJ82" s="78" t="s">
        <v>1270</v>
      </c>
      <c r="AK82" s="78" t="s">
        <v>1368</v>
      </c>
      <c r="AL82" s="82" t="s">
        <v>1426</v>
      </c>
      <c r="AM82" s="78"/>
      <c r="AN82" s="80">
        <v>42748.230532407404</v>
      </c>
      <c r="AO82" s="82" t="s">
        <v>1507</v>
      </c>
      <c r="AP82" s="78" t="b">
        <v>1</v>
      </c>
      <c r="AQ82" s="78" t="b">
        <v>0</v>
      </c>
      <c r="AR82" s="78" t="b">
        <v>0</v>
      </c>
      <c r="AS82" s="78" t="s">
        <v>1035</v>
      </c>
      <c r="AT82" s="78">
        <v>1</v>
      </c>
      <c r="AU82" s="78"/>
      <c r="AV82" s="78" t="b">
        <v>0</v>
      </c>
      <c r="AW82" s="78" t="s">
        <v>1682</v>
      </c>
      <c r="AX82" s="82" t="s">
        <v>1762</v>
      </c>
      <c r="AY82" s="78" t="s">
        <v>66</v>
      </c>
      <c r="AZ82" s="78" t="str">
        <f>REPLACE(INDEX(GroupVertices[Group],MATCH(Vertices[[#This Row],[Vertex]],GroupVertices[Vertex],0)),1,1,"")</f>
        <v>3</v>
      </c>
      <c r="BA82" s="48"/>
      <c r="BB82" s="48"/>
      <c r="BC82" s="48"/>
      <c r="BD82" s="48"/>
      <c r="BE82" s="48"/>
      <c r="BF82" s="48"/>
      <c r="BG82" s="120" t="s">
        <v>2318</v>
      </c>
      <c r="BH82" s="120" t="s">
        <v>2324</v>
      </c>
      <c r="BI82" s="120" t="s">
        <v>2345</v>
      </c>
      <c r="BJ82" s="120" t="s">
        <v>2350</v>
      </c>
      <c r="BK82" s="120">
        <v>0</v>
      </c>
      <c r="BL82" s="123">
        <v>0</v>
      </c>
      <c r="BM82" s="120">
        <v>0</v>
      </c>
      <c r="BN82" s="123">
        <v>0</v>
      </c>
      <c r="BO82" s="120">
        <v>0</v>
      </c>
      <c r="BP82" s="123">
        <v>0</v>
      </c>
      <c r="BQ82" s="120">
        <v>60</v>
      </c>
      <c r="BR82" s="123">
        <v>100</v>
      </c>
      <c r="BS82" s="120">
        <v>60</v>
      </c>
      <c r="BT82" s="2"/>
      <c r="BU82" s="3"/>
      <c r="BV82" s="3"/>
      <c r="BW82" s="3"/>
      <c r="BX82" s="3"/>
    </row>
    <row r="83" spans="1:76" ht="15">
      <c r="A83" s="64" t="s">
        <v>294</v>
      </c>
      <c r="B83" s="65"/>
      <c r="C83" s="65" t="s">
        <v>64</v>
      </c>
      <c r="D83" s="66">
        <v>163.41820736341285</v>
      </c>
      <c r="E83" s="68"/>
      <c r="F83" s="100" t="s">
        <v>1624</v>
      </c>
      <c r="G83" s="65"/>
      <c r="H83" s="69" t="s">
        <v>294</v>
      </c>
      <c r="I83" s="70"/>
      <c r="J83" s="70"/>
      <c r="K83" s="69" t="s">
        <v>1908</v>
      </c>
      <c r="L83" s="73">
        <v>1</v>
      </c>
      <c r="M83" s="74">
        <v>6620.5205078125</v>
      </c>
      <c r="N83" s="74">
        <v>7759.3271484375</v>
      </c>
      <c r="O83" s="75"/>
      <c r="P83" s="76"/>
      <c r="Q83" s="76"/>
      <c r="R83" s="86"/>
      <c r="S83" s="48">
        <v>1</v>
      </c>
      <c r="T83" s="48">
        <v>0</v>
      </c>
      <c r="U83" s="49">
        <v>0</v>
      </c>
      <c r="V83" s="49">
        <v>0.03125</v>
      </c>
      <c r="W83" s="49">
        <v>0</v>
      </c>
      <c r="X83" s="49">
        <v>0.425045</v>
      </c>
      <c r="Y83" s="49">
        <v>0</v>
      </c>
      <c r="Z83" s="49">
        <v>0</v>
      </c>
      <c r="AA83" s="71">
        <v>83</v>
      </c>
      <c r="AB83" s="71"/>
      <c r="AC83" s="72"/>
      <c r="AD83" s="78" t="s">
        <v>1148</v>
      </c>
      <c r="AE83" s="78">
        <v>102</v>
      </c>
      <c r="AF83" s="78">
        <v>53</v>
      </c>
      <c r="AG83" s="78">
        <v>67</v>
      </c>
      <c r="AH83" s="78">
        <v>10</v>
      </c>
      <c r="AI83" s="78"/>
      <c r="AJ83" s="78" t="s">
        <v>1271</v>
      </c>
      <c r="AK83" s="78" t="s">
        <v>1369</v>
      </c>
      <c r="AL83" s="78"/>
      <c r="AM83" s="78"/>
      <c r="AN83" s="80">
        <v>42372.67952546296</v>
      </c>
      <c r="AO83" s="82" t="s">
        <v>1508</v>
      </c>
      <c r="AP83" s="78" t="b">
        <v>0</v>
      </c>
      <c r="AQ83" s="78" t="b">
        <v>0</v>
      </c>
      <c r="AR83" s="78" t="b">
        <v>0</v>
      </c>
      <c r="AS83" s="78" t="s">
        <v>1555</v>
      </c>
      <c r="AT83" s="78">
        <v>0</v>
      </c>
      <c r="AU83" s="82" t="s">
        <v>1567</v>
      </c>
      <c r="AV83" s="78" t="b">
        <v>0</v>
      </c>
      <c r="AW83" s="78" t="s">
        <v>1682</v>
      </c>
      <c r="AX83" s="82" t="s">
        <v>1763</v>
      </c>
      <c r="AY83" s="78" t="s">
        <v>65</v>
      </c>
      <c r="AZ83" s="78" t="str">
        <f>REPLACE(INDEX(GroupVertices[Group],MATCH(Vertices[[#This Row],[Vertex]],GroupVertices[Vertex],0)),1,1,"")</f>
        <v>3</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295</v>
      </c>
      <c r="B84" s="65"/>
      <c r="C84" s="65" t="s">
        <v>64</v>
      </c>
      <c r="D84" s="66">
        <v>426.99070792221477</v>
      </c>
      <c r="E84" s="68"/>
      <c r="F84" s="100" t="s">
        <v>1625</v>
      </c>
      <c r="G84" s="65"/>
      <c r="H84" s="69" t="s">
        <v>295</v>
      </c>
      <c r="I84" s="70"/>
      <c r="J84" s="70"/>
      <c r="K84" s="69" t="s">
        <v>1909</v>
      </c>
      <c r="L84" s="73">
        <v>1</v>
      </c>
      <c r="M84" s="74">
        <v>6953.1845703125</v>
      </c>
      <c r="N84" s="74">
        <v>9134.888671875</v>
      </c>
      <c r="O84" s="75"/>
      <c r="P84" s="76"/>
      <c r="Q84" s="76"/>
      <c r="R84" s="86"/>
      <c r="S84" s="48">
        <v>1</v>
      </c>
      <c r="T84" s="48">
        <v>0</v>
      </c>
      <c r="U84" s="49">
        <v>0</v>
      </c>
      <c r="V84" s="49">
        <v>0.03125</v>
      </c>
      <c r="W84" s="49">
        <v>0</v>
      </c>
      <c r="X84" s="49">
        <v>0.425045</v>
      </c>
      <c r="Y84" s="49">
        <v>0</v>
      </c>
      <c r="Z84" s="49">
        <v>0</v>
      </c>
      <c r="AA84" s="71">
        <v>84</v>
      </c>
      <c r="AB84" s="71"/>
      <c r="AC84" s="72"/>
      <c r="AD84" s="78" t="s">
        <v>1149</v>
      </c>
      <c r="AE84" s="78">
        <v>1264</v>
      </c>
      <c r="AF84" s="78">
        <v>9903</v>
      </c>
      <c r="AG84" s="78">
        <v>6609</v>
      </c>
      <c r="AH84" s="78">
        <v>6950</v>
      </c>
      <c r="AI84" s="78"/>
      <c r="AJ84" s="78" t="s">
        <v>1272</v>
      </c>
      <c r="AK84" s="78" t="s">
        <v>1370</v>
      </c>
      <c r="AL84" s="82" t="s">
        <v>1427</v>
      </c>
      <c r="AM84" s="78"/>
      <c r="AN84" s="80">
        <v>43405.40657407408</v>
      </c>
      <c r="AO84" s="82" t="s">
        <v>1509</v>
      </c>
      <c r="AP84" s="78" t="b">
        <v>1</v>
      </c>
      <c r="AQ84" s="78" t="b">
        <v>0</v>
      </c>
      <c r="AR84" s="78" t="b">
        <v>0</v>
      </c>
      <c r="AS84" s="78" t="s">
        <v>1555</v>
      </c>
      <c r="AT84" s="78">
        <v>4</v>
      </c>
      <c r="AU84" s="78"/>
      <c r="AV84" s="78" t="b">
        <v>0</v>
      </c>
      <c r="AW84" s="78" t="s">
        <v>1682</v>
      </c>
      <c r="AX84" s="82" t="s">
        <v>1764</v>
      </c>
      <c r="AY84" s="78" t="s">
        <v>65</v>
      </c>
      <c r="AZ84" s="78" t="str">
        <f>REPLACE(INDEX(GroupVertices[Group],MATCH(Vertices[[#This Row],[Vertex]],GroupVertices[Vertex],0)),1,1,"")</f>
        <v>3</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296</v>
      </c>
      <c r="B85" s="65"/>
      <c r="C85" s="65" t="s">
        <v>64</v>
      </c>
      <c r="D85" s="66">
        <v>1000</v>
      </c>
      <c r="E85" s="68"/>
      <c r="F85" s="100" t="s">
        <v>1626</v>
      </c>
      <c r="G85" s="65"/>
      <c r="H85" s="69" t="s">
        <v>296</v>
      </c>
      <c r="I85" s="70"/>
      <c r="J85" s="70"/>
      <c r="K85" s="69" t="s">
        <v>1910</v>
      </c>
      <c r="L85" s="73">
        <v>1</v>
      </c>
      <c r="M85" s="74">
        <v>6666.57763671875</v>
      </c>
      <c r="N85" s="74">
        <v>8513.037109375</v>
      </c>
      <c r="O85" s="75"/>
      <c r="P85" s="76"/>
      <c r="Q85" s="76"/>
      <c r="R85" s="86"/>
      <c r="S85" s="48">
        <v>1</v>
      </c>
      <c r="T85" s="48">
        <v>0</v>
      </c>
      <c r="U85" s="49">
        <v>0</v>
      </c>
      <c r="V85" s="49">
        <v>0.03125</v>
      </c>
      <c r="W85" s="49">
        <v>0</v>
      </c>
      <c r="X85" s="49">
        <v>0.425045</v>
      </c>
      <c r="Y85" s="49">
        <v>0</v>
      </c>
      <c r="Z85" s="49">
        <v>0</v>
      </c>
      <c r="AA85" s="71">
        <v>85</v>
      </c>
      <c r="AB85" s="71"/>
      <c r="AC85" s="72"/>
      <c r="AD85" s="78" t="s">
        <v>1150</v>
      </c>
      <c r="AE85" s="78">
        <v>278</v>
      </c>
      <c r="AF85" s="78">
        <v>99780</v>
      </c>
      <c r="AG85" s="78">
        <v>9336</v>
      </c>
      <c r="AH85" s="78">
        <v>9</v>
      </c>
      <c r="AI85" s="78"/>
      <c r="AJ85" s="78" t="s">
        <v>1273</v>
      </c>
      <c r="AK85" s="78" t="s">
        <v>1371</v>
      </c>
      <c r="AL85" s="78"/>
      <c r="AM85" s="78"/>
      <c r="AN85" s="80">
        <v>43151.40826388889</v>
      </c>
      <c r="AO85" s="82" t="s">
        <v>1510</v>
      </c>
      <c r="AP85" s="78" t="b">
        <v>1</v>
      </c>
      <c r="AQ85" s="78" t="b">
        <v>0</v>
      </c>
      <c r="AR85" s="78" t="b">
        <v>0</v>
      </c>
      <c r="AS85" s="78" t="s">
        <v>1035</v>
      </c>
      <c r="AT85" s="78">
        <v>49</v>
      </c>
      <c r="AU85" s="78"/>
      <c r="AV85" s="78" t="b">
        <v>0</v>
      </c>
      <c r="AW85" s="78" t="s">
        <v>1682</v>
      </c>
      <c r="AX85" s="82" t="s">
        <v>1765</v>
      </c>
      <c r="AY85" s="78" t="s">
        <v>65</v>
      </c>
      <c r="AZ85" s="78" t="str">
        <f>REPLACE(INDEX(GroupVertices[Group],MATCH(Vertices[[#This Row],[Vertex]],GroupVertices[Vertex],0)),1,1,"")</f>
        <v>3</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297</v>
      </c>
      <c r="B86" s="65"/>
      <c r="C86" s="65" t="s">
        <v>64</v>
      </c>
      <c r="D86" s="66">
        <v>162.99006929143914</v>
      </c>
      <c r="E86" s="68"/>
      <c r="F86" s="100" t="s">
        <v>1627</v>
      </c>
      <c r="G86" s="65"/>
      <c r="H86" s="69" t="s">
        <v>297</v>
      </c>
      <c r="I86" s="70"/>
      <c r="J86" s="70"/>
      <c r="K86" s="69" t="s">
        <v>1911</v>
      </c>
      <c r="L86" s="73">
        <v>1</v>
      </c>
      <c r="M86" s="74">
        <v>6940.48193359375</v>
      </c>
      <c r="N86" s="74">
        <v>6966.646484375</v>
      </c>
      <c r="O86" s="75"/>
      <c r="P86" s="76"/>
      <c r="Q86" s="76"/>
      <c r="R86" s="86"/>
      <c r="S86" s="48">
        <v>1</v>
      </c>
      <c r="T86" s="48">
        <v>0</v>
      </c>
      <c r="U86" s="49">
        <v>0</v>
      </c>
      <c r="V86" s="49">
        <v>0.03125</v>
      </c>
      <c r="W86" s="49">
        <v>0</v>
      </c>
      <c r="X86" s="49">
        <v>0.425045</v>
      </c>
      <c r="Y86" s="49">
        <v>0</v>
      </c>
      <c r="Z86" s="49">
        <v>0</v>
      </c>
      <c r="AA86" s="71">
        <v>86</v>
      </c>
      <c r="AB86" s="71"/>
      <c r="AC86" s="72"/>
      <c r="AD86" s="78" t="s">
        <v>1151</v>
      </c>
      <c r="AE86" s="78">
        <v>59</v>
      </c>
      <c r="AF86" s="78">
        <v>37</v>
      </c>
      <c r="AG86" s="78">
        <v>1641</v>
      </c>
      <c r="AH86" s="78">
        <v>1290</v>
      </c>
      <c r="AI86" s="78"/>
      <c r="AJ86" s="78" t="s">
        <v>1274</v>
      </c>
      <c r="AK86" s="78" t="s">
        <v>1372</v>
      </c>
      <c r="AL86" s="78"/>
      <c r="AM86" s="78"/>
      <c r="AN86" s="80">
        <v>43473.59649305556</v>
      </c>
      <c r="AO86" s="82" t="s">
        <v>1511</v>
      </c>
      <c r="AP86" s="78" t="b">
        <v>1</v>
      </c>
      <c r="AQ86" s="78" t="b">
        <v>0</v>
      </c>
      <c r="AR86" s="78" t="b">
        <v>1</v>
      </c>
      <c r="AS86" s="78" t="s">
        <v>1555</v>
      </c>
      <c r="AT86" s="78">
        <v>0</v>
      </c>
      <c r="AU86" s="78"/>
      <c r="AV86" s="78" t="b">
        <v>0</v>
      </c>
      <c r="AW86" s="78" t="s">
        <v>1682</v>
      </c>
      <c r="AX86" s="82" t="s">
        <v>1766</v>
      </c>
      <c r="AY86" s="78" t="s">
        <v>65</v>
      </c>
      <c r="AZ86" s="78" t="str">
        <f>REPLACE(INDEX(GroupVertices[Group],MATCH(Vertices[[#This Row],[Vertex]],GroupVertices[Vertex],0)),1,1,"")</f>
        <v>3</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298</v>
      </c>
      <c r="B87" s="65"/>
      <c r="C87" s="65" t="s">
        <v>64</v>
      </c>
      <c r="D87" s="66">
        <v>235.8270587859629</v>
      </c>
      <c r="E87" s="68"/>
      <c r="F87" s="100" t="s">
        <v>1628</v>
      </c>
      <c r="G87" s="65"/>
      <c r="H87" s="69" t="s">
        <v>298</v>
      </c>
      <c r="I87" s="70"/>
      <c r="J87" s="70"/>
      <c r="K87" s="69" t="s">
        <v>1912</v>
      </c>
      <c r="L87" s="73">
        <v>1</v>
      </c>
      <c r="M87" s="74">
        <v>7471.4248046875</v>
      </c>
      <c r="N87" s="74">
        <v>9646.09375</v>
      </c>
      <c r="O87" s="75"/>
      <c r="P87" s="76"/>
      <c r="Q87" s="76"/>
      <c r="R87" s="86"/>
      <c r="S87" s="48">
        <v>1</v>
      </c>
      <c r="T87" s="48">
        <v>0</v>
      </c>
      <c r="U87" s="49">
        <v>0</v>
      </c>
      <c r="V87" s="49">
        <v>0.03125</v>
      </c>
      <c r="W87" s="49">
        <v>0</v>
      </c>
      <c r="X87" s="49">
        <v>0.425045</v>
      </c>
      <c r="Y87" s="49">
        <v>0</v>
      </c>
      <c r="Z87" s="49">
        <v>0</v>
      </c>
      <c r="AA87" s="71">
        <v>87</v>
      </c>
      <c r="AB87" s="71"/>
      <c r="AC87" s="72"/>
      <c r="AD87" s="78" t="s">
        <v>1152</v>
      </c>
      <c r="AE87" s="78">
        <v>798</v>
      </c>
      <c r="AF87" s="78">
        <v>2759</v>
      </c>
      <c r="AG87" s="78">
        <v>30896</v>
      </c>
      <c r="AH87" s="78">
        <v>23430</v>
      </c>
      <c r="AI87" s="78"/>
      <c r="AJ87" s="78" t="s">
        <v>1275</v>
      </c>
      <c r="AK87" s="78"/>
      <c r="AL87" s="78"/>
      <c r="AM87" s="78"/>
      <c r="AN87" s="80">
        <v>42596.685277777775</v>
      </c>
      <c r="AO87" s="82" t="s">
        <v>1512</v>
      </c>
      <c r="AP87" s="78" t="b">
        <v>1</v>
      </c>
      <c r="AQ87" s="78" t="b">
        <v>0</v>
      </c>
      <c r="AR87" s="78" t="b">
        <v>1</v>
      </c>
      <c r="AS87" s="78" t="s">
        <v>1555</v>
      </c>
      <c r="AT87" s="78">
        <v>1</v>
      </c>
      <c r="AU87" s="78"/>
      <c r="AV87" s="78" t="b">
        <v>0</v>
      </c>
      <c r="AW87" s="78" t="s">
        <v>1682</v>
      </c>
      <c r="AX87" s="82" t="s">
        <v>1767</v>
      </c>
      <c r="AY87" s="78" t="s">
        <v>65</v>
      </c>
      <c r="AZ87" s="78" t="str">
        <f>REPLACE(INDEX(GroupVertices[Group],MATCH(Vertices[[#This Row],[Vertex]],GroupVertices[Vertex],0)),1,1,"")</f>
        <v>3</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238</v>
      </c>
      <c r="B88" s="65"/>
      <c r="C88" s="65" t="s">
        <v>64</v>
      </c>
      <c r="D88" s="66">
        <v>587.6762780598397</v>
      </c>
      <c r="E88" s="68"/>
      <c r="F88" s="100" t="s">
        <v>554</v>
      </c>
      <c r="G88" s="65"/>
      <c r="H88" s="69" t="s">
        <v>238</v>
      </c>
      <c r="I88" s="70"/>
      <c r="J88" s="70"/>
      <c r="K88" s="69" t="s">
        <v>1913</v>
      </c>
      <c r="L88" s="73">
        <v>220.37101063829786</v>
      </c>
      <c r="M88" s="74">
        <v>8490.466796875</v>
      </c>
      <c r="N88" s="74">
        <v>7977.29052734375</v>
      </c>
      <c r="O88" s="75"/>
      <c r="P88" s="76"/>
      <c r="Q88" s="76"/>
      <c r="R88" s="86"/>
      <c r="S88" s="48">
        <v>1</v>
      </c>
      <c r="T88" s="48">
        <v>11</v>
      </c>
      <c r="U88" s="49">
        <v>66</v>
      </c>
      <c r="V88" s="49">
        <v>0.047619</v>
      </c>
      <c r="W88" s="49">
        <v>0</v>
      </c>
      <c r="X88" s="49">
        <v>3.410318</v>
      </c>
      <c r="Y88" s="49">
        <v>0.08181818181818182</v>
      </c>
      <c r="Z88" s="49">
        <v>0.09090909090909091</v>
      </c>
      <c r="AA88" s="71">
        <v>88</v>
      </c>
      <c r="AB88" s="71"/>
      <c r="AC88" s="72"/>
      <c r="AD88" s="78" t="s">
        <v>1153</v>
      </c>
      <c r="AE88" s="78">
        <v>872</v>
      </c>
      <c r="AF88" s="78">
        <v>15908</v>
      </c>
      <c r="AG88" s="78">
        <v>190800</v>
      </c>
      <c r="AH88" s="78">
        <v>91827</v>
      </c>
      <c r="AI88" s="78"/>
      <c r="AJ88" s="78" t="s">
        <v>1276</v>
      </c>
      <c r="AK88" s="78"/>
      <c r="AL88" s="82" t="s">
        <v>1428</v>
      </c>
      <c r="AM88" s="78"/>
      <c r="AN88" s="80">
        <v>41040.09204861111</v>
      </c>
      <c r="AO88" s="82" t="s">
        <v>1513</v>
      </c>
      <c r="AP88" s="78" t="b">
        <v>1</v>
      </c>
      <c r="AQ88" s="78" t="b">
        <v>0</v>
      </c>
      <c r="AR88" s="78" t="b">
        <v>1</v>
      </c>
      <c r="AS88" s="78" t="s">
        <v>1555</v>
      </c>
      <c r="AT88" s="78">
        <v>35</v>
      </c>
      <c r="AU88" s="82" t="s">
        <v>1557</v>
      </c>
      <c r="AV88" s="78" t="b">
        <v>0</v>
      </c>
      <c r="AW88" s="78" t="s">
        <v>1682</v>
      </c>
      <c r="AX88" s="82" t="s">
        <v>1768</v>
      </c>
      <c r="AY88" s="78" t="s">
        <v>66</v>
      </c>
      <c r="AZ88" s="78" t="str">
        <f>REPLACE(INDEX(GroupVertices[Group],MATCH(Vertices[[#This Row],[Vertex]],GroupVertices[Vertex],0)),1,1,"")</f>
        <v>3</v>
      </c>
      <c r="BA88" s="48"/>
      <c r="BB88" s="48"/>
      <c r="BC88" s="48"/>
      <c r="BD88" s="48"/>
      <c r="BE88" s="48"/>
      <c r="BF88" s="48"/>
      <c r="BG88" s="120" t="s">
        <v>2319</v>
      </c>
      <c r="BH88" s="120" t="s">
        <v>2319</v>
      </c>
      <c r="BI88" s="120" t="s">
        <v>2346</v>
      </c>
      <c r="BJ88" s="120" t="s">
        <v>2346</v>
      </c>
      <c r="BK88" s="120">
        <v>0</v>
      </c>
      <c r="BL88" s="123">
        <v>0</v>
      </c>
      <c r="BM88" s="120">
        <v>0</v>
      </c>
      <c r="BN88" s="123">
        <v>0</v>
      </c>
      <c r="BO88" s="120">
        <v>0</v>
      </c>
      <c r="BP88" s="123">
        <v>0</v>
      </c>
      <c r="BQ88" s="120">
        <v>13</v>
      </c>
      <c r="BR88" s="123">
        <v>100</v>
      </c>
      <c r="BS88" s="120">
        <v>13</v>
      </c>
      <c r="BT88" s="2"/>
      <c r="BU88" s="3"/>
      <c r="BV88" s="3"/>
      <c r="BW88" s="3"/>
      <c r="BX88" s="3"/>
    </row>
    <row r="89" spans="1:76" ht="15">
      <c r="A89" s="64" t="s">
        <v>299</v>
      </c>
      <c r="B89" s="65"/>
      <c r="C89" s="65" t="s">
        <v>64</v>
      </c>
      <c r="D89" s="66">
        <v>539.6980553692882</v>
      </c>
      <c r="E89" s="68"/>
      <c r="F89" s="100" t="s">
        <v>1629</v>
      </c>
      <c r="G89" s="65"/>
      <c r="H89" s="69" t="s">
        <v>299</v>
      </c>
      <c r="I89" s="70"/>
      <c r="J89" s="70"/>
      <c r="K89" s="69" t="s">
        <v>1914</v>
      </c>
      <c r="L89" s="73">
        <v>1</v>
      </c>
      <c r="M89" s="74">
        <v>9784.7265625</v>
      </c>
      <c r="N89" s="74">
        <v>7672.513671875</v>
      </c>
      <c r="O89" s="75"/>
      <c r="P89" s="76"/>
      <c r="Q89" s="76"/>
      <c r="R89" s="86"/>
      <c r="S89" s="48">
        <v>1</v>
      </c>
      <c r="T89" s="48">
        <v>0</v>
      </c>
      <c r="U89" s="49">
        <v>0</v>
      </c>
      <c r="V89" s="49">
        <v>0.027778</v>
      </c>
      <c r="W89" s="49">
        <v>0</v>
      </c>
      <c r="X89" s="49">
        <v>0.413524</v>
      </c>
      <c r="Y89" s="49">
        <v>0</v>
      </c>
      <c r="Z89" s="49">
        <v>0</v>
      </c>
      <c r="AA89" s="71">
        <v>89</v>
      </c>
      <c r="AB89" s="71"/>
      <c r="AC89" s="72"/>
      <c r="AD89" s="78" t="s">
        <v>1154</v>
      </c>
      <c r="AE89" s="78">
        <v>24</v>
      </c>
      <c r="AF89" s="78">
        <v>14115</v>
      </c>
      <c r="AG89" s="78">
        <v>387</v>
      </c>
      <c r="AH89" s="78">
        <v>18</v>
      </c>
      <c r="AI89" s="78">
        <v>3600</v>
      </c>
      <c r="AJ89" s="78" t="s">
        <v>1277</v>
      </c>
      <c r="AK89" s="78" t="s">
        <v>1373</v>
      </c>
      <c r="AL89" s="78"/>
      <c r="AM89" s="78" t="s">
        <v>1450</v>
      </c>
      <c r="AN89" s="80">
        <v>39020.11699074074</v>
      </c>
      <c r="AO89" s="78"/>
      <c r="AP89" s="78" t="b">
        <v>0</v>
      </c>
      <c r="AQ89" s="78" t="b">
        <v>0</v>
      </c>
      <c r="AR89" s="78" t="b">
        <v>0</v>
      </c>
      <c r="AS89" s="78" t="s">
        <v>1035</v>
      </c>
      <c r="AT89" s="78">
        <v>119</v>
      </c>
      <c r="AU89" s="82" t="s">
        <v>1568</v>
      </c>
      <c r="AV89" s="78" t="b">
        <v>0</v>
      </c>
      <c r="AW89" s="78" t="s">
        <v>1682</v>
      </c>
      <c r="AX89" s="82" t="s">
        <v>1769</v>
      </c>
      <c r="AY89" s="78" t="s">
        <v>65</v>
      </c>
      <c r="AZ89" s="78" t="str">
        <f>REPLACE(INDEX(GroupVertices[Group],MATCH(Vertices[[#This Row],[Vertex]],GroupVertices[Vertex],0)),1,1,"")</f>
        <v>3</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300</v>
      </c>
      <c r="B90" s="65"/>
      <c r="C90" s="65" t="s">
        <v>64</v>
      </c>
      <c r="D90" s="66">
        <v>659.5231982629243</v>
      </c>
      <c r="E90" s="68"/>
      <c r="F90" s="100" t="s">
        <v>1630</v>
      </c>
      <c r="G90" s="65"/>
      <c r="H90" s="69" t="s">
        <v>300</v>
      </c>
      <c r="I90" s="70"/>
      <c r="J90" s="70"/>
      <c r="K90" s="69" t="s">
        <v>1915</v>
      </c>
      <c r="L90" s="73">
        <v>1</v>
      </c>
      <c r="M90" s="74">
        <v>7711.18212890625</v>
      </c>
      <c r="N90" s="74">
        <v>6979.701171875</v>
      </c>
      <c r="O90" s="75"/>
      <c r="P90" s="76"/>
      <c r="Q90" s="76"/>
      <c r="R90" s="86"/>
      <c r="S90" s="48">
        <v>2</v>
      </c>
      <c r="T90" s="48">
        <v>0</v>
      </c>
      <c r="U90" s="49">
        <v>0</v>
      </c>
      <c r="V90" s="49">
        <v>0.033333</v>
      </c>
      <c r="W90" s="49">
        <v>0</v>
      </c>
      <c r="X90" s="49">
        <v>0.68857</v>
      </c>
      <c r="Y90" s="49">
        <v>1</v>
      </c>
      <c r="Z90" s="49">
        <v>0</v>
      </c>
      <c r="AA90" s="71">
        <v>90</v>
      </c>
      <c r="AB90" s="71"/>
      <c r="AC90" s="72"/>
      <c r="AD90" s="78" t="s">
        <v>1155</v>
      </c>
      <c r="AE90" s="78">
        <v>3198</v>
      </c>
      <c r="AF90" s="78">
        <v>18593</v>
      </c>
      <c r="AG90" s="78">
        <v>122871</v>
      </c>
      <c r="AH90" s="78">
        <v>70410</v>
      </c>
      <c r="AI90" s="78"/>
      <c r="AJ90" s="78" t="s">
        <v>1278</v>
      </c>
      <c r="AK90" s="78" t="s">
        <v>1374</v>
      </c>
      <c r="AL90" s="78"/>
      <c r="AM90" s="78"/>
      <c r="AN90" s="80">
        <v>41235.27769675926</v>
      </c>
      <c r="AO90" s="82" t="s">
        <v>1514</v>
      </c>
      <c r="AP90" s="78" t="b">
        <v>1</v>
      </c>
      <c r="AQ90" s="78" t="b">
        <v>0</v>
      </c>
      <c r="AR90" s="78" t="b">
        <v>1</v>
      </c>
      <c r="AS90" s="78" t="s">
        <v>1035</v>
      </c>
      <c r="AT90" s="78">
        <v>18</v>
      </c>
      <c r="AU90" s="82" t="s">
        <v>1557</v>
      </c>
      <c r="AV90" s="78" t="b">
        <v>0</v>
      </c>
      <c r="AW90" s="78" t="s">
        <v>1682</v>
      </c>
      <c r="AX90" s="82" t="s">
        <v>1770</v>
      </c>
      <c r="AY90" s="78" t="s">
        <v>65</v>
      </c>
      <c r="AZ90" s="78" t="str">
        <f>REPLACE(INDEX(GroupVertices[Group],MATCH(Vertices[[#This Row],[Vertex]],GroupVertices[Vertex],0)),1,1,"")</f>
        <v>3</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301</v>
      </c>
      <c r="B91" s="65"/>
      <c r="C91" s="65" t="s">
        <v>64</v>
      </c>
      <c r="D91" s="66">
        <v>727.5168758182457</v>
      </c>
      <c r="E91" s="68"/>
      <c r="F91" s="100" t="s">
        <v>1631</v>
      </c>
      <c r="G91" s="65"/>
      <c r="H91" s="69" t="s">
        <v>301</v>
      </c>
      <c r="I91" s="70"/>
      <c r="J91" s="70"/>
      <c r="K91" s="69" t="s">
        <v>1916</v>
      </c>
      <c r="L91" s="73">
        <v>1</v>
      </c>
      <c r="M91" s="74">
        <v>9038.830078125</v>
      </c>
      <c r="N91" s="74">
        <v>8468.4423828125</v>
      </c>
      <c r="O91" s="75"/>
      <c r="P91" s="76"/>
      <c r="Q91" s="76"/>
      <c r="R91" s="86"/>
      <c r="S91" s="48">
        <v>2</v>
      </c>
      <c r="T91" s="48">
        <v>0</v>
      </c>
      <c r="U91" s="49">
        <v>0</v>
      </c>
      <c r="V91" s="49">
        <v>0.033333</v>
      </c>
      <c r="W91" s="49">
        <v>0</v>
      </c>
      <c r="X91" s="49">
        <v>0.68857</v>
      </c>
      <c r="Y91" s="49">
        <v>1</v>
      </c>
      <c r="Z91" s="49">
        <v>0</v>
      </c>
      <c r="AA91" s="71">
        <v>91</v>
      </c>
      <c r="AB91" s="71"/>
      <c r="AC91" s="72"/>
      <c r="AD91" s="78" t="s">
        <v>1156</v>
      </c>
      <c r="AE91" s="78">
        <v>3769</v>
      </c>
      <c r="AF91" s="78">
        <v>21134</v>
      </c>
      <c r="AG91" s="78">
        <v>1340</v>
      </c>
      <c r="AH91" s="78">
        <v>1743</v>
      </c>
      <c r="AI91" s="78"/>
      <c r="AJ91" s="78" t="s">
        <v>1279</v>
      </c>
      <c r="AK91" s="78" t="s">
        <v>1375</v>
      </c>
      <c r="AL91" s="82" t="s">
        <v>1429</v>
      </c>
      <c r="AM91" s="78"/>
      <c r="AN91" s="80">
        <v>43156.621469907404</v>
      </c>
      <c r="AO91" s="82" t="s">
        <v>1515</v>
      </c>
      <c r="AP91" s="78" t="b">
        <v>1</v>
      </c>
      <c r="AQ91" s="78" t="b">
        <v>0</v>
      </c>
      <c r="AR91" s="78" t="b">
        <v>0</v>
      </c>
      <c r="AS91" s="78" t="s">
        <v>1035</v>
      </c>
      <c r="AT91" s="78">
        <v>12</v>
      </c>
      <c r="AU91" s="78"/>
      <c r="AV91" s="78" t="b">
        <v>0</v>
      </c>
      <c r="AW91" s="78" t="s">
        <v>1682</v>
      </c>
      <c r="AX91" s="82" t="s">
        <v>1771</v>
      </c>
      <c r="AY91" s="78" t="s">
        <v>65</v>
      </c>
      <c r="AZ91" s="78" t="str">
        <f>REPLACE(INDEX(GroupVertices[Group],MATCH(Vertices[[#This Row],[Vertex]],GroupVertices[Vertex],0)),1,1,"")</f>
        <v>3</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302</v>
      </c>
      <c r="B92" s="65"/>
      <c r="C92" s="65" t="s">
        <v>64</v>
      </c>
      <c r="D92" s="66">
        <v>396.4055944055944</v>
      </c>
      <c r="E92" s="68"/>
      <c r="F92" s="100" t="s">
        <v>1632</v>
      </c>
      <c r="G92" s="65"/>
      <c r="H92" s="69" t="s">
        <v>302</v>
      </c>
      <c r="I92" s="70"/>
      <c r="J92" s="70"/>
      <c r="K92" s="69" t="s">
        <v>1917</v>
      </c>
      <c r="L92" s="73">
        <v>1</v>
      </c>
      <c r="M92" s="74">
        <v>8839.46484375</v>
      </c>
      <c r="N92" s="74">
        <v>9038.5908203125</v>
      </c>
      <c r="O92" s="75"/>
      <c r="P92" s="76"/>
      <c r="Q92" s="76"/>
      <c r="R92" s="86"/>
      <c r="S92" s="48">
        <v>2</v>
      </c>
      <c r="T92" s="48">
        <v>0</v>
      </c>
      <c r="U92" s="49">
        <v>0</v>
      </c>
      <c r="V92" s="49">
        <v>0.033333</v>
      </c>
      <c r="W92" s="49">
        <v>0</v>
      </c>
      <c r="X92" s="49">
        <v>0.68857</v>
      </c>
      <c r="Y92" s="49">
        <v>1</v>
      </c>
      <c r="Z92" s="49">
        <v>0</v>
      </c>
      <c r="AA92" s="71">
        <v>92</v>
      </c>
      <c r="AB92" s="71"/>
      <c r="AC92" s="72"/>
      <c r="AD92" s="78" t="s">
        <v>1157</v>
      </c>
      <c r="AE92" s="78">
        <v>3237</v>
      </c>
      <c r="AF92" s="78">
        <v>8760</v>
      </c>
      <c r="AG92" s="78">
        <v>181464</v>
      </c>
      <c r="AH92" s="78">
        <v>66823</v>
      </c>
      <c r="AI92" s="78"/>
      <c r="AJ92" s="78" t="s">
        <v>1280</v>
      </c>
      <c r="AK92" s="78" t="s">
        <v>1376</v>
      </c>
      <c r="AL92" s="82" t="s">
        <v>1430</v>
      </c>
      <c r="AM92" s="78"/>
      <c r="AN92" s="80">
        <v>40404.46616898148</v>
      </c>
      <c r="AO92" s="82" t="s">
        <v>1516</v>
      </c>
      <c r="AP92" s="78" t="b">
        <v>0</v>
      </c>
      <c r="AQ92" s="78" t="b">
        <v>0</v>
      </c>
      <c r="AR92" s="78" t="b">
        <v>0</v>
      </c>
      <c r="AS92" s="78" t="s">
        <v>1555</v>
      </c>
      <c r="AT92" s="78">
        <v>193</v>
      </c>
      <c r="AU92" s="82" t="s">
        <v>1569</v>
      </c>
      <c r="AV92" s="78" t="b">
        <v>0</v>
      </c>
      <c r="AW92" s="78" t="s">
        <v>1682</v>
      </c>
      <c r="AX92" s="82" t="s">
        <v>1772</v>
      </c>
      <c r="AY92" s="78" t="s">
        <v>65</v>
      </c>
      <c r="AZ92" s="78" t="str">
        <f>REPLACE(INDEX(GroupVertices[Group],MATCH(Vertices[[#This Row],[Vertex]],GroupVertices[Vertex],0)),1,1,"")</f>
        <v>3</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303</v>
      </c>
      <c r="B93" s="65"/>
      <c r="C93" s="65" t="s">
        <v>64</v>
      </c>
      <c r="D93" s="66">
        <v>1000</v>
      </c>
      <c r="E93" s="68"/>
      <c r="F93" s="100" t="s">
        <v>1633</v>
      </c>
      <c r="G93" s="65"/>
      <c r="H93" s="69" t="s">
        <v>303</v>
      </c>
      <c r="I93" s="70"/>
      <c r="J93" s="70"/>
      <c r="K93" s="69" t="s">
        <v>1918</v>
      </c>
      <c r="L93" s="73">
        <v>1</v>
      </c>
      <c r="M93" s="74">
        <v>8609.1328125</v>
      </c>
      <c r="N93" s="74">
        <v>6976.81103515625</v>
      </c>
      <c r="O93" s="75"/>
      <c r="P93" s="76"/>
      <c r="Q93" s="76"/>
      <c r="R93" s="86"/>
      <c r="S93" s="48">
        <v>2</v>
      </c>
      <c r="T93" s="48">
        <v>0</v>
      </c>
      <c r="U93" s="49">
        <v>0</v>
      </c>
      <c r="V93" s="49">
        <v>0.033333</v>
      </c>
      <c r="W93" s="49">
        <v>0</v>
      </c>
      <c r="X93" s="49">
        <v>0.68857</v>
      </c>
      <c r="Y93" s="49">
        <v>1</v>
      </c>
      <c r="Z93" s="49">
        <v>0</v>
      </c>
      <c r="AA93" s="71">
        <v>93</v>
      </c>
      <c r="AB93" s="71"/>
      <c r="AC93" s="72"/>
      <c r="AD93" s="78" t="s">
        <v>1158</v>
      </c>
      <c r="AE93" s="78">
        <v>372</v>
      </c>
      <c r="AF93" s="78">
        <v>36117</v>
      </c>
      <c r="AG93" s="78">
        <v>77346</v>
      </c>
      <c r="AH93" s="78">
        <v>3696</v>
      </c>
      <c r="AI93" s="78"/>
      <c r="AJ93" s="78" t="s">
        <v>1281</v>
      </c>
      <c r="AK93" s="78"/>
      <c r="AL93" s="78"/>
      <c r="AM93" s="78"/>
      <c r="AN93" s="80">
        <v>42921.32585648148</v>
      </c>
      <c r="AO93" s="82" t="s">
        <v>1517</v>
      </c>
      <c r="AP93" s="78" t="b">
        <v>1</v>
      </c>
      <c r="AQ93" s="78" t="b">
        <v>0</v>
      </c>
      <c r="AR93" s="78" t="b">
        <v>0</v>
      </c>
      <c r="AS93" s="78" t="s">
        <v>1035</v>
      </c>
      <c r="AT93" s="78">
        <v>36</v>
      </c>
      <c r="AU93" s="78"/>
      <c r="AV93" s="78" t="b">
        <v>0</v>
      </c>
      <c r="AW93" s="78" t="s">
        <v>1682</v>
      </c>
      <c r="AX93" s="82" t="s">
        <v>1773</v>
      </c>
      <c r="AY93" s="78" t="s">
        <v>65</v>
      </c>
      <c r="AZ93" s="78" t="str">
        <f>REPLACE(INDEX(GroupVertices[Group],MATCH(Vertices[[#This Row],[Vertex]],GroupVertices[Vertex],0)),1,1,"")</f>
        <v>3</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304</v>
      </c>
      <c r="B94" s="65"/>
      <c r="C94" s="65" t="s">
        <v>64</v>
      </c>
      <c r="D94" s="66">
        <v>813.0642143244883</v>
      </c>
      <c r="E94" s="68"/>
      <c r="F94" s="100" t="s">
        <v>1634</v>
      </c>
      <c r="G94" s="65"/>
      <c r="H94" s="69" t="s">
        <v>304</v>
      </c>
      <c r="I94" s="70"/>
      <c r="J94" s="70"/>
      <c r="K94" s="69" t="s">
        <v>1919</v>
      </c>
      <c r="L94" s="73">
        <v>1</v>
      </c>
      <c r="M94" s="74">
        <v>7466.73095703125</v>
      </c>
      <c r="N94" s="74">
        <v>7726.74462890625</v>
      </c>
      <c r="O94" s="75"/>
      <c r="P94" s="76"/>
      <c r="Q94" s="76"/>
      <c r="R94" s="86"/>
      <c r="S94" s="48">
        <v>2</v>
      </c>
      <c r="T94" s="48">
        <v>0</v>
      </c>
      <c r="U94" s="49">
        <v>0</v>
      </c>
      <c r="V94" s="49">
        <v>0.033333</v>
      </c>
      <c r="W94" s="49">
        <v>0</v>
      </c>
      <c r="X94" s="49">
        <v>0.68857</v>
      </c>
      <c r="Y94" s="49">
        <v>1</v>
      </c>
      <c r="Z94" s="49">
        <v>0</v>
      </c>
      <c r="AA94" s="71">
        <v>94</v>
      </c>
      <c r="AB94" s="71"/>
      <c r="AC94" s="72"/>
      <c r="AD94" s="78" t="s">
        <v>1159</v>
      </c>
      <c r="AE94" s="78">
        <v>583</v>
      </c>
      <c r="AF94" s="78">
        <v>24331</v>
      </c>
      <c r="AG94" s="78">
        <v>41043</v>
      </c>
      <c r="AH94" s="78">
        <v>519</v>
      </c>
      <c r="AI94" s="78"/>
      <c r="AJ94" s="78" t="s">
        <v>1282</v>
      </c>
      <c r="AK94" s="78"/>
      <c r="AL94" s="82" t="s">
        <v>1431</v>
      </c>
      <c r="AM94" s="78"/>
      <c r="AN94" s="80">
        <v>43264.58479166667</v>
      </c>
      <c r="AO94" s="82" t="s">
        <v>1518</v>
      </c>
      <c r="AP94" s="78" t="b">
        <v>1</v>
      </c>
      <c r="AQ94" s="78" t="b">
        <v>0</v>
      </c>
      <c r="AR94" s="78" t="b">
        <v>0</v>
      </c>
      <c r="AS94" s="78" t="s">
        <v>1035</v>
      </c>
      <c r="AT94" s="78">
        <v>17</v>
      </c>
      <c r="AU94" s="78"/>
      <c r="AV94" s="78" t="b">
        <v>0</v>
      </c>
      <c r="AW94" s="78" t="s">
        <v>1682</v>
      </c>
      <c r="AX94" s="82" t="s">
        <v>1774</v>
      </c>
      <c r="AY94" s="78" t="s">
        <v>65</v>
      </c>
      <c r="AZ94" s="78" t="str">
        <f>REPLACE(INDEX(GroupVertices[Group],MATCH(Vertices[[#This Row],[Vertex]],GroupVertices[Vertex],0)),1,1,"")</f>
        <v>3</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305</v>
      </c>
      <c r="B95" s="65"/>
      <c r="C95" s="65" t="s">
        <v>64</v>
      </c>
      <c r="D95" s="66">
        <v>1000</v>
      </c>
      <c r="E95" s="68"/>
      <c r="F95" s="100" t="s">
        <v>1635</v>
      </c>
      <c r="G95" s="65"/>
      <c r="H95" s="69" t="s">
        <v>305</v>
      </c>
      <c r="I95" s="70"/>
      <c r="J95" s="70"/>
      <c r="K95" s="69" t="s">
        <v>1920</v>
      </c>
      <c r="L95" s="73">
        <v>1</v>
      </c>
      <c r="M95" s="74">
        <v>7951.11376953125</v>
      </c>
      <c r="N95" s="74">
        <v>8988.17578125</v>
      </c>
      <c r="O95" s="75"/>
      <c r="P95" s="76"/>
      <c r="Q95" s="76"/>
      <c r="R95" s="86"/>
      <c r="S95" s="48">
        <v>2</v>
      </c>
      <c r="T95" s="48">
        <v>0</v>
      </c>
      <c r="U95" s="49">
        <v>0</v>
      </c>
      <c r="V95" s="49">
        <v>0.033333</v>
      </c>
      <c r="W95" s="49">
        <v>0</v>
      </c>
      <c r="X95" s="49">
        <v>0.68857</v>
      </c>
      <c r="Y95" s="49">
        <v>1</v>
      </c>
      <c r="Z95" s="49">
        <v>0</v>
      </c>
      <c r="AA95" s="71">
        <v>95</v>
      </c>
      <c r="AB95" s="71"/>
      <c r="AC95" s="72"/>
      <c r="AD95" s="78" t="s">
        <v>1160</v>
      </c>
      <c r="AE95" s="78">
        <v>3573</v>
      </c>
      <c r="AF95" s="78">
        <v>41082</v>
      </c>
      <c r="AG95" s="78">
        <v>58888</v>
      </c>
      <c r="AH95" s="78">
        <v>31829</v>
      </c>
      <c r="AI95" s="78"/>
      <c r="AJ95" s="78" t="s">
        <v>1283</v>
      </c>
      <c r="AK95" s="78" t="s">
        <v>1377</v>
      </c>
      <c r="AL95" s="78"/>
      <c r="AM95" s="78"/>
      <c r="AN95" s="80">
        <v>41681.682858796295</v>
      </c>
      <c r="AO95" s="82" t="s">
        <v>1519</v>
      </c>
      <c r="AP95" s="78" t="b">
        <v>1</v>
      </c>
      <c r="AQ95" s="78" t="b">
        <v>0</v>
      </c>
      <c r="AR95" s="78" t="b">
        <v>0</v>
      </c>
      <c r="AS95" s="78" t="s">
        <v>1035</v>
      </c>
      <c r="AT95" s="78">
        <v>28</v>
      </c>
      <c r="AU95" s="82" t="s">
        <v>1557</v>
      </c>
      <c r="AV95" s="78" t="b">
        <v>0</v>
      </c>
      <c r="AW95" s="78" t="s">
        <v>1682</v>
      </c>
      <c r="AX95" s="82" t="s">
        <v>1775</v>
      </c>
      <c r="AY95" s="78" t="s">
        <v>65</v>
      </c>
      <c r="AZ95" s="78" t="str">
        <f>REPLACE(INDEX(GroupVertices[Group],MATCH(Vertices[[#This Row],[Vertex]],GroupVertices[Vertex],0)),1,1,"")</f>
        <v>3</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306</v>
      </c>
      <c r="B96" s="65"/>
      <c r="C96" s="65" t="s">
        <v>64</v>
      </c>
      <c r="D96" s="66">
        <v>163.6322763993997</v>
      </c>
      <c r="E96" s="68"/>
      <c r="F96" s="100" t="s">
        <v>1636</v>
      </c>
      <c r="G96" s="65"/>
      <c r="H96" s="69" t="s">
        <v>306</v>
      </c>
      <c r="I96" s="70"/>
      <c r="J96" s="70"/>
      <c r="K96" s="69" t="s">
        <v>1921</v>
      </c>
      <c r="L96" s="73">
        <v>1</v>
      </c>
      <c r="M96" s="74">
        <v>8142.2734375</v>
      </c>
      <c r="N96" s="74">
        <v>6716.97509765625</v>
      </c>
      <c r="O96" s="75"/>
      <c r="P96" s="76"/>
      <c r="Q96" s="76"/>
      <c r="R96" s="86"/>
      <c r="S96" s="48">
        <v>2</v>
      </c>
      <c r="T96" s="48">
        <v>0</v>
      </c>
      <c r="U96" s="49">
        <v>0</v>
      </c>
      <c r="V96" s="49">
        <v>0.033333</v>
      </c>
      <c r="W96" s="49">
        <v>0</v>
      </c>
      <c r="X96" s="49">
        <v>0.68857</v>
      </c>
      <c r="Y96" s="49">
        <v>1</v>
      </c>
      <c r="Z96" s="49">
        <v>0</v>
      </c>
      <c r="AA96" s="71">
        <v>96</v>
      </c>
      <c r="AB96" s="71"/>
      <c r="AC96" s="72"/>
      <c r="AD96" s="78" t="s">
        <v>1161</v>
      </c>
      <c r="AE96" s="78">
        <v>8</v>
      </c>
      <c r="AF96" s="78">
        <v>61</v>
      </c>
      <c r="AG96" s="78">
        <v>78</v>
      </c>
      <c r="AH96" s="78">
        <v>0</v>
      </c>
      <c r="AI96" s="78"/>
      <c r="AJ96" s="78" t="s">
        <v>1284</v>
      </c>
      <c r="AK96" s="78" t="s">
        <v>1378</v>
      </c>
      <c r="AL96" s="78"/>
      <c r="AM96" s="78"/>
      <c r="AN96" s="80">
        <v>43387.34915509259</v>
      </c>
      <c r="AO96" s="82" t="s">
        <v>1520</v>
      </c>
      <c r="AP96" s="78" t="b">
        <v>1</v>
      </c>
      <c r="AQ96" s="78" t="b">
        <v>0</v>
      </c>
      <c r="AR96" s="78" t="b">
        <v>0</v>
      </c>
      <c r="AS96" s="78" t="s">
        <v>1035</v>
      </c>
      <c r="AT96" s="78">
        <v>0</v>
      </c>
      <c r="AU96" s="78"/>
      <c r="AV96" s="78" t="b">
        <v>0</v>
      </c>
      <c r="AW96" s="78" t="s">
        <v>1682</v>
      </c>
      <c r="AX96" s="82" t="s">
        <v>1776</v>
      </c>
      <c r="AY96" s="78" t="s">
        <v>65</v>
      </c>
      <c r="AZ96" s="78" t="str">
        <f>REPLACE(INDEX(GroupVertices[Group],MATCH(Vertices[[#This Row],[Vertex]],GroupVertices[Vertex],0)),1,1,"")</f>
        <v>3</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307</v>
      </c>
      <c r="B97" s="65"/>
      <c r="C97" s="65" t="s">
        <v>64</v>
      </c>
      <c r="D97" s="66">
        <v>850.3657438451959</v>
      </c>
      <c r="E97" s="68"/>
      <c r="F97" s="100" t="s">
        <v>1637</v>
      </c>
      <c r="G97" s="65"/>
      <c r="H97" s="69" t="s">
        <v>307</v>
      </c>
      <c r="I97" s="70"/>
      <c r="J97" s="70"/>
      <c r="K97" s="69" t="s">
        <v>1922</v>
      </c>
      <c r="L97" s="73">
        <v>1</v>
      </c>
      <c r="M97" s="74">
        <v>8921.4404296875</v>
      </c>
      <c r="N97" s="74">
        <v>7537.568359375</v>
      </c>
      <c r="O97" s="75"/>
      <c r="P97" s="76"/>
      <c r="Q97" s="76"/>
      <c r="R97" s="86"/>
      <c r="S97" s="48">
        <v>2</v>
      </c>
      <c r="T97" s="48">
        <v>0</v>
      </c>
      <c r="U97" s="49">
        <v>0</v>
      </c>
      <c r="V97" s="49">
        <v>0.033333</v>
      </c>
      <c r="W97" s="49">
        <v>0</v>
      </c>
      <c r="X97" s="49">
        <v>0.68857</v>
      </c>
      <c r="Y97" s="49">
        <v>1</v>
      </c>
      <c r="Z97" s="49">
        <v>0</v>
      </c>
      <c r="AA97" s="71">
        <v>97</v>
      </c>
      <c r="AB97" s="71"/>
      <c r="AC97" s="72"/>
      <c r="AD97" s="78" t="s">
        <v>1162</v>
      </c>
      <c r="AE97" s="78">
        <v>3272</v>
      </c>
      <c r="AF97" s="78">
        <v>25725</v>
      </c>
      <c r="AG97" s="78">
        <v>225090</v>
      </c>
      <c r="AH97" s="78">
        <v>9731</v>
      </c>
      <c r="AI97" s="78"/>
      <c r="AJ97" s="78" t="s">
        <v>1285</v>
      </c>
      <c r="AK97" s="78"/>
      <c r="AL97" s="78"/>
      <c r="AM97" s="78"/>
      <c r="AN97" s="80">
        <v>40033.398356481484</v>
      </c>
      <c r="AO97" s="82" t="s">
        <v>1521</v>
      </c>
      <c r="AP97" s="78" t="b">
        <v>0</v>
      </c>
      <c r="AQ97" s="78" t="b">
        <v>0</v>
      </c>
      <c r="AR97" s="78" t="b">
        <v>1</v>
      </c>
      <c r="AS97" s="78" t="s">
        <v>1555</v>
      </c>
      <c r="AT97" s="78">
        <v>16</v>
      </c>
      <c r="AU97" s="82" t="s">
        <v>1570</v>
      </c>
      <c r="AV97" s="78" t="b">
        <v>0</v>
      </c>
      <c r="AW97" s="78" t="s">
        <v>1682</v>
      </c>
      <c r="AX97" s="82" t="s">
        <v>1777</v>
      </c>
      <c r="AY97" s="78" t="s">
        <v>65</v>
      </c>
      <c r="AZ97" s="78" t="str">
        <f>REPLACE(INDEX(GroupVertices[Group],MATCH(Vertices[[#This Row],[Vertex]],GroupVertices[Vertex],0)),1,1,"")</f>
        <v>3</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308</v>
      </c>
      <c r="B98" s="65"/>
      <c r="C98" s="65" t="s">
        <v>64</v>
      </c>
      <c r="D98" s="66">
        <v>481.87265702334196</v>
      </c>
      <c r="E98" s="68"/>
      <c r="F98" s="100" t="s">
        <v>1638</v>
      </c>
      <c r="G98" s="65"/>
      <c r="H98" s="69" t="s">
        <v>308</v>
      </c>
      <c r="I98" s="70"/>
      <c r="J98" s="70"/>
      <c r="K98" s="69" t="s">
        <v>1923</v>
      </c>
      <c r="L98" s="73">
        <v>1</v>
      </c>
      <c r="M98" s="74">
        <v>8398.6201171875</v>
      </c>
      <c r="N98" s="74">
        <v>9389.9033203125</v>
      </c>
      <c r="O98" s="75"/>
      <c r="P98" s="76"/>
      <c r="Q98" s="76"/>
      <c r="R98" s="86"/>
      <c r="S98" s="48">
        <v>2</v>
      </c>
      <c r="T98" s="48">
        <v>0</v>
      </c>
      <c r="U98" s="49">
        <v>0</v>
      </c>
      <c r="V98" s="49">
        <v>0.033333</v>
      </c>
      <c r="W98" s="49">
        <v>0</v>
      </c>
      <c r="X98" s="49">
        <v>0.68857</v>
      </c>
      <c r="Y98" s="49">
        <v>1</v>
      </c>
      <c r="Z98" s="49">
        <v>0</v>
      </c>
      <c r="AA98" s="71">
        <v>98</v>
      </c>
      <c r="AB98" s="71"/>
      <c r="AC98" s="72"/>
      <c r="AD98" s="78" t="s">
        <v>1163</v>
      </c>
      <c r="AE98" s="78">
        <v>3818</v>
      </c>
      <c r="AF98" s="78">
        <v>11954</v>
      </c>
      <c r="AG98" s="78">
        <v>19334</v>
      </c>
      <c r="AH98" s="78">
        <v>14951</v>
      </c>
      <c r="AI98" s="78"/>
      <c r="AJ98" s="78" t="s">
        <v>1286</v>
      </c>
      <c r="AK98" s="78" t="s">
        <v>1371</v>
      </c>
      <c r="AL98" s="82" t="s">
        <v>1432</v>
      </c>
      <c r="AM98" s="78"/>
      <c r="AN98" s="80">
        <v>41776.823287037034</v>
      </c>
      <c r="AO98" s="82" t="s">
        <v>1522</v>
      </c>
      <c r="AP98" s="78" t="b">
        <v>1</v>
      </c>
      <c r="AQ98" s="78" t="b">
        <v>0</v>
      </c>
      <c r="AR98" s="78" t="b">
        <v>0</v>
      </c>
      <c r="AS98" s="78" t="s">
        <v>1035</v>
      </c>
      <c r="AT98" s="78">
        <v>4</v>
      </c>
      <c r="AU98" s="82" t="s">
        <v>1557</v>
      </c>
      <c r="AV98" s="78" t="b">
        <v>0</v>
      </c>
      <c r="AW98" s="78" t="s">
        <v>1682</v>
      </c>
      <c r="AX98" s="82" t="s">
        <v>1778</v>
      </c>
      <c r="AY98" s="78" t="s">
        <v>65</v>
      </c>
      <c r="AZ98" s="78" t="str">
        <f>REPLACE(INDEX(GroupVertices[Group],MATCH(Vertices[[#This Row],[Vertex]],GroupVertices[Vertex],0)),1,1,"")</f>
        <v>3</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239</v>
      </c>
      <c r="B99" s="65"/>
      <c r="C99" s="65" t="s">
        <v>64</v>
      </c>
      <c r="D99" s="66">
        <v>1000</v>
      </c>
      <c r="E99" s="68"/>
      <c r="F99" s="100" t="s">
        <v>555</v>
      </c>
      <c r="G99" s="65"/>
      <c r="H99" s="69" t="s">
        <v>239</v>
      </c>
      <c r="I99" s="70"/>
      <c r="J99" s="70"/>
      <c r="K99" s="69" t="s">
        <v>1924</v>
      </c>
      <c r="L99" s="73">
        <v>9999</v>
      </c>
      <c r="M99" s="74">
        <v>1716.63916015625</v>
      </c>
      <c r="N99" s="74">
        <v>4969.7216796875</v>
      </c>
      <c r="O99" s="75"/>
      <c r="P99" s="76"/>
      <c r="Q99" s="76"/>
      <c r="R99" s="86"/>
      <c r="S99" s="48">
        <v>1</v>
      </c>
      <c r="T99" s="48">
        <v>49</v>
      </c>
      <c r="U99" s="49">
        <v>3008</v>
      </c>
      <c r="V99" s="49">
        <v>0.015873</v>
      </c>
      <c r="W99" s="49">
        <v>0.060272</v>
      </c>
      <c r="X99" s="49">
        <v>22.593052</v>
      </c>
      <c r="Y99" s="49">
        <v>0.00042517006802721087</v>
      </c>
      <c r="Z99" s="49">
        <v>0.02040816326530612</v>
      </c>
      <c r="AA99" s="71">
        <v>99</v>
      </c>
      <c r="AB99" s="71"/>
      <c r="AC99" s="72"/>
      <c r="AD99" s="78" t="s">
        <v>1164</v>
      </c>
      <c r="AE99" s="78">
        <v>42</v>
      </c>
      <c r="AF99" s="78">
        <v>101267</v>
      </c>
      <c r="AG99" s="78">
        <v>561552</v>
      </c>
      <c r="AH99" s="78">
        <v>2</v>
      </c>
      <c r="AI99" s="78"/>
      <c r="AJ99" s="78" t="s">
        <v>1287</v>
      </c>
      <c r="AK99" s="78" t="s">
        <v>1379</v>
      </c>
      <c r="AL99" s="82" t="s">
        <v>1433</v>
      </c>
      <c r="AM99" s="78"/>
      <c r="AN99" s="80">
        <v>40029.83263888889</v>
      </c>
      <c r="AO99" s="82" t="s">
        <v>1523</v>
      </c>
      <c r="AP99" s="78" t="b">
        <v>0</v>
      </c>
      <c r="AQ99" s="78" t="b">
        <v>0</v>
      </c>
      <c r="AR99" s="78" t="b">
        <v>0</v>
      </c>
      <c r="AS99" s="78" t="s">
        <v>1035</v>
      </c>
      <c r="AT99" s="78">
        <v>705</v>
      </c>
      <c r="AU99" s="82" t="s">
        <v>1557</v>
      </c>
      <c r="AV99" s="78" t="b">
        <v>1</v>
      </c>
      <c r="AW99" s="78" t="s">
        <v>1682</v>
      </c>
      <c r="AX99" s="82" t="s">
        <v>1779</v>
      </c>
      <c r="AY99" s="78" t="s">
        <v>66</v>
      </c>
      <c r="AZ99" s="78" t="str">
        <f>REPLACE(INDEX(GroupVertices[Group],MATCH(Vertices[[#This Row],[Vertex]],GroupVertices[Vertex],0)),1,1,"")</f>
        <v>1</v>
      </c>
      <c r="BA99" s="48" t="s">
        <v>2060</v>
      </c>
      <c r="BB99" s="48" t="s">
        <v>500</v>
      </c>
      <c r="BC99" s="48" t="s">
        <v>510</v>
      </c>
      <c r="BD99" s="48" t="s">
        <v>510</v>
      </c>
      <c r="BE99" s="48"/>
      <c r="BF99" s="48"/>
      <c r="BG99" s="120" t="s">
        <v>2159</v>
      </c>
      <c r="BH99" s="120" t="s">
        <v>2325</v>
      </c>
      <c r="BI99" s="120" t="s">
        <v>2242</v>
      </c>
      <c r="BJ99" s="120" t="s">
        <v>2351</v>
      </c>
      <c r="BK99" s="120">
        <v>47</v>
      </c>
      <c r="BL99" s="123">
        <v>5.2048726467331115</v>
      </c>
      <c r="BM99" s="120">
        <v>2</v>
      </c>
      <c r="BN99" s="123">
        <v>0.22148394241417496</v>
      </c>
      <c r="BO99" s="120">
        <v>0</v>
      </c>
      <c r="BP99" s="123">
        <v>0</v>
      </c>
      <c r="BQ99" s="120">
        <v>854</v>
      </c>
      <c r="BR99" s="123">
        <v>94.57364341085271</v>
      </c>
      <c r="BS99" s="120">
        <v>903</v>
      </c>
      <c r="BT99" s="2"/>
      <c r="BU99" s="3"/>
      <c r="BV99" s="3"/>
      <c r="BW99" s="3"/>
      <c r="BX99" s="3"/>
    </row>
    <row r="100" spans="1:76" ht="15">
      <c r="A100" s="64" t="s">
        <v>309</v>
      </c>
      <c r="B100" s="65"/>
      <c r="C100" s="65" t="s">
        <v>64</v>
      </c>
      <c r="D100" s="66">
        <v>162.40137944247533</v>
      </c>
      <c r="E100" s="68"/>
      <c r="F100" s="100" t="s">
        <v>1639</v>
      </c>
      <c r="G100" s="65"/>
      <c r="H100" s="69" t="s">
        <v>309</v>
      </c>
      <c r="I100" s="70"/>
      <c r="J100" s="70"/>
      <c r="K100" s="69" t="s">
        <v>1925</v>
      </c>
      <c r="L100" s="73">
        <v>1</v>
      </c>
      <c r="M100" s="74">
        <v>585.3933715820312</v>
      </c>
      <c r="N100" s="74">
        <v>4373.3544921875</v>
      </c>
      <c r="O100" s="75"/>
      <c r="P100" s="76"/>
      <c r="Q100" s="76"/>
      <c r="R100" s="86"/>
      <c r="S100" s="48">
        <v>1</v>
      </c>
      <c r="T100" s="48">
        <v>0</v>
      </c>
      <c r="U100" s="49">
        <v>0</v>
      </c>
      <c r="V100" s="49">
        <v>0.008475</v>
      </c>
      <c r="W100" s="49">
        <v>0.018234</v>
      </c>
      <c r="X100" s="49">
        <v>0.54192</v>
      </c>
      <c r="Y100" s="49">
        <v>0</v>
      </c>
      <c r="Z100" s="49">
        <v>0</v>
      </c>
      <c r="AA100" s="71">
        <v>100</v>
      </c>
      <c r="AB100" s="71"/>
      <c r="AC100" s="72"/>
      <c r="AD100" s="78" t="s">
        <v>1165</v>
      </c>
      <c r="AE100" s="78">
        <v>69</v>
      </c>
      <c r="AF100" s="78">
        <v>15</v>
      </c>
      <c r="AG100" s="78">
        <v>87</v>
      </c>
      <c r="AH100" s="78">
        <v>301</v>
      </c>
      <c r="AI100" s="78"/>
      <c r="AJ100" s="78" t="s">
        <v>1288</v>
      </c>
      <c r="AK100" s="78"/>
      <c r="AL100" s="78"/>
      <c r="AM100" s="78"/>
      <c r="AN100" s="80">
        <v>41380.93833333333</v>
      </c>
      <c r="AO100" s="78"/>
      <c r="AP100" s="78" t="b">
        <v>1</v>
      </c>
      <c r="AQ100" s="78" t="b">
        <v>0</v>
      </c>
      <c r="AR100" s="78" t="b">
        <v>0</v>
      </c>
      <c r="AS100" s="78" t="s">
        <v>1035</v>
      </c>
      <c r="AT100" s="78">
        <v>1</v>
      </c>
      <c r="AU100" s="82" t="s">
        <v>1557</v>
      </c>
      <c r="AV100" s="78" t="b">
        <v>0</v>
      </c>
      <c r="AW100" s="78" t="s">
        <v>1682</v>
      </c>
      <c r="AX100" s="82" t="s">
        <v>1780</v>
      </c>
      <c r="AY100" s="78" t="s">
        <v>65</v>
      </c>
      <c r="AZ100" s="78" t="str">
        <f>REPLACE(INDEX(GroupVertices[Group],MATCH(Vertices[[#This Row],[Vertex]],GroupVertices[Vertex],0)),1,1,"")</f>
        <v>1</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310</v>
      </c>
      <c r="B101" s="65"/>
      <c r="C101" s="65" t="s">
        <v>64</v>
      </c>
      <c r="D101" s="66">
        <v>162.99006929143914</v>
      </c>
      <c r="E101" s="68"/>
      <c r="F101" s="100" t="s">
        <v>1640</v>
      </c>
      <c r="G101" s="65"/>
      <c r="H101" s="69" t="s">
        <v>310</v>
      </c>
      <c r="I101" s="70"/>
      <c r="J101" s="70"/>
      <c r="K101" s="69" t="s">
        <v>1926</v>
      </c>
      <c r="L101" s="73">
        <v>1</v>
      </c>
      <c r="M101" s="74">
        <v>3134.406005859375</v>
      </c>
      <c r="N101" s="74">
        <v>3193.4521484375</v>
      </c>
      <c r="O101" s="75"/>
      <c r="P101" s="76"/>
      <c r="Q101" s="76"/>
      <c r="R101" s="86"/>
      <c r="S101" s="48">
        <v>1</v>
      </c>
      <c r="T101" s="48">
        <v>0</v>
      </c>
      <c r="U101" s="49">
        <v>0</v>
      </c>
      <c r="V101" s="49">
        <v>0.008475</v>
      </c>
      <c r="W101" s="49">
        <v>0.018234</v>
      </c>
      <c r="X101" s="49">
        <v>0.54192</v>
      </c>
      <c r="Y101" s="49">
        <v>0</v>
      </c>
      <c r="Z101" s="49">
        <v>0</v>
      </c>
      <c r="AA101" s="71">
        <v>101</v>
      </c>
      <c r="AB101" s="71"/>
      <c r="AC101" s="72"/>
      <c r="AD101" s="78" t="s">
        <v>1166</v>
      </c>
      <c r="AE101" s="78">
        <v>313</v>
      </c>
      <c r="AF101" s="78">
        <v>37</v>
      </c>
      <c r="AG101" s="78">
        <v>881</v>
      </c>
      <c r="AH101" s="78">
        <v>119</v>
      </c>
      <c r="AI101" s="78"/>
      <c r="AJ101" s="78" t="s">
        <v>1289</v>
      </c>
      <c r="AK101" s="78" t="s">
        <v>1361</v>
      </c>
      <c r="AL101" s="82" t="s">
        <v>1434</v>
      </c>
      <c r="AM101" s="78"/>
      <c r="AN101" s="80">
        <v>41548.58909722222</v>
      </c>
      <c r="AO101" s="82" t="s">
        <v>1524</v>
      </c>
      <c r="AP101" s="78" t="b">
        <v>1</v>
      </c>
      <c r="AQ101" s="78" t="b">
        <v>0</v>
      </c>
      <c r="AR101" s="78" t="b">
        <v>0</v>
      </c>
      <c r="AS101" s="78" t="s">
        <v>1035</v>
      </c>
      <c r="AT101" s="78">
        <v>0</v>
      </c>
      <c r="AU101" s="82" t="s">
        <v>1557</v>
      </c>
      <c r="AV101" s="78" t="b">
        <v>0</v>
      </c>
      <c r="AW101" s="78" t="s">
        <v>1682</v>
      </c>
      <c r="AX101" s="82" t="s">
        <v>1781</v>
      </c>
      <c r="AY101" s="78" t="s">
        <v>65</v>
      </c>
      <c r="AZ101" s="78" t="str">
        <f>REPLACE(INDEX(GroupVertices[Group],MATCH(Vertices[[#This Row],[Vertex]],GroupVertices[Vertex],0)),1,1,"")</f>
        <v>1</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311</v>
      </c>
      <c r="B102" s="65"/>
      <c r="C102" s="65" t="s">
        <v>64</v>
      </c>
      <c r="D102" s="66">
        <v>169.17131270555927</v>
      </c>
      <c r="E102" s="68"/>
      <c r="F102" s="100" t="s">
        <v>1641</v>
      </c>
      <c r="G102" s="65"/>
      <c r="H102" s="69" t="s">
        <v>311</v>
      </c>
      <c r="I102" s="70"/>
      <c r="J102" s="70"/>
      <c r="K102" s="69" t="s">
        <v>1927</v>
      </c>
      <c r="L102" s="73">
        <v>1</v>
      </c>
      <c r="M102" s="74">
        <v>2350.033447265625</v>
      </c>
      <c r="N102" s="74">
        <v>7846.48828125</v>
      </c>
      <c r="O102" s="75"/>
      <c r="P102" s="76"/>
      <c r="Q102" s="76"/>
      <c r="R102" s="86"/>
      <c r="S102" s="48">
        <v>1</v>
      </c>
      <c r="T102" s="48">
        <v>0</v>
      </c>
      <c r="U102" s="49">
        <v>0</v>
      </c>
      <c r="V102" s="49">
        <v>0.008475</v>
      </c>
      <c r="W102" s="49">
        <v>0.018234</v>
      </c>
      <c r="X102" s="49">
        <v>0.54192</v>
      </c>
      <c r="Y102" s="49">
        <v>0</v>
      </c>
      <c r="Z102" s="49">
        <v>0</v>
      </c>
      <c r="AA102" s="71">
        <v>102</v>
      </c>
      <c r="AB102" s="71"/>
      <c r="AC102" s="72"/>
      <c r="AD102" s="78" t="s">
        <v>1167</v>
      </c>
      <c r="AE102" s="78">
        <v>387</v>
      </c>
      <c r="AF102" s="78">
        <v>268</v>
      </c>
      <c r="AG102" s="78">
        <v>2249</v>
      </c>
      <c r="AH102" s="78">
        <v>142</v>
      </c>
      <c r="AI102" s="78"/>
      <c r="AJ102" s="78" t="s">
        <v>1290</v>
      </c>
      <c r="AK102" s="78" t="s">
        <v>1380</v>
      </c>
      <c r="AL102" s="78"/>
      <c r="AM102" s="78"/>
      <c r="AN102" s="80">
        <v>40646.80915509259</v>
      </c>
      <c r="AO102" s="82" t="s">
        <v>1525</v>
      </c>
      <c r="AP102" s="78" t="b">
        <v>1</v>
      </c>
      <c r="AQ102" s="78" t="b">
        <v>0</v>
      </c>
      <c r="AR102" s="78" t="b">
        <v>1</v>
      </c>
      <c r="AS102" s="78" t="s">
        <v>1035</v>
      </c>
      <c r="AT102" s="78">
        <v>12</v>
      </c>
      <c r="AU102" s="82" t="s">
        <v>1557</v>
      </c>
      <c r="AV102" s="78" t="b">
        <v>0</v>
      </c>
      <c r="AW102" s="78" t="s">
        <v>1682</v>
      </c>
      <c r="AX102" s="82" t="s">
        <v>1782</v>
      </c>
      <c r="AY102" s="78" t="s">
        <v>65</v>
      </c>
      <c r="AZ102" s="78" t="str">
        <f>REPLACE(INDEX(GroupVertices[Group],MATCH(Vertices[[#This Row],[Vertex]],GroupVertices[Vertex],0)),1,1,"")</f>
        <v>1</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312</v>
      </c>
      <c r="B103" s="65"/>
      <c r="C103" s="65" t="s">
        <v>64</v>
      </c>
      <c r="D103" s="66">
        <v>162.40137944247533</v>
      </c>
      <c r="E103" s="68"/>
      <c r="F103" s="100" t="s">
        <v>1642</v>
      </c>
      <c r="G103" s="65"/>
      <c r="H103" s="69" t="s">
        <v>312</v>
      </c>
      <c r="I103" s="70"/>
      <c r="J103" s="70"/>
      <c r="K103" s="69" t="s">
        <v>1928</v>
      </c>
      <c r="L103" s="73">
        <v>1</v>
      </c>
      <c r="M103" s="74">
        <v>2940.1953125</v>
      </c>
      <c r="N103" s="74">
        <v>2283.066650390625</v>
      </c>
      <c r="O103" s="75"/>
      <c r="P103" s="76"/>
      <c r="Q103" s="76"/>
      <c r="R103" s="86"/>
      <c r="S103" s="48">
        <v>1</v>
      </c>
      <c r="T103" s="48">
        <v>0</v>
      </c>
      <c r="U103" s="49">
        <v>0</v>
      </c>
      <c r="V103" s="49">
        <v>0.008475</v>
      </c>
      <c r="W103" s="49">
        <v>0.018234</v>
      </c>
      <c r="X103" s="49">
        <v>0.54192</v>
      </c>
      <c r="Y103" s="49">
        <v>0</v>
      </c>
      <c r="Z103" s="49">
        <v>0</v>
      </c>
      <c r="AA103" s="71">
        <v>103</v>
      </c>
      <c r="AB103" s="71"/>
      <c r="AC103" s="72"/>
      <c r="AD103" s="78" t="s">
        <v>1168</v>
      </c>
      <c r="AE103" s="78">
        <v>12</v>
      </c>
      <c r="AF103" s="78">
        <v>15</v>
      </c>
      <c r="AG103" s="78">
        <v>122</v>
      </c>
      <c r="AH103" s="78">
        <v>2</v>
      </c>
      <c r="AI103" s="78">
        <v>-14400</v>
      </c>
      <c r="AJ103" s="78"/>
      <c r="AK103" s="78" t="s">
        <v>1370</v>
      </c>
      <c r="AL103" s="78"/>
      <c r="AM103" s="78" t="s">
        <v>1449</v>
      </c>
      <c r="AN103" s="80">
        <v>39920.877754629626</v>
      </c>
      <c r="AO103" s="82" t="s">
        <v>1526</v>
      </c>
      <c r="AP103" s="78" t="b">
        <v>1</v>
      </c>
      <c r="AQ103" s="78" t="b">
        <v>0</v>
      </c>
      <c r="AR103" s="78" t="b">
        <v>1</v>
      </c>
      <c r="AS103" s="78" t="s">
        <v>1035</v>
      </c>
      <c r="AT103" s="78">
        <v>0</v>
      </c>
      <c r="AU103" s="82" t="s">
        <v>1557</v>
      </c>
      <c r="AV103" s="78" t="b">
        <v>0</v>
      </c>
      <c r="AW103" s="78" t="s">
        <v>1682</v>
      </c>
      <c r="AX103" s="82" t="s">
        <v>1783</v>
      </c>
      <c r="AY103" s="78" t="s">
        <v>65</v>
      </c>
      <c r="AZ103" s="78" t="str">
        <f>REPLACE(INDEX(GroupVertices[Group],MATCH(Vertices[[#This Row],[Vertex]],GroupVertices[Vertex],0)),1,1,"")</f>
        <v>1</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313</v>
      </c>
      <c r="B104" s="65"/>
      <c r="C104" s="65" t="s">
        <v>64</v>
      </c>
      <c r="D104" s="66">
        <v>162.05351725899672</v>
      </c>
      <c r="E104" s="68"/>
      <c r="F104" s="100" t="s">
        <v>1643</v>
      </c>
      <c r="G104" s="65"/>
      <c r="H104" s="69" t="s">
        <v>313</v>
      </c>
      <c r="I104" s="70"/>
      <c r="J104" s="70"/>
      <c r="K104" s="69" t="s">
        <v>1929</v>
      </c>
      <c r="L104" s="73">
        <v>1</v>
      </c>
      <c r="M104" s="74">
        <v>1862.2755126953125</v>
      </c>
      <c r="N104" s="74">
        <v>7258.97705078125</v>
      </c>
      <c r="O104" s="75"/>
      <c r="P104" s="76"/>
      <c r="Q104" s="76"/>
      <c r="R104" s="86"/>
      <c r="S104" s="48">
        <v>1</v>
      </c>
      <c r="T104" s="48">
        <v>0</v>
      </c>
      <c r="U104" s="49">
        <v>0</v>
      </c>
      <c r="V104" s="49">
        <v>0.008475</v>
      </c>
      <c r="W104" s="49">
        <v>0.018234</v>
      </c>
      <c r="X104" s="49">
        <v>0.54192</v>
      </c>
      <c r="Y104" s="49">
        <v>0</v>
      </c>
      <c r="Z104" s="49">
        <v>0</v>
      </c>
      <c r="AA104" s="71">
        <v>104</v>
      </c>
      <c r="AB104" s="71"/>
      <c r="AC104" s="72"/>
      <c r="AD104" s="78" t="s">
        <v>1169</v>
      </c>
      <c r="AE104" s="78">
        <v>7</v>
      </c>
      <c r="AF104" s="78">
        <v>2</v>
      </c>
      <c r="AG104" s="78">
        <v>15</v>
      </c>
      <c r="AH104" s="78">
        <v>1</v>
      </c>
      <c r="AI104" s="78"/>
      <c r="AJ104" s="78"/>
      <c r="AK104" s="78" t="s">
        <v>1381</v>
      </c>
      <c r="AL104" s="78"/>
      <c r="AM104" s="78"/>
      <c r="AN104" s="80">
        <v>42133.045127314814</v>
      </c>
      <c r="AO104" s="82" t="s">
        <v>1527</v>
      </c>
      <c r="AP104" s="78" t="b">
        <v>0</v>
      </c>
      <c r="AQ104" s="78" t="b">
        <v>0</v>
      </c>
      <c r="AR104" s="78" t="b">
        <v>0</v>
      </c>
      <c r="AS104" s="78" t="s">
        <v>1035</v>
      </c>
      <c r="AT104" s="78">
        <v>0</v>
      </c>
      <c r="AU104" s="82" t="s">
        <v>1557</v>
      </c>
      <c r="AV104" s="78" t="b">
        <v>0</v>
      </c>
      <c r="AW104" s="78" t="s">
        <v>1682</v>
      </c>
      <c r="AX104" s="82" t="s">
        <v>1784</v>
      </c>
      <c r="AY104" s="78" t="s">
        <v>65</v>
      </c>
      <c r="AZ104" s="78" t="str">
        <f>REPLACE(INDEX(GroupVertices[Group],MATCH(Vertices[[#This Row],[Vertex]],GroupVertices[Vertex],0)),1,1,"")</f>
        <v>1</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314</v>
      </c>
      <c r="B105" s="65"/>
      <c r="C105" s="65" t="s">
        <v>64</v>
      </c>
      <c r="D105" s="66">
        <v>163.204138327426</v>
      </c>
      <c r="E105" s="68"/>
      <c r="F105" s="100" t="s">
        <v>1644</v>
      </c>
      <c r="G105" s="65"/>
      <c r="H105" s="69" t="s">
        <v>314</v>
      </c>
      <c r="I105" s="70"/>
      <c r="J105" s="70"/>
      <c r="K105" s="69" t="s">
        <v>1930</v>
      </c>
      <c r="L105" s="73">
        <v>1</v>
      </c>
      <c r="M105" s="74">
        <v>232.0507049560547</v>
      </c>
      <c r="N105" s="74">
        <v>5918.8984375</v>
      </c>
      <c r="O105" s="75"/>
      <c r="P105" s="76"/>
      <c r="Q105" s="76"/>
      <c r="R105" s="86"/>
      <c r="S105" s="48">
        <v>1</v>
      </c>
      <c r="T105" s="48">
        <v>0</v>
      </c>
      <c r="U105" s="49">
        <v>0</v>
      </c>
      <c r="V105" s="49">
        <v>0.008475</v>
      </c>
      <c r="W105" s="49">
        <v>0.018234</v>
      </c>
      <c r="X105" s="49">
        <v>0.54192</v>
      </c>
      <c r="Y105" s="49">
        <v>0</v>
      </c>
      <c r="Z105" s="49">
        <v>0</v>
      </c>
      <c r="AA105" s="71">
        <v>105</v>
      </c>
      <c r="AB105" s="71"/>
      <c r="AC105" s="72"/>
      <c r="AD105" s="78" t="s">
        <v>1170</v>
      </c>
      <c r="AE105" s="78">
        <v>421</v>
      </c>
      <c r="AF105" s="78">
        <v>45</v>
      </c>
      <c r="AG105" s="78">
        <v>901</v>
      </c>
      <c r="AH105" s="78">
        <v>1274</v>
      </c>
      <c r="AI105" s="78"/>
      <c r="AJ105" s="78" t="s">
        <v>1291</v>
      </c>
      <c r="AK105" s="78" t="s">
        <v>1382</v>
      </c>
      <c r="AL105" s="78"/>
      <c r="AM105" s="78"/>
      <c r="AN105" s="80">
        <v>41116.90981481481</v>
      </c>
      <c r="AO105" s="78"/>
      <c r="AP105" s="78" t="b">
        <v>1</v>
      </c>
      <c r="AQ105" s="78" t="b">
        <v>0</v>
      </c>
      <c r="AR105" s="78" t="b">
        <v>1</v>
      </c>
      <c r="AS105" s="78" t="s">
        <v>1035</v>
      </c>
      <c r="AT105" s="78">
        <v>0</v>
      </c>
      <c r="AU105" s="82" t="s">
        <v>1557</v>
      </c>
      <c r="AV105" s="78" t="b">
        <v>0</v>
      </c>
      <c r="AW105" s="78" t="s">
        <v>1682</v>
      </c>
      <c r="AX105" s="82" t="s">
        <v>1785</v>
      </c>
      <c r="AY105" s="78" t="s">
        <v>65</v>
      </c>
      <c r="AZ105" s="78" t="str">
        <f>REPLACE(INDEX(GroupVertices[Group],MATCH(Vertices[[#This Row],[Vertex]],GroupVertices[Vertex],0)),1,1,"")</f>
        <v>1</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315</v>
      </c>
      <c r="B106" s="65"/>
      <c r="C106" s="65" t="s">
        <v>64</v>
      </c>
      <c r="D106" s="66">
        <v>168.9840022990708</v>
      </c>
      <c r="E106" s="68"/>
      <c r="F106" s="100" t="s">
        <v>1645</v>
      </c>
      <c r="G106" s="65"/>
      <c r="H106" s="69" t="s">
        <v>315</v>
      </c>
      <c r="I106" s="70"/>
      <c r="J106" s="70"/>
      <c r="K106" s="69" t="s">
        <v>1931</v>
      </c>
      <c r="L106" s="73">
        <v>1</v>
      </c>
      <c r="M106" s="74">
        <v>6620.5205078125</v>
      </c>
      <c r="N106" s="74">
        <v>1900.899169921875</v>
      </c>
      <c r="O106" s="75"/>
      <c r="P106" s="76"/>
      <c r="Q106" s="76"/>
      <c r="R106" s="86"/>
      <c r="S106" s="48">
        <v>2</v>
      </c>
      <c r="T106" s="48">
        <v>0</v>
      </c>
      <c r="U106" s="49">
        <v>0</v>
      </c>
      <c r="V106" s="49">
        <v>0.009091</v>
      </c>
      <c r="W106" s="49">
        <v>0.020112</v>
      </c>
      <c r="X106" s="49">
        <v>0.937039</v>
      </c>
      <c r="Y106" s="49">
        <v>1</v>
      </c>
      <c r="Z106" s="49">
        <v>0</v>
      </c>
      <c r="AA106" s="71">
        <v>106</v>
      </c>
      <c r="AB106" s="71"/>
      <c r="AC106" s="72"/>
      <c r="AD106" s="78" t="s">
        <v>1171</v>
      </c>
      <c r="AE106" s="78">
        <v>541</v>
      </c>
      <c r="AF106" s="78">
        <v>261</v>
      </c>
      <c r="AG106" s="78">
        <v>10975</v>
      </c>
      <c r="AH106" s="78">
        <v>1344</v>
      </c>
      <c r="AI106" s="78"/>
      <c r="AJ106" s="78" t="s">
        <v>1292</v>
      </c>
      <c r="AK106" s="78"/>
      <c r="AL106" s="78"/>
      <c r="AM106" s="78"/>
      <c r="AN106" s="80">
        <v>39889.30548611111</v>
      </c>
      <c r="AO106" s="82" t="s">
        <v>1528</v>
      </c>
      <c r="AP106" s="78" t="b">
        <v>0</v>
      </c>
      <c r="AQ106" s="78" t="b">
        <v>0</v>
      </c>
      <c r="AR106" s="78" t="b">
        <v>1</v>
      </c>
      <c r="AS106" s="78" t="s">
        <v>1035</v>
      </c>
      <c r="AT106" s="78">
        <v>11</v>
      </c>
      <c r="AU106" s="82" t="s">
        <v>1557</v>
      </c>
      <c r="AV106" s="78" t="b">
        <v>0</v>
      </c>
      <c r="AW106" s="78" t="s">
        <v>1682</v>
      </c>
      <c r="AX106" s="82" t="s">
        <v>1786</v>
      </c>
      <c r="AY106" s="78" t="s">
        <v>65</v>
      </c>
      <c r="AZ106" s="78" t="str">
        <f>REPLACE(INDEX(GroupVertices[Group],MATCH(Vertices[[#This Row],[Vertex]],GroupVertices[Vertex],0)),1,1,"")</f>
        <v>5</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316</v>
      </c>
      <c r="B107" s="65"/>
      <c r="C107" s="65" t="s">
        <v>64</v>
      </c>
      <c r="D107" s="66">
        <v>1000</v>
      </c>
      <c r="E107" s="68"/>
      <c r="F107" s="100" t="s">
        <v>1646</v>
      </c>
      <c r="G107" s="65"/>
      <c r="H107" s="69" t="s">
        <v>316</v>
      </c>
      <c r="I107" s="70"/>
      <c r="J107" s="70"/>
      <c r="K107" s="69" t="s">
        <v>1932</v>
      </c>
      <c r="L107" s="73">
        <v>1</v>
      </c>
      <c r="M107" s="74">
        <v>3208.90283203125</v>
      </c>
      <c r="N107" s="74">
        <v>4259.97314453125</v>
      </c>
      <c r="O107" s="75"/>
      <c r="P107" s="76"/>
      <c r="Q107" s="76"/>
      <c r="R107" s="86"/>
      <c r="S107" s="48">
        <v>1</v>
      </c>
      <c r="T107" s="48">
        <v>0</v>
      </c>
      <c r="U107" s="49">
        <v>0</v>
      </c>
      <c r="V107" s="49">
        <v>0.008475</v>
      </c>
      <c r="W107" s="49">
        <v>0.018234</v>
      </c>
      <c r="X107" s="49">
        <v>0.54192</v>
      </c>
      <c r="Y107" s="49">
        <v>0</v>
      </c>
      <c r="Z107" s="49">
        <v>0</v>
      </c>
      <c r="AA107" s="71">
        <v>107</v>
      </c>
      <c r="AB107" s="71"/>
      <c r="AC107" s="72"/>
      <c r="AD107" s="78" t="s">
        <v>1172</v>
      </c>
      <c r="AE107" s="78">
        <v>0</v>
      </c>
      <c r="AF107" s="78">
        <v>85668</v>
      </c>
      <c r="AG107" s="78">
        <v>7615076</v>
      </c>
      <c r="AH107" s="78">
        <v>1</v>
      </c>
      <c r="AI107" s="78">
        <v>-18000</v>
      </c>
      <c r="AJ107" s="78" t="s">
        <v>1293</v>
      </c>
      <c r="AK107" s="78"/>
      <c r="AL107" s="82" t="s">
        <v>1435</v>
      </c>
      <c r="AM107" s="78" t="s">
        <v>1449</v>
      </c>
      <c r="AN107" s="80">
        <v>40953.86267361111</v>
      </c>
      <c r="AO107" s="82" t="s">
        <v>1529</v>
      </c>
      <c r="AP107" s="78" t="b">
        <v>0</v>
      </c>
      <c r="AQ107" s="78" t="b">
        <v>0</v>
      </c>
      <c r="AR107" s="78" t="b">
        <v>0</v>
      </c>
      <c r="AS107" s="78" t="s">
        <v>1035</v>
      </c>
      <c r="AT107" s="78">
        <v>286</v>
      </c>
      <c r="AU107" s="82" t="s">
        <v>1571</v>
      </c>
      <c r="AV107" s="78" t="b">
        <v>1</v>
      </c>
      <c r="AW107" s="78" t="s">
        <v>1682</v>
      </c>
      <c r="AX107" s="82" t="s">
        <v>1787</v>
      </c>
      <c r="AY107" s="78" t="s">
        <v>65</v>
      </c>
      <c r="AZ107" s="78" t="str">
        <f>REPLACE(INDEX(GroupVertices[Group],MATCH(Vertices[[#This Row],[Vertex]],GroupVertices[Vertex],0)),1,1,"")</f>
        <v>1</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317</v>
      </c>
      <c r="B108" s="65"/>
      <c r="C108" s="65" t="s">
        <v>64</v>
      </c>
      <c r="D108" s="66">
        <v>230.36829836829838</v>
      </c>
      <c r="E108" s="68"/>
      <c r="F108" s="100" t="s">
        <v>1647</v>
      </c>
      <c r="G108" s="65"/>
      <c r="H108" s="69" t="s">
        <v>317</v>
      </c>
      <c r="I108" s="70"/>
      <c r="J108" s="70"/>
      <c r="K108" s="69" t="s">
        <v>1933</v>
      </c>
      <c r="L108" s="73">
        <v>1</v>
      </c>
      <c r="M108" s="74">
        <v>342.7259216308594</v>
      </c>
      <c r="N108" s="74">
        <v>6916.8359375</v>
      </c>
      <c r="O108" s="75"/>
      <c r="P108" s="76"/>
      <c r="Q108" s="76"/>
      <c r="R108" s="86"/>
      <c r="S108" s="48">
        <v>1</v>
      </c>
      <c r="T108" s="48">
        <v>0</v>
      </c>
      <c r="U108" s="49">
        <v>0</v>
      </c>
      <c r="V108" s="49">
        <v>0.008475</v>
      </c>
      <c r="W108" s="49">
        <v>0.018234</v>
      </c>
      <c r="X108" s="49">
        <v>0.54192</v>
      </c>
      <c r="Y108" s="49">
        <v>0</v>
      </c>
      <c r="Z108" s="49">
        <v>0</v>
      </c>
      <c r="AA108" s="71">
        <v>108</v>
      </c>
      <c r="AB108" s="71"/>
      <c r="AC108" s="72"/>
      <c r="AD108" s="78" t="s">
        <v>1173</v>
      </c>
      <c r="AE108" s="78">
        <v>2088</v>
      </c>
      <c r="AF108" s="78">
        <v>2555</v>
      </c>
      <c r="AG108" s="78">
        <v>12310</v>
      </c>
      <c r="AH108" s="78">
        <v>46</v>
      </c>
      <c r="AI108" s="78"/>
      <c r="AJ108" s="78" t="s">
        <v>1294</v>
      </c>
      <c r="AK108" s="78" t="s">
        <v>1380</v>
      </c>
      <c r="AL108" s="82" t="s">
        <v>1436</v>
      </c>
      <c r="AM108" s="78"/>
      <c r="AN108" s="80">
        <v>39886.91186342593</v>
      </c>
      <c r="AO108" s="82" t="s">
        <v>1530</v>
      </c>
      <c r="AP108" s="78" t="b">
        <v>0</v>
      </c>
      <c r="AQ108" s="78" t="b">
        <v>0</v>
      </c>
      <c r="AR108" s="78" t="b">
        <v>0</v>
      </c>
      <c r="AS108" s="78" t="s">
        <v>1035</v>
      </c>
      <c r="AT108" s="78">
        <v>147</v>
      </c>
      <c r="AU108" s="82" t="s">
        <v>1558</v>
      </c>
      <c r="AV108" s="78" t="b">
        <v>0</v>
      </c>
      <c r="AW108" s="78" t="s">
        <v>1682</v>
      </c>
      <c r="AX108" s="82" t="s">
        <v>1788</v>
      </c>
      <c r="AY108" s="78" t="s">
        <v>65</v>
      </c>
      <c r="AZ108" s="78" t="str">
        <f>REPLACE(INDEX(GroupVertices[Group],MATCH(Vertices[[#This Row],[Vertex]],GroupVertices[Vertex],0)),1,1,"")</f>
        <v>1</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318</v>
      </c>
      <c r="B109" s="65"/>
      <c r="C109" s="65" t="s">
        <v>64</v>
      </c>
      <c r="D109" s="66">
        <v>162</v>
      </c>
      <c r="E109" s="68"/>
      <c r="F109" s="100" t="s">
        <v>1648</v>
      </c>
      <c r="G109" s="65"/>
      <c r="H109" s="69" t="s">
        <v>318</v>
      </c>
      <c r="I109" s="70"/>
      <c r="J109" s="70"/>
      <c r="K109" s="69" t="s">
        <v>1934</v>
      </c>
      <c r="L109" s="73">
        <v>1</v>
      </c>
      <c r="M109" s="74">
        <v>194.9122772216797</v>
      </c>
      <c r="N109" s="74">
        <v>4880.81689453125</v>
      </c>
      <c r="O109" s="75"/>
      <c r="P109" s="76"/>
      <c r="Q109" s="76"/>
      <c r="R109" s="86"/>
      <c r="S109" s="48">
        <v>1</v>
      </c>
      <c r="T109" s="48">
        <v>0</v>
      </c>
      <c r="U109" s="49">
        <v>0</v>
      </c>
      <c r="V109" s="49">
        <v>0.008475</v>
      </c>
      <c r="W109" s="49">
        <v>0.018234</v>
      </c>
      <c r="X109" s="49">
        <v>0.54192</v>
      </c>
      <c r="Y109" s="49">
        <v>0</v>
      </c>
      <c r="Z109" s="49">
        <v>0</v>
      </c>
      <c r="AA109" s="71">
        <v>109</v>
      </c>
      <c r="AB109" s="71"/>
      <c r="AC109" s="72"/>
      <c r="AD109" s="78" t="s">
        <v>1174</v>
      </c>
      <c r="AE109" s="78">
        <v>4</v>
      </c>
      <c r="AF109" s="78">
        <v>0</v>
      </c>
      <c r="AG109" s="78">
        <v>73</v>
      </c>
      <c r="AH109" s="78">
        <v>2</v>
      </c>
      <c r="AI109" s="78"/>
      <c r="AJ109" s="78"/>
      <c r="AK109" s="78" t="s">
        <v>1383</v>
      </c>
      <c r="AL109" s="78"/>
      <c r="AM109" s="78"/>
      <c r="AN109" s="80">
        <v>40558.332650462966</v>
      </c>
      <c r="AO109" s="78"/>
      <c r="AP109" s="78" t="b">
        <v>0</v>
      </c>
      <c r="AQ109" s="78" t="b">
        <v>0</v>
      </c>
      <c r="AR109" s="78" t="b">
        <v>0</v>
      </c>
      <c r="AS109" s="78" t="s">
        <v>1035</v>
      </c>
      <c r="AT109" s="78">
        <v>0</v>
      </c>
      <c r="AU109" s="82" t="s">
        <v>1560</v>
      </c>
      <c r="AV109" s="78" t="b">
        <v>0</v>
      </c>
      <c r="AW109" s="78" t="s">
        <v>1682</v>
      </c>
      <c r="AX109" s="82" t="s">
        <v>1789</v>
      </c>
      <c r="AY109" s="78" t="s">
        <v>65</v>
      </c>
      <c r="AZ109" s="78" t="str">
        <f>REPLACE(INDEX(GroupVertices[Group],MATCH(Vertices[[#This Row],[Vertex]],GroupVertices[Vertex],0)),1,1,"")</f>
        <v>1</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319</v>
      </c>
      <c r="B110" s="65"/>
      <c r="C110" s="65" t="s">
        <v>64</v>
      </c>
      <c r="D110" s="66">
        <v>163.8731040648849</v>
      </c>
      <c r="E110" s="68"/>
      <c r="F110" s="100" t="s">
        <v>1649</v>
      </c>
      <c r="G110" s="65"/>
      <c r="H110" s="69" t="s">
        <v>319</v>
      </c>
      <c r="I110" s="70"/>
      <c r="J110" s="70"/>
      <c r="K110" s="69" t="s">
        <v>1935</v>
      </c>
      <c r="L110" s="73">
        <v>1</v>
      </c>
      <c r="M110" s="74">
        <v>1761.399169921875</v>
      </c>
      <c r="N110" s="74">
        <v>8661.6357421875</v>
      </c>
      <c r="O110" s="75"/>
      <c r="P110" s="76"/>
      <c r="Q110" s="76"/>
      <c r="R110" s="86"/>
      <c r="S110" s="48">
        <v>1</v>
      </c>
      <c r="T110" s="48">
        <v>0</v>
      </c>
      <c r="U110" s="49">
        <v>0</v>
      </c>
      <c r="V110" s="49">
        <v>0.008475</v>
      </c>
      <c r="W110" s="49">
        <v>0.018234</v>
      </c>
      <c r="X110" s="49">
        <v>0.54192</v>
      </c>
      <c r="Y110" s="49">
        <v>0</v>
      </c>
      <c r="Z110" s="49">
        <v>0</v>
      </c>
      <c r="AA110" s="71">
        <v>110</v>
      </c>
      <c r="AB110" s="71"/>
      <c r="AC110" s="72"/>
      <c r="AD110" s="78" t="s">
        <v>1175</v>
      </c>
      <c r="AE110" s="78">
        <v>112</v>
      </c>
      <c r="AF110" s="78">
        <v>70</v>
      </c>
      <c r="AG110" s="78">
        <v>556</v>
      </c>
      <c r="AH110" s="78">
        <v>94</v>
      </c>
      <c r="AI110" s="78"/>
      <c r="AJ110" s="78"/>
      <c r="AK110" s="78"/>
      <c r="AL110" s="78"/>
      <c r="AM110" s="78"/>
      <c r="AN110" s="80">
        <v>40863.92119212963</v>
      </c>
      <c r="AO110" s="82" t="s">
        <v>1531</v>
      </c>
      <c r="AP110" s="78" t="b">
        <v>0</v>
      </c>
      <c r="AQ110" s="78" t="b">
        <v>0</v>
      </c>
      <c r="AR110" s="78" t="b">
        <v>0</v>
      </c>
      <c r="AS110" s="78" t="s">
        <v>1035</v>
      </c>
      <c r="AT110" s="78">
        <v>1</v>
      </c>
      <c r="AU110" s="82" t="s">
        <v>1560</v>
      </c>
      <c r="AV110" s="78" t="b">
        <v>0</v>
      </c>
      <c r="AW110" s="78" t="s">
        <v>1682</v>
      </c>
      <c r="AX110" s="82" t="s">
        <v>1790</v>
      </c>
      <c r="AY110" s="78" t="s">
        <v>65</v>
      </c>
      <c r="AZ110" s="78" t="str">
        <f>REPLACE(INDEX(GroupVertices[Group],MATCH(Vertices[[#This Row],[Vertex]],GroupVertices[Vertex],0)),1,1,"")</f>
        <v>1</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320</v>
      </c>
      <c r="B111" s="65"/>
      <c r="C111" s="65" t="s">
        <v>64</v>
      </c>
      <c r="D111" s="66">
        <v>185.09269725708083</v>
      </c>
      <c r="E111" s="68"/>
      <c r="F111" s="100" t="s">
        <v>1650</v>
      </c>
      <c r="G111" s="65"/>
      <c r="H111" s="69" t="s">
        <v>320</v>
      </c>
      <c r="I111" s="70"/>
      <c r="J111" s="70"/>
      <c r="K111" s="69" t="s">
        <v>1936</v>
      </c>
      <c r="L111" s="73">
        <v>1</v>
      </c>
      <c r="M111" s="74">
        <v>519.9029541015625</v>
      </c>
      <c r="N111" s="74">
        <v>7888.392578125</v>
      </c>
      <c r="O111" s="75"/>
      <c r="P111" s="76"/>
      <c r="Q111" s="76"/>
      <c r="R111" s="86"/>
      <c r="S111" s="48">
        <v>1</v>
      </c>
      <c r="T111" s="48">
        <v>0</v>
      </c>
      <c r="U111" s="49">
        <v>0</v>
      </c>
      <c r="V111" s="49">
        <v>0.008475</v>
      </c>
      <c r="W111" s="49">
        <v>0.018234</v>
      </c>
      <c r="X111" s="49">
        <v>0.54192</v>
      </c>
      <c r="Y111" s="49">
        <v>0</v>
      </c>
      <c r="Z111" s="49">
        <v>0</v>
      </c>
      <c r="AA111" s="71">
        <v>111</v>
      </c>
      <c r="AB111" s="71"/>
      <c r="AC111" s="72"/>
      <c r="AD111" s="78" t="s">
        <v>1176</v>
      </c>
      <c r="AE111" s="78">
        <v>817</v>
      </c>
      <c r="AF111" s="78">
        <v>863</v>
      </c>
      <c r="AG111" s="78">
        <v>11846</v>
      </c>
      <c r="AH111" s="78">
        <v>4849</v>
      </c>
      <c r="AI111" s="78">
        <v>0</v>
      </c>
      <c r="AJ111" s="78"/>
      <c r="AK111" s="78" t="s">
        <v>1384</v>
      </c>
      <c r="AL111" s="82" t="s">
        <v>1437</v>
      </c>
      <c r="AM111" s="78" t="s">
        <v>1451</v>
      </c>
      <c r="AN111" s="80">
        <v>39954.419699074075</v>
      </c>
      <c r="AO111" s="82" t="s">
        <v>1532</v>
      </c>
      <c r="AP111" s="78" t="b">
        <v>0</v>
      </c>
      <c r="AQ111" s="78" t="b">
        <v>0</v>
      </c>
      <c r="AR111" s="78" t="b">
        <v>1</v>
      </c>
      <c r="AS111" s="78" t="s">
        <v>1035</v>
      </c>
      <c r="AT111" s="78">
        <v>0</v>
      </c>
      <c r="AU111" s="82" t="s">
        <v>1572</v>
      </c>
      <c r="AV111" s="78" t="b">
        <v>0</v>
      </c>
      <c r="AW111" s="78" t="s">
        <v>1682</v>
      </c>
      <c r="AX111" s="82" t="s">
        <v>1791</v>
      </c>
      <c r="AY111" s="78" t="s">
        <v>65</v>
      </c>
      <c r="AZ111" s="78" t="str">
        <f>REPLACE(INDEX(GroupVertices[Group],MATCH(Vertices[[#This Row],[Vertex]],GroupVertices[Vertex],0)),1,1,"")</f>
        <v>1</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321</v>
      </c>
      <c r="B112" s="65"/>
      <c r="C112" s="65" t="s">
        <v>64</v>
      </c>
      <c r="D112" s="66">
        <v>167.56579493565795</v>
      </c>
      <c r="E112" s="68"/>
      <c r="F112" s="100" t="s">
        <v>1651</v>
      </c>
      <c r="G112" s="65"/>
      <c r="H112" s="69" t="s">
        <v>321</v>
      </c>
      <c r="I112" s="70"/>
      <c r="J112" s="70"/>
      <c r="K112" s="69" t="s">
        <v>1937</v>
      </c>
      <c r="L112" s="73">
        <v>1</v>
      </c>
      <c r="M112" s="74">
        <v>880.8798217773438</v>
      </c>
      <c r="N112" s="74">
        <v>3233.87060546875</v>
      </c>
      <c r="O112" s="75"/>
      <c r="P112" s="76"/>
      <c r="Q112" s="76"/>
      <c r="R112" s="86"/>
      <c r="S112" s="48">
        <v>1</v>
      </c>
      <c r="T112" s="48">
        <v>0</v>
      </c>
      <c r="U112" s="49">
        <v>0</v>
      </c>
      <c r="V112" s="49">
        <v>0.008475</v>
      </c>
      <c r="W112" s="49">
        <v>0.018234</v>
      </c>
      <c r="X112" s="49">
        <v>0.54192</v>
      </c>
      <c r="Y112" s="49">
        <v>0</v>
      </c>
      <c r="Z112" s="49">
        <v>0</v>
      </c>
      <c r="AA112" s="71">
        <v>112</v>
      </c>
      <c r="AB112" s="71"/>
      <c r="AC112" s="72"/>
      <c r="AD112" s="78" t="s">
        <v>1177</v>
      </c>
      <c r="AE112" s="78">
        <v>494</v>
      </c>
      <c r="AF112" s="78">
        <v>208</v>
      </c>
      <c r="AG112" s="78">
        <v>5534</v>
      </c>
      <c r="AH112" s="78">
        <v>6925</v>
      </c>
      <c r="AI112" s="78"/>
      <c r="AJ112" s="78" t="s">
        <v>1295</v>
      </c>
      <c r="AK112" s="78" t="s">
        <v>1382</v>
      </c>
      <c r="AL112" s="78"/>
      <c r="AM112" s="78"/>
      <c r="AN112" s="80">
        <v>40731.66997685185</v>
      </c>
      <c r="AO112" s="82" t="s">
        <v>1533</v>
      </c>
      <c r="AP112" s="78" t="b">
        <v>0</v>
      </c>
      <c r="AQ112" s="78" t="b">
        <v>0</v>
      </c>
      <c r="AR112" s="78" t="b">
        <v>0</v>
      </c>
      <c r="AS112" s="78" t="s">
        <v>1035</v>
      </c>
      <c r="AT112" s="78">
        <v>33</v>
      </c>
      <c r="AU112" s="82" t="s">
        <v>1557</v>
      </c>
      <c r="AV112" s="78" t="b">
        <v>0</v>
      </c>
      <c r="AW112" s="78" t="s">
        <v>1682</v>
      </c>
      <c r="AX112" s="82" t="s">
        <v>1792</v>
      </c>
      <c r="AY112" s="78" t="s">
        <v>65</v>
      </c>
      <c r="AZ112" s="78" t="str">
        <f>REPLACE(INDEX(GroupVertices[Group],MATCH(Vertices[[#This Row],[Vertex]],GroupVertices[Vertex],0)),1,1,"")</f>
        <v>1</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322</v>
      </c>
      <c r="B113" s="65"/>
      <c r="C113" s="65" t="s">
        <v>64</v>
      </c>
      <c r="D113" s="66">
        <v>163.52524188140626</v>
      </c>
      <c r="E113" s="68"/>
      <c r="F113" s="100" t="s">
        <v>1652</v>
      </c>
      <c r="G113" s="65"/>
      <c r="H113" s="69" t="s">
        <v>322</v>
      </c>
      <c r="I113" s="70"/>
      <c r="J113" s="70"/>
      <c r="K113" s="69" t="s">
        <v>1938</v>
      </c>
      <c r="L113" s="73">
        <v>1</v>
      </c>
      <c r="M113" s="74">
        <v>2835.257080078125</v>
      </c>
      <c r="N113" s="74">
        <v>5204.134765625</v>
      </c>
      <c r="O113" s="75"/>
      <c r="P113" s="76"/>
      <c r="Q113" s="76"/>
      <c r="R113" s="86"/>
      <c r="S113" s="48">
        <v>1</v>
      </c>
      <c r="T113" s="48">
        <v>0</v>
      </c>
      <c r="U113" s="49">
        <v>0</v>
      </c>
      <c r="V113" s="49">
        <v>0.008475</v>
      </c>
      <c r="W113" s="49">
        <v>0.018234</v>
      </c>
      <c r="X113" s="49">
        <v>0.54192</v>
      </c>
      <c r="Y113" s="49">
        <v>0</v>
      </c>
      <c r="Z113" s="49">
        <v>0</v>
      </c>
      <c r="AA113" s="71">
        <v>113</v>
      </c>
      <c r="AB113" s="71"/>
      <c r="AC113" s="72"/>
      <c r="AD113" s="78" t="s">
        <v>1178</v>
      </c>
      <c r="AE113" s="78">
        <v>143</v>
      </c>
      <c r="AF113" s="78">
        <v>57</v>
      </c>
      <c r="AG113" s="78">
        <v>45</v>
      </c>
      <c r="AH113" s="78">
        <v>16</v>
      </c>
      <c r="AI113" s="78"/>
      <c r="AJ113" s="78"/>
      <c r="AK113" s="78"/>
      <c r="AL113" s="78"/>
      <c r="AM113" s="78"/>
      <c r="AN113" s="80">
        <v>39883.76719907407</v>
      </c>
      <c r="AO113" s="78"/>
      <c r="AP113" s="78" t="b">
        <v>1</v>
      </c>
      <c r="AQ113" s="78" t="b">
        <v>0</v>
      </c>
      <c r="AR113" s="78" t="b">
        <v>0</v>
      </c>
      <c r="AS113" s="78" t="s">
        <v>1035</v>
      </c>
      <c r="AT113" s="78">
        <v>1</v>
      </c>
      <c r="AU113" s="82" t="s">
        <v>1557</v>
      </c>
      <c r="AV113" s="78" t="b">
        <v>0</v>
      </c>
      <c r="AW113" s="78" t="s">
        <v>1682</v>
      </c>
      <c r="AX113" s="82" t="s">
        <v>1793</v>
      </c>
      <c r="AY113" s="78" t="s">
        <v>65</v>
      </c>
      <c r="AZ113" s="78" t="str">
        <f>REPLACE(INDEX(GroupVertices[Group],MATCH(Vertices[[#This Row],[Vertex]],GroupVertices[Vertex],0)),1,1,"")</f>
        <v>1</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323</v>
      </c>
      <c r="B114" s="65"/>
      <c r="C114" s="65" t="s">
        <v>64</v>
      </c>
      <c r="D114" s="66">
        <v>169.54593351853626</v>
      </c>
      <c r="E114" s="68"/>
      <c r="F114" s="100" t="s">
        <v>1653</v>
      </c>
      <c r="G114" s="65"/>
      <c r="H114" s="69" t="s">
        <v>323</v>
      </c>
      <c r="I114" s="70"/>
      <c r="J114" s="70"/>
      <c r="K114" s="69" t="s">
        <v>1939</v>
      </c>
      <c r="L114" s="73">
        <v>1</v>
      </c>
      <c r="M114" s="74">
        <v>2760.850341796875</v>
      </c>
      <c r="N114" s="74">
        <v>3590.316162109375</v>
      </c>
      <c r="O114" s="75"/>
      <c r="P114" s="76"/>
      <c r="Q114" s="76"/>
      <c r="R114" s="86"/>
      <c r="S114" s="48">
        <v>1</v>
      </c>
      <c r="T114" s="48">
        <v>0</v>
      </c>
      <c r="U114" s="49">
        <v>0</v>
      </c>
      <c r="V114" s="49">
        <v>0.008475</v>
      </c>
      <c r="W114" s="49">
        <v>0.018234</v>
      </c>
      <c r="X114" s="49">
        <v>0.54192</v>
      </c>
      <c r="Y114" s="49">
        <v>0</v>
      </c>
      <c r="Z114" s="49">
        <v>0</v>
      </c>
      <c r="AA114" s="71">
        <v>114</v>
      </c>
      <c r="AB114" s="71"/>
      <c r="AC114" s="72"/>
      <c r="AD114" s="78" t="s">
        <v>1179</v>
      </c>
      <c r="AE114" s="78">
        <v>295</v>
      </c>
      <c r="AF114" s="78">
        <v>282</v>
      </c>
      <c r="AG114" s="78">
        <v>5644</v>
      </c>
      <c r="AH114" s="78">
        <v>733</v>
      </c>
      <c r="AI114" s="78"/>
      <c r="AJ114" s="78" t="s">
        <v>1296</v>
      </c>
      <c r="AK114" s="78" t="s">
        <v>1385</v>
      </c>
      <c r="AL114" s="82" t="s">
        <v>1438</v>
      </c>
      <c r="AM114" s="78"/>
      <c r="AN114" s="80">
        <v>40436.160266203704</v>
      </c>
      <c r="AO114" s="82" t="s">
        <v>1534</v>
      </c>
      <c r="AP114" s="78" t="b">
        <v>0</v>
      </c>
      <c r="AQ114" s="78" t="b">
        <v>0</v>
      </c>
      <c r="AR114" s="78" t="b">
        <v>1</v>
      </c>
      <c r="AS114" s="78" t="s">
        <v>1035</v>
      </c>
      <c r="AT114" s="78">
        <v>0</v>
      </c>
      <c r="AU114" s="82" t="s">
        <v>1564</v>
      </c>
      <c r="AV114" s="78" t="b">
        <v>0</v>
      </c>
      <c r="AW114" s="78" t="s">
        <v>1682</v>
      </c>
      <c r="AX114" s="82" t="s">
        <v>1794</v>
      </c>
      <c r="AY114" s="78" t="s">
        <v>65</v>
      </c>
      <c r="AZ114" s="78" t="str">
        <f>REPLACE(INDEX(GroupVertices[Group],MATCH(Vertices[[#This Row],[Vertex]],GroupVertices[Vertex],0)),1,1,"")</f>
        <v>1</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324</v>
      </c>
      <c r="B115" s="65"/>
      <c r="C115" s="65" t="s">
        <v>64</v>
      </c>
      <c r="D115" s="66">
        <v>162.50841396046874</v>
      </c>
      <c r="E115" s="68"/>
      <c r="F115" s="100" t="s">
        <v>1654</v>
      </c>
      <c r="G115" s="65"/>
      <c r="H115" s="69" t="s">
        <v>324</v>
      </c>
      <c r="I115" s="70"/>
      <c r="J115" s="70"/>
      <c r="K115" s="69" t="s">
        <v>1940</v>
      </c>
      <c r="L115" s="73">
        <v>1</v>
      </c>
      <c r="M115" s="74">
        <v>788.8587036132812</v>
      </c>
      <c r="N115" s="74">
        <v>1232.7789306640625</v>
      </c>
      <c r="O115" s="75"/>
      <c r="P115" s="76"/>
      <c r="Q115" s="76"/>
      <c r="R115" s="86"/>
      <c r="S115" s="48">
        <v>1</v>
      </c>
      <c r="T115" s="48">
        <v>0</v>
      </c>
      <c r="U115" s="49">
        <v>0</v>
      </c>
      <c r="V115" s="49">
        <v>0.008475</v>
      </c>
      <c r="W115" s="49">
        <v>0.018234</v>
      </c>
      <c r="X115" s="49">
        <v>0.54192</v>
      </c>
      <c r="Y115" s="49">
        <v>0</v>
      </c>
      <c r="Z115" s="49">
        <v>0</v>
      </c>
      <c r="AA115" s="71">
        <v>115</v>
      </c>
      <c r="AB115" s="71"/>
      <c r="AC115" s="72"/>
      <c r="AD115" s="78" t="s">
        <v>1180</v>
      </c>
      <c r="AE115" s="78">
        <v>68</v>
      </c>
      <c r="AF115" s="78">
        <v>19</v>
      </c>
      <c r="AG115" s="78">
        <v>572</v>
      </c>
      <c r="AH115" s="78">
        <v>40</v>
      </c>
      <c r="AI115" s="78"/>
      <c r="AJ115" s="78"/>
      <c r="AK115" s="78" t="s">
        <v>1386</v>
      </c>
      <c r="AL115" s="78"/>
      <c r="AM115" s="78"/>
      <c r="AN115" s="80">
        <v>41188.17778935185</v>
      </c>
      <c r="AO115" s="78"/>
      <c r="AP115" s="78" t="b">
        <v>1</v>
      </c>
      <c r="AQ115" s="78" t="b">
        <v>0</v>
      </c>
      <c r="AR115" s="78" t="b">
        <v>0</v>
      </c>
      <c r="AS115" s="78" t="s">
        <v>1552</v>
      </c>
      <c r="AT115" s="78">
        <v>0</v>
      </c>
      <c r="AU115" s="82" t="s">
        <v>1557</v>
      </c>
      <c r="AV115" s="78" t="b">
        <v>0</v>
      </c>
      <c r="AW115" s="78" t="s">
        <v>1682</v>
      </c>
      <c r="AX115" s="82" t="s">
        <v>1795</v>
      </c>
      <c r="AY115" s="78" t="s">
        <v>65</v>
      </c>
      <c r="AZ115" s="78" t="str">
        <f>REPLACE(INDEX(GroupVertices[Group],MATCH(Vertices[[#This Row],[Vertex]],GroupVertices[Vertex],0)),1,1,"")</f>
        <v>1</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325</v>
      </c>
      <c r="B116" s="65"/>
      <c r="C116" s="65" t="s">
        <v>64</v>
      </c>
      <c r="D116" s="66">
        <v>234.35533416355332</v>
      </c>
      <c r="E116" s="68"/>
      <c r="F116" s="100" t="s">
        <v>1655</v>
      </c>
      <c r="G116" s="65"/>
      <c r="H116" s="69" t="s">
        <v>325</v>
      </c>
      <c r="I116" s="70"/>
      <c r="J116" s="70"/>
      <c r="K116" s="69" t="s">
        <v>1941</v>
      </c>
      <c r="L116" s="73">
        <v>1</v>
      </c>
      <c r="M116" s="74">
        <v>2190.46240234375</v>
      </c>
      <c r="N116" s="74">
        <v>633.7313842773438</v>
      </c>
      <c r="O116" s="75"/>
      <c r="P116" s="76"/>
      <c r="Q116" s="76"/>
      <c r="R116" s="86"/>
      <c r="S116" s="48">
        <v>1</v>
      </c>
      <c r="T116" s="48">
        <v>0</v>
      </c>
      <c r="U116" s="49">
        <v>0</v>
      </c>
      <c r="V116" s="49">
        <v>0.008475</v>
      </c>
      <c r="W116" s="49">
        <v>0.018234</v>
      </c>
      <c r="X116" s="49">
        <v>0.54192</v>
      </c>
      <c r="Y116" s="49">
        <v>0</v>
      </c>
      <c r="Z116" s="49">
        <v>0</v>
      </c>
      <c r="AA116" s="71">
        <v>116</v>
      </c>
      <c r="AB116" s="71"/>
      <c r="AC116" s="72"/>
      <c r="AD116" s="78" t="s">
        <v>1181</v>
      </c>
      <c r="AE116" s="78">
        <v>2010</v>
      </c>
      <c r="AF116" s="78">
        <v>2704</v>
      </c>
      <c r="AG116" s="78">
        <v>102688</v>
      </c>
      <c r="AH116" s="78">
        <v>1413</v>
      </c>
      <c r="AI116" s="78"/>
      <c r="AJ116" s="78" t="s">
        <v>1297</v>
      </c>
      <c r="AK116" s="78" t="s">
        <v>1387</v>
      </c>
      <c r="AL116" s="82" t="s">
        <v>1439</v>
      </c>
      <c r="AM116" s="78"/>
      <c r="AN116" s="80">
        <v>39870.30105324074</v>
      </c>
      <c r="AO116" s="82" t="s">
        <v>1535</v>
      </c>
      <c r="AP116" s="78" t="b">
        <v>0</v>
      </c>
      <c r="AQ116" s="78" t="b">
        <v>0</v>
      </c>
      <c r="AR116" s="78" t="b">
        <v>1</v>
      </c>
      <c r="AS116" s="78" t="s">
        <v>1035</v>
      </c>
      <c r="AT116" s="78">
        <v>65</v>
      </c>
      <c r="AU116" s="82" t="s">
        <v>1560</v>
      </c>
      <c r="AV116" s="78" t="b">
        <v>0</v>
      </c>
      <c r="AW116" s="78" t="s">
        <v>1682</v>
      </c>
      <c r="AX116" s="82" t="s">
        <v>1796</v>
      </c>
      <c r="AY116" s="78" t="s">
        <v>65</v>
      </c>
      <c r="AZ116" s="78" t="str">
        <f>REPLACE(INDEX(GroupVertices[Group],MATCH(Vertices[[#This Row],[Vertex]],GroupVertices[Vertex],0)),1,1,"")</f>
        <v>1</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326</v>
      </c>
      <c r="B117" s="65"/>
      <c r="C117" s="65" t="s">
        <v>64</v>
      </c>
      <c r="D117" s="66">
        <v>162.16055177699013</v>
      </c>
      <c r="E117" s="68"/>
      <c r="F117" s="100" t="s">
        <v>1656</v>
      </c>
      <c r="G117" s="65"/>
      <c r="H117" s="69" t="s">
        <v>326</v>
      </c>
      <c r="I117" s="70"/>
      <c r="J117" s="70"/>
      <c r="K117" s="69" t="s">
        <v>1942</v>
      </c>
      <c r="L117" s="73">
        <v>1</v>
      </c>
      <c r="M117" s="74">
        <v>1791.27294921875</v>
      </c>
      <c r="N117" s="74">
        <v>3333.02001953125</v>
      </c>
      <c r="O117" s="75"/>
      <c r="P117" s="76"/>
      <c r="Q117" s="76"/>
      <c r="R117" s="86"/>
      <c r="S117" s="48">
        <v>1</v>
      </c>
      <c r="T117" s="48">
        <v>0</v>
      </c>
      <c r="U117" s="49">
        <v>0</v>
      </c>
      <c r="V117" s="49">
        <v>0.008475</v>
      </c>
      <c r="W117" s="49">
        <v>0.018234</v>
      </c>
      <c r="X117" s="49">
        <v>0.54192</v>
      </c>
      <c r="Y117" s="49">
        <v>0</v>
      </c>
      <c r="Z117" s="49">
        <v>0</v>
      </c>
      <c r="AA117" s="71">
        <v>117</v>
      </c>
      <c r="AB117" s="71"/>
      <c r="AC117" s="72"/>
      <c r="AD117" s="78" t="s">
        <v>1182</v>
      </c>
      <c r="AE117" s="78">
        <v>23</v>
      </c>
      <c r="AF117" s="78">
        <v>6</v>
      </c>
      <c r="AG117" s="78">
        <v>78</v>
      </c>
      <c r="AH117" s="78">
        <v>43</v>
      </c>
      <c r="AI117" s="78"/>
      <c r="AJ117" s="78"/>
      <c r="AK117" s="78" t="s">
        <v>1388</v>
      </c>
      <c r="AL117" s="82" t="s">
        <v>1440</v>
      </c>
      <c r="AM117" s="78"/>
      <c r="AN117" s="80">
        <v>42162.80003472222</v>
      </c>
      <c r="AO117" s="78"/>
      <c r="AP117" s="78" t="b">
        <v>1</v>
      </c>
      <c r="AQ117" s="78" t="b">
        <v>0</v>
      </c>
      <c r="AR117" s="78" t="b">
        <v>0</v>
      </c>
      <c r="AS117" s="78" t="s">
        <v>1556</v>
      </c>
      <c r="AT117" s="78">
        <v>1</v>
      </c>
      <c r="AU117" s="82" t="s">
        <v>1557</v>
      </c>
      <c r="AV117" s="78" t="b">
        <v>0</v>
      </c>
      <c r="AW117" s="78" t="s">
        <v>1682</v>
      </c>
      <c r="AX117" s="82" t="s">
        <v>1797</v>
      </c>
      <c r="AY117" s="78" t="s">
        <v>65</v>
      </c>
      <c r="AZ117" s="78" t="str">
        <f>REPLACE(INDEX(GroupVertices[Group],MATCH(Vertices[[#This Row],[Vertex]],GroupVertices[Vertex],0)),1,1,"")</f>
        <v>1</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327</v>
      </c>
      <c r="B118" s="65"/>
      <c r="C118" s="65" t="s">
        <v>64</v>
      </c>
      <c r="D118" s="66">
        <v>164.43503528435036</v>
      </c>
      <c r="E118" s="68"/>
      <c r="F118" s="100" t="s">
        <v>1657</v>
      </c>
      <c r="G118" s="65"/>
      <c r="H118" s="69" t="s">
        <v>327</v>
      </c>
      <c r="I118" s="70"/>
      <c r="J118" s="70"/>
      <c r="K118" s="69" t="s">
        <v>1943</v>
      </c>
      <c r="L118" s="73">
        <v>1</v>
      </c>
      <c r="M118" s="74">
        <v>1287.66943359375</v>
      </c>
      <c r="N118" s="74">
        <v>8157.94580078125</v>
      </c>
      <c r="O118" s="75"/>
      <c r="P118" s="76"/>
      <c r="Q118" s="76"/>
      <c r="R118" s="86"/>
      <c r="S118" s="48">
        <v>1</v>
      </c>
      <c r="T118" s="48">
        <v>0</v>
      </c>
      <c r="U118" s="49">
        <v>0</v>
      </c>
      <c r="V118" s="49">
        <v>0.008475</v>
      </c>
      <c r="W118" s="49">
        <v>0.018234</v>
      </c>
      <c r="X118" s="49">
        <v>0.54192</v>
      </c>
      <c r="Y118" s="49">
        <v>0</v>
      </c>
      <c r="Z118" s="49">
        <v>0</v>
      </c>
      <c r="AA118" s="71">
        <v>118</v>
      </c>
      <c r="AB118" s="71"/>
      <c r="AC118" s="72"/>
      <c r="AD118" s="78" t="s">
        <v>1183</v>
      </c>
      <c r="AE118" s="78">
        <v>94</v>
      </c>
      <c r="AF118" s="78">
        <v>91</v>
      </c>
      <c r="AG118" s="78">
        <v>91</v>
      </c>
      <c r="AH118" s="78">
        <v>0</v>
      </c>
      <c r="AI118" s="78"/>
      <c r="AJ118" s="78" t="s">
        <v>1298</v>
      </c>
      <c r="AK118" s="78"/>
      <c r="AL118" s="82" t="s">
        <v>1441</v>
      </c>
      <c r="AM118" s="78"/>
      <c r="AN118" s="80">
        <v>40165.59609953704</v>
      </c>
      <c r="AO118" s="82" t="s">
        <v>1536</v>
      </c>
      <c r="AP118" s="78" t="b">
        <v>0</v>
      </c>
      <c r="AQ118" s="78" t="b">
        <v>0</v>
      </c>
      <c r="AR118" s="78" t="b">
        <v>1</v>
      </c>
      <c r="AS118" s="78" t="s">
        <v>1035</v>
      </c>
      <c r="AT118" s="78">
        <v>7</v>
      </c>
      <c r="AU118" s="82" t="s">
        <v>1557</v>
      </c>
      <c r="AV118" s="78" t="b">
        <v>0</v>
      </c>
      <c r="AW118" s="78" t="s">
        <v>1682</v>
      </c>
      <c r="AX118" s="82" t="s">
        <v>1798</v>
      </c>
      <c r="AY118" s="78" t="s">
        <v>65</v>
      </c>
      <c r="AZ118" s="78" t="str">
        <f>REPLACE(INDEX(GroupVertices[Group],MATCH(Vertices[[#This Row],[Vertex]],GroupVertices[Vertex],0)),1,1,"")</f>
        <v>1</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328</v>
      </c>
      <c r="B119" s="65"/>
      <c r="C119" s="65" t="s">
        <v>64</v>
      </c>
      <c r="D119" s="66">
        <v>162.16055177699013</v>
      </c>
      <c r="E119" s="68"/>
      <c r="F119" s="100" t="s">
        <v>1658</v>
      </c>
      <c r="G119" s="65"/>
      <c r="H119" s="69" t="s">
        <v>328</v>
      </c>
      <c r="I119" s="70"/>
      <c r="J119" s="70"/>
      <c r="K119" s="69" t="s">
        <v>1944</v>
      </c>
      <c r="L119" s="73">
        <v>1</v>
      </c>
      <c r="M119" s="74">
        <v>2810.75341796875</v>
      </c>
      <c r="N119" s="74">
        <v>8164.37451171875</v>
      </c>
      <c r="O119" s="75"/>
      <c r="P119" s="76"/>
      <c r="Q119" s="76"/>
      <c r="R119" s="86"/>
      <c r="S119" s="48">
        <v>1</v>
      </c>
      <c r="T119" s="48">
        <v>0</v>
      </c>
      <c r="U119" s="49">
        <v>0</v>
      </c>
      <c r="V119" s="49">
        <v>0.008475</v>
      </c>
      <c r="W119" s="49">
        <v>0.018234</v>
      </c>
      <c r="X119" s="49">
        <v>0.54192</v>
      </c>
      <c r="Y119" s="49">
        <v>0</v>
      </c>
      <c r="Z119" s="49">
        <v>0</v>
      </c>
      <c r="AA119" s="71">
        <v>119</v>
      </c>
      <c r="AB119" s="71"/>
      <c r="AC119" s="72"/>
      <c r="AD119" s="78" t="s">
        <v>1184</v>
      </c>
      <c r="AE119" s="78">
        <v>22</v>
      </c>
      <c r="AF119" s="78">
        <v>6</v>
      </c>
      <c r="AG119" s="78">
        <v>7</v>
      </c>
      <c r="AH119" s="78">
        <v>91</v>
      </c>
      <c r="AI119" s="78"/>
      <c r="AJ119" s="78" t="s">
        <v>1299</v>
      </c>
      <c r="AK119" s="78" t="s">
        <v>1367</v>
      </c>
      <c r="AL119" s="78"/>
      <c r="AM119" s="78"/>
      <c r="AN119" s="80">
        <v>42372.88334490741</v>
      </c>
      <c r="AO119" s="82" t="s">
        <v>1537</v>
      </c>
      <c r="AP119" s="78" t="b">
        <v>1</v>
      </c>
      <c r="AQ119" s="78" t="b">
        <v>0</v>
      </c>
      <c r="AR119" s="78" t="b">
        <v>1</v>
      </c>
      <c r="AS119" s="78" t="s">
        <v>1035</v>
      </c>
      <c r="AT119" s="78">
        <v>0</v>
      </c>
      <c r="AU119" s="78"/>
      <c r="AV119" s="78" t="b">
        <v>0</v>
      </c>
      <c r="AW119" s="78" t="s">
        <v>1682</v>
      </c>
      <c r="AX119" s="82" t="s">
        <v>1799</v>
      </c>
      <c r="AY119" s="78" t="s">
        <v>65</v>
      </c>
      <c r="AZ119" s="78" t="str">
        <f>REPLACE(INDEX(GroupVertices[Group],MATCH(Vertices[[#This Row],[Vertex]],GroupVertices[Vertex],0)),1,1,"")</f>
        <v>1</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329</v>
      </c>
      <c r="B120" s="65"/>
      <c r="C120" s="65" t="s">
        <v>64</v>
      </c>
      <c r="D120" s="66">
        <v>163.23089695692434</v>
      </c>
      <c r="E120" s="68"/>
      <c r="F120" s="100" t="s">
        <v>1659</v>
      </c>
      <c r="G120" s="65"/>
      <c r="H120" s="69" t="s">
        <v>329</v>
      </c>
      <c r="I120" s="70"/>
      <c r="J120" s="70"/>
      <c r="K120" s="69" t="s">
        <v>1945</v>
      </c>
      <c r="L120" s="73">
        <v>1</v>
      </c>
      <c r="M120" s="74">
        <v>797.1385498046875</v>
      </c>
      <c r="N120" s="74">
        <v>8592.986328125</v>
      </c>
      <c r="O120" s="75"/>
      <c r="P120" s="76"/>
      <c r="Q120" s="76"/>
      <c r="R120" s="86"/>
      <c r="S120" s="48">
        <v>1</v>
      </c>
      <c r="T120" s="48">
        <v>0</v>
      </c>
      <c r="U120" s="49">
        <v>0</v>
      </c>
      <c r="V120" s="49">
        <v>0.008475</v>
      </c>
      <c r="W120" s="49">
        <v>0.018234</v>
      </c>
      <c r="X120" s="49">
        <v>0.54192</v>
      </c>
      <c r="Y120" s="49">
        <v>0</v>
      </c>
      <c r="Z120" s="49">
        <v>0</v>
      </c>
      <c r="AA120" s="71">
        <v>120</v>
      </c>
      <c r="AB120" s="71"/>
      <c r="AC120" s="72"/>
      <c r="AD120" s="78" t="s">
        <v>1185</v>
      </c>
      <c r="AE120" s="78">
        <v>175</v>
      </c>
      <c r="AF120" s="78">
        <v>46</v>
      </c>
      <c r="AG120" s="78">
        <v>1332</v>
      </c>
      <c r="AH120" s="78">
        <v>1825</v>
      </c>
      <c r="AI120" s="78"/>
      <c r="AJ120" s="78"/>
      <c r="AK120" s="78" t="s">
        <v>1389</v>
      </c>
      <c r="AL120" s="78"/>
      <c r="AM120" s="78"/>
      <c r="AN120" s="80">
        <v>39925.06224537037</v>
      </c>
      <c r="AO120" s="82" t="s">
        <v>1538</v>
      </c>
      <c r="AP120" s="78" t="b">
        <v>1</v>
      </c>
      <c r="AQ120" s="78" t="b">
        <v>0</v>
      </c>
      <c r="AR120" s="78" t="b">
        <v>1</v>
      </c>
      <c r="AS120" s="78" t="s">
        <v>1035</v>
      </c>
      <c r="AT120" s="78">
        <v>2</v>
      </c>
      <c r="AU120" s="82" t="s">
        <v>1557</v>
      </c>
      <c r="AV120" s="78" t="b">
        <v>0</v>
      </c>
      <c r="AW120" s="78" t="s">
        <v>1682</v>
      </c>
      <c r="AX120" s="82" t="s">
        <v>1800</v>
      </c>
      <c r="AY120" s="78" t="s">
        <v>65</v>
      </c>
      <c r="AZ120" s="78" t="str">
        <f>REPLACE(INDEX(GroupVertices[Group],MATCH(Vertices[[#This Row],[Vertex]],GroupVertices[Vertex],0)),1,1,"")</f>
        <v>1</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330</v>
      </c>
      <c r="B121" s="65"/>
      <c r="C121" s="65" t="s">
        <v>64</v>
      </c>
      <c r="D121" s="66">
        <v>166.30813934923523</v>
      </c>
      <c r="E121" s="68"/>
      <c r="F121" s="100" t="s">
        <v>1660</v>
      </c>
      <c r="G121" s="65"/>
      <c r="H121" s="69" t="s">
        <v>330</v>
      </c>
      <c r="I121" s="70"/>
      <c r="J121" s="70"/>
      <c r="K121" s="69" t="s">
        <v>1946</v>
      </c>
      <c r="L121" s="73">
        <v>1</v>
      </c>
      <c r="M121" s="74">
        <v>1156.9927978515625</v>
      </c>
      <c r="N121" s="74">
        <v>4828.921875</v>
      </c>
      <c r="O121" s="75"/>
      <c r="P121" s="76"/>
      <c r="Q121" s="76"/>
      <c r="R121" s="86"/>
      <c r="S121" s="48">
        <v>1</v>
      </c>
      <c r="T121" s="48">
        <v>0</v>
      </c>
      <c r="U121" s="49">
        <v>0</v>
      </c>
      <c r="V121" s="49">
        <v>0.008475</v>
      </c>
      <c r="W121" s="49">
        <v>0.018234</v>
      </c>
      <c r="X121" s="49">
        <v>0.54192</v>
      </c>
      <c r="Y121" s="49">
        <v>0</v>
      </c>
      <c r="Z121" s="49">
        <v>0</v>
      </c>
      <c r="AA121" s="71">
        <v>121</v>
      </c>
      <c r="AB121" s="71"/>
      <c r="AC121" s="72"/>
      <c r="AD121" s="78" t="s">
        <v>1186</v>
      </c>
      <c r="AE121" s="78">
        <v>148</v>
      </c>
      <c r="AF121" s="78">
        <v>161</v>
      </c>
      <c r="AG121" s="78">
        <v>13144</v>
      </c>
      <c r="AH121" s="78">
        <v>2196</v>
      </c>
      <c r="AI121" s="78"/>
      <c r="AJ121" s="78" t="s">
        <v>1300</v>
      </c>
      <c r="AK121" s="78" t="s">
        <v>1390</v>
      </c>
      <c r="AL121" s="82" t="s">
        <v>1442</v>
      </c>
      <c r="AM121" s="78"/>
      <c r="AN121" s="80">
        <v>40215.735601851855</v>
      </c>
      <c r="AO121" s="82" t="s">
        <v>1539</v>
      </c>
      <c r="AP121" s="78" t="b">
        <v>0</v>
      </c>
      <c r="AQ121" s="78" t="b">
        <v>0</v>
      </c>
      <c r="AR121" s="78" t="b">
        <v>1</v>
      </c>
      <c r="AS121" s="78" t="s">
        <v>1035</v>
      </c>
      <c r="AT121" s="78">
        <v>27</v>
      </c>
      <c r="AU121" s="82" t="s">
        <v>1567</v>
      </c>
      <c r="AV121" s="78" t="b">
        <v>0</v>
      </c>
      <c r="AW121" s="78" t="s">
        <v>1682</v>
      </c>
      <c r="AX121" s="82" t="s">
        <v>1801</v>
      </c>
      <c r="AY121" s="78" t="s">
        <v>65</v>
      </c>
      <c r="AZ121" s="78" t="str">
        <f>REPLACE(INDEX(GroupVertices[Group],MATCH(Vertices[[#This Row],[Vertex]],GroupVertices[Vertex],0)),1,1,"")</f>
        <v>1</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331</v>
      </c>
      <c r="B122" s="65"/>
      <c r="C122" s="65" t="s">
        <v>64</v>
      </c>
      <c r="D122" s="66">
        <v>162.4816553309704</v>
      </c>
      <c r="E122" s="68"/>
      <c r="F122" s="100" t="s">
        <v>1661</v>
      </c>
      <c r="G122" s="65"/>
      <c r="H122" s="69" t="s">
        <v>331</v>
      </c>
      <c r="I122" s="70"/>
      <c r="J122" s="70"/>
      <c r="K122" s="69" t="s">
        <v>1947</v>
      </c>
      <c r="L122" s="73">
        <v>1</v>
      </c>
      <c r="M122" s="74">
        <v>3157.593505859375</v>
      </c>
      <c r="N122" s="74">
        <v>6396.61279296875</v>
      </c>
      <c r="O122" s="75"/>
      <c r="P122" s="76"/>
      <c r="Q122" s="76"/>
      <c r="R122" s="86"/>
      <c r="S122" s="48">
        <v>1</v>
      </c>
      <c r="T122" s="48">
        <v>0</v>
      </c>
      <c r="U122" s="49">
        <v>0</v>
      </c>
      <c r="V122" s="49">
        <v>0.008475</v>
      </c>
      <c r="W122" s="49">
        <v>0.018234</v>
      </c>
      <c r="X122" s="49">
        <v>0.54192</v>
      </c>
      <c r="Y122" s="49">
        <v>0</v>
      </c>
      <c r="Z122" s="49">
        <v>0</v>
      </c>
      <c r="AA122" s="71">
        <v>122</v>
      </c>
      <c r="AB122" s="71"/>
      <c r="AC122" s="72"/>
      <c r="AD122" s="78" t="s">
        <v>1187</v>
      </c>
      <c r="AE122" s="78">
        <v>39</v>
      </c>
      <c r="AF122" s="78">
        <v>18</v>
      </c>
      <c r="AG122" s="78">
        <v>174</v>
      </c>
      <c r="AH122" s="78">
        <v>194</v>
      </c>
      <c r="AI122" s="78"/>
      <c r="AJ122" s="78" t="s">
        <v>1301</v>
      </c>
      <c r="AK122" s="78" t="s">
        <v>1391</v>
      </c>
      <c r="AL122" s="78"/>
      <c r="AM122" s="78"/>
      <c r="AN122" s="80">
        <v>39885.962858796294</v>
      </c>
      <c r="AO122" s="78"/>
      <c r="AP122" s="78" t="b">
        <v>1</v>
      </c>
      <c r="AQ122" s="78" t="b">
        <v>0</v>
      </c>
      <c r="AR122" s="78" t="b">
        <v>0</v>
      </c>
      <c r="AS122" s="78" t="s">
        <v>1035</v>
      </c>
      <c r="AT122" s="78">
        <v>1</v>
      </c>
      <c r="AU122" s="82" t="s">
        <v>1557</v>
      </c>
      <c r="AV122" s="78" t="b">
        <v>0</v>
      </c>
      <c r="AW122" s="78" t="s">
        <v>1682</v>
      </c>
      <c r="AX122" s="82" t="s">
        <v>1802</v>
      </c>
      <c r="AY122" s="78" t="s">
        <v>65</v>
      </c>
      <c r="AZ122" s="78" t="str">
        <f>REPLACE(INDEX(GroupVertices[Group],MATCH(Vertices[[#This Row],[Vertex]],GroupVertices[Vertex],0)),1,1,"")</f>
        <v>1</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332</v>
      </c>
      <c r="B123" s="65"/>
      <c r="C123" s="65" t="s">
        <v>64</v>
      </c>
      <c r="D123" s="66">
        <v>162.18731040648848</v>
      </c>
      <c r="E123" s="68"/>
      <c r="F123" s="100" t="s">
        <v>545</v>
      </c>
      <c r="G123" s="65"/>
      <c r="H123" s="69" t="s">
        <v>332</v>
      </c>
      <c r="I123" s="70"/>
      <c r="J123" s="70"/>
      <c r="K123" s="69" t="s">
        <v>1948</v>
      </c>
      <c r="L123" s="73">
        <v>1</v>
      </c>
      <c r="M123" s="74">
        <v>1545.1658935546875</v>
      </c>
      <c r="N123" s="74">
        <v>563.72607421875</v>
      </c>
      <c r="O123" s="75"/>
      <c r="P123" s="76"/>
      <c r="Q123" s="76"/>
      <c r="R123" s="86"/>
      <c r="S123" s="48">
        <v>1</v>
      </c>
      <c r="T123" s="48">
        <v>0</v>
      </c>
      <c r="U123" s="49">
        <v>0</v>
      </c>
      <c r="V123" s="49">
        <v>0.008475</v>
      </c>
      <c r="W123" s="49">
        <v>0.018234</v>
      </c>
      <c r="X123" s="49">
        <v>0.54192</v>
      </c>
      <c r="Y123" s="49">
        <v>0</v>
      </c>
      <c r="Z123" s="49">
        <v>0</v>
      </c>
      <c r="AA123" s="71">
        <v>123</v>
      </c>
      <c r="AB123" s="71"/>
      <c r="AC123" s="72"/>
      <c r="AD123" s="78" t="s">
        <v>1188</v>
      </c>
      <c r="AE123" s="78">
        <v>1</v>
      </c>
      <c r="AF123" s="78">
        <v>7</v>
      </c>
      <c r="AG123" s="78">
        <v>4</v>
      </c>
      <c r="AH123" s="78">
        <v>0</v>
      </c>
      <c r="AI123" s="78"/>
      <c r="AJ123" s="78"/>
      <c r="AK123" s="78"/>
      <c r="AL123" s="78"/>
      <c r="AM123" s="78"/>
      <c r="AN123" s="80">
        <v>41340.00769675926</v>
      </c>
      <c r="AO123" s="78"/>
      <c r="AP123" s="78" t="b">
        <v>1</v>
      </c>
      <c r="AQ123" s="78" t="b">
        <v>1</v>
      </c>
      <c r="AR123" s="78" t="b">
        <v>0</v>
      </c>
      <c r="AS123" s="78" t="s">
        <v>1035</v>
      </c>
      <c r="AT123" s="78">
        <v>0</v>
      </c>
      <c r="AU123" s="82" t="s">
        <v>1557</v>
      </c>
      <c r="AV123" s="78" t="b">
        <v>0</v>
      </c>
      <c r="AW123" s="78" t="s">
        <v>1682</v>
      </c>
      <c r="AX123" s="82" t="s">
        <v>1803</v>
      </c>
      <c r="AY123" s="78" t="s">
        <v>65</v>
      </c>
      <c r="AZ123" s="78" t="str">
        <f>REPLACE(INDEX(GroupVertices[Group],MATCH(Vertices[[#This Row],[Vertex]],GroupVertices[Vertex],0)),1,1,"")</f>
        <v>1</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333</v>
      </c>
      <c r="B124" s="65"/>
      <c r="C124" s="65" t="s">
        <v>64</v>
      </c>
      <c r="D124" s="66">
        <v>167.48551904716288</v>
      </c>
      <c r="E124" s="68"/>
      <c r="F124" s="100" t="s">
        <v>1662</v>
      </c>
      <c r="G124" s="65"/>
      <c r="H124" s="69" t="s">
        <v>333</v>
      </c>
      <c r="I124" s="70"/>
      <c r="J124" s="70"/>
      <c r="K124" s="69" t="s">
        <v>1949</v>
      </c>
      <c r="L124" s="73">
        <v>1</v>
      </c>
      <c r="M124" s="74">
        <v>1863.901123046875</v>
      </c>
      <c r="N124" s="74">
        <v>352.9058837890625</v>
      </c>
      <c r="O124" s="75"/>
      <c r="P124" s="76"/>
      <c r="Q124" s="76"/>
      <c r="R124" s="86"/>
      <c r="S124" s="48">
        <v>1</v>
      </c>
      <c r="T124" s="48">
        <v>0</v>
      </c>
      <c r="U124" s="49">
        <v>0</v>
      </c>
      <c r="V124" s="49">
        <v>0.008475</v>
      </c>
      <c r="W124" s="49">
        <v>0.018234</v>
      </c>
      <c r="X124" s="49">
        <v>0.54192</v>
      </c>
      <c r="Y124" s="49">
        <v>0</v>
      </c>
      <c r="Z124" s="49">
        <v>0</v>
      </c>
      <c r="AA124" s="71">
        <v>124</v>
      </c>
      <c r="AB124" s="71"/>
      <c r="AC124" s="72"/>
      <c r="AD124" s="78" t="s">
        <v>1189</v>
      </c>
      <c r="AE124" s="78">
        <v>214</v>
      </c>
      <c r="AF124" s="78">
        <v>205</v>
      </c>
      <c r="AG124" s="78">
        <v>20616</v>
      </c>
      <c r="AH124" s="78">
        <v>1762</v>
      </c>
      <c r="AI124" s="78"/>
      <c r="AJ124" s="78" t="s">
        <v>1302</v>
      </c>
      <c r="AK124" s="78" t="s">
        <v>1392</v>
      </c>
      <c r="AL124" s="78"/>
      <c r="AM124" s="78"/>
      <c r="AN124" s="80">
        <v>40589.794803240744</v>
      </c>
      <c r="AO124" s="82" t="s">
        <v>1540</v>
      </c>
      <c r="AP124" s="78" t="b">
        <v>0</v>
      </c>
      <c r="AQ124" s="78" t="b">
        <v>0</v>
      </c>
      <c r="AR124" s="78" t="b">
        <v>1</v>
      </c>
      <c r="AS124" s="78" t="s">
        <v>1035</v>
      </c>
      <c r="AT124" s="78">
        <v>14</v>
      </c>
      <c r="AU124" s="82" t="s">
        <v>1557</v>
      </c>
      <c r="AV124" s="78" t="b">
        <v>0</v>
      </c>
      <c r="AW124" s="78" t="s">
        <v>1682</v>
      </c>
      <c r="AX124" s="82" t="s">
        <v>1804</v>
      </c>
      <c r="AY124" s="78" t="s">
        <v>65</v>
      </c>
      <c r="AZ124" s="78" t="str">
        <f>REPLACE(INDEX(GroupVertices[Group],MATCH(Vertices[[#This Row],[Vertex]],GroupVertices[Vertex],0)),1,1,"")</f>
        <v>1</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334</v>
      </c>
      <c r="B125" s="65"/>
      <c r="C125" s="65" t="s">
        <v>64</v>
      </c>
      <c r="D125" s="66">
        <v>183.51393811667785</v>
      </c>
      <c r="E125" s="68"/>
      <c r="F125" s="100" t="s">
        <v>1663</v>
      </c>
      <c r="G125" s="65"/>
      <c r="H125" s="69" t="s">
        <v>334</v>
      </c>
      <c r="I125" s="70"/>
      <c r="J125" s="70"/>
      <c r="K125" s="69" t="s">
        <v>1950</v>
      </c>
      <c r="L125" s="73">
        <v>1</v>
      </c>
      <c r="M125" s="74">
        <v>2722.822021484375</v>
      </c>
      <c r="N125" s="74">
        <v>1609.836669921875</v>
      </c>
      <c r="O125" s="75"/>
      <c r="P125" s="76"/>
      <c r="Q125" s="76"/>
      <c r="R125" s="86"/>
      <c r="S125" s="48">
        <v>1</v>
      </c>
      <c r="T125" s="48">
        <v>0</v>
      </c>
      <c r="U125" s="49">
        <v>0</v>
      </c>
      <c r="V125" s="49">
        <v>0.008475</v>
      </c>
      <c r="W125" s="49">
        <v>0.018234</v>
      </c>
      <c r="X125" s="49">
        <v>0.54192</v>
      </c>
      <c r="Y125" s="49">
        <v>0</v>
      </c>
      <c r="Z125" s="49">
        <v>0</v>
      </c>
      <c r="AA125" s="71">
        <v>125</v>
      </c>
      <c r="AB125" s="71"/>
      <c r="AC125" s="72"/>
      <c r="AD125" s="78" t="s">
        <v>1190</v>
      </c>
      <c r="AE125" s="78">
        <v>319</v>
      </c>
      <c r="AF125" s="78">
        <v>804</v>
      </c>
      <c r="AG125" s="78">
        <v>52162</v>
      </c>
      <c r="AH125" s="78">
        <v>35660</v>
      </c>
      <c r="AI125" s="78"/>
      <c r="AJ125" s="78"/>
      <c r="AK125" s="78" t="s">
        <v>1393</v>
      </c>
      <c r="AL125" s="78"/>
      <c r="AM125" s="78"/>
      <c r="AN125" s="80">
        <v>41137.12829861111</v>
      </c>
      <c r="AO125" s="82" t="s">
        <v>1541</v>
      </c>
      <c r="AP125" s="78" t="b">
        <v>1</v>
      </c>
      <c r="AQ125" s="78" t="b">
        <v>0</v>
      </c>
      <c r="AR125" s="78" t="b">
        <v>1</v>
      </c>
      <c r="AS125" s="78" t="s">
        <v>1035</v>
      </c>
      <c r="AT125" s="78">
        <v>31</v>
      </c>
      <c r="AU125" s="82" t="s">
        <v>1557</v>
      </c>
      <c r="AV125" s="78" t="b">
        <v>0</v>
      </c>
      <c r="AW125" s="78" t="s">
        <v>1682</v>
      </c>
      <c r="AX125" s="82" t="s">
        <v>1805</v>
      </c>
      <c r="AY125" s="78" t="s">
        <v>65</v>
      </c>
      <c r="AZ125" s="78" t="str">
        <f>REPLACE(INDEX(GroupVertices[Group],MATCH(Vertices[[#This Row],[Vertex]],GroupVertices[Vertex],0)),1,1,"")</f>
        <v>1</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335</v>
      </c>
      <c r="B126" s="65"/>
      <c r="C126" s="65" t="s">
        <v>64</v>
      </c>
      <c r="D126" s="66">
        <v>162.18731040648848</v>
      </c>
      <c r="E126" s="68"/>
      <c r="F126" s="100" t="s">
        <v>1664</v>
      </c>
      <c r="G126" s="65"/>
      <c r="H126" s="69" t="s">
        <v>335</v>
      </c>
      <c r="I126" s="70"/>
      <c r="J126" s="70"/>
      <c r="K126" s="69" t="s">
        <v>1951</v>
      </c>
      <c r="L126" s="73">
        <v>1</v>
      </c>
      <c r="M126" s="74">
        <v>2658.8447265625</v>
      </c>
      <c r="N126" s="74">
        <v>6571.447265625</v>
      </c>
      <c r="O126" s="75"/>
      <c r="P126" s="76"/>
      <c r="Q126" s="76"/>
      <c r="R126" s="86"/>
      <c r="S126" s="48">
        <v>1</v>
      </c>
      <c r="T126" s="48">
        <v>0</v>
      </c>
      <c r="U126" s="49">
        <v>0</v>
      </c>
      <c r="V126" s="49">
        <v>0.008475</v>
      </c>
      <c r="W126" s="49">
        <v>0.018234</v>
      </c>
      <c r="X126" s="49">
        <v>0.54192</v>
      </c>
      <c r="Y126" s="49">
        <v>0</v>
      </c>
      <c r="Z126" s="49">
        <v>0</v>
      </c>
      <c r="AA126" s="71">
        <v>126</v>
      </c>
      <c r="AB126" s="71"/>
      <c r="AC126" s="72"/>
      <c r="AD126" s="78" t="s">
        <v>1191</v>
      </c>
      <c r="AE126" s="78">
        <v>54</v>
      </c>
      <c r="AF126" s="78">
        <v>7</v>
      </c>
      <c r="AG126" s="78">
        <v>2</v>
      </c>
      <c r="AH126" s="78">
        <v>23</v>
      </c>
      <c r="AI126" s="78">
        <v>-10800</v>
      </c>
      <c r="AJ126" s="78"/>
      <c r="AK126" s="78" t="s">
        <v>1394</v>
      </c>
      <c r="AL126" s="78"/>
      <c r="AM126" s="78" t="s">
        <v>1452</v>
      </c>
      <c r="AN126" s="80">
        <v>40960.88243055555</v>
      </c>
      <c r="AO126" s="78"/>
      <c r="AP126" s="78" t="b">
        <v>1</v>
      </c>
      <c r="AQ126" s="78" t="b">
        <v>0</v>
      </c>
      <c r="AR126" s="78" t="b">
        <v>0</v>
      </c>
      <c r="AS126" s="78" t="s">
        <v>1035</v>
      </c>
      <c r="AT126" s="78">
        <v>0</v>
      </c>
      <c r="AU126" s="82" t="s">
        <v>1557</v>
      </c>
      <c r="AV126" s="78" t="b">
        <v>0</v>
      </c>
      <c r="AW126" s="78" t="s">
        <v>1682</v>
      </c>
      <c r="AX126" s="82" t="s">
        <v>1806</v>
      </c>
      <c r="AY126" s="78" t="s">
        <v>65</v>
      </c>
      <c r="AZ126" s="78" t="str">
        <f>REPLACE(INDEX(GroupVertices[Group],MATCH(Vertices[[#This Row],[Vertex]],GroupVertices[Vertex],0)),1,1,"")</f>
        <v>1</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336</v>
      </c>
      <c r="B127" s="65"/>
      <c r="C127" s="65" t="s">
        <v>64</v>
      </c>
      <c r="D127" s="66">
        <v>167.40524315866782</v>
      </c>
      <c r="E127" s="68"/>
      <c r="F127" s="100" t="s">
        <v>1665</v>
      </c>
      <c r="G127" s="65"/>
      <c r="H127" s="69" t="s">
        <v>336</v>
      </c>
      <c r="I127" s="70"/>
      <c r="J127" s="70"/>
      <c r="K127" s="69" t="s">
        <v>1952</v>
      </c>
      <c r="L127" s="73">
        <v>1</v>
      </c>
      <c r="M127" s="74">
        <v>1853.8349609375</v>
      </c>
      <c r="N127" s="74">
        <v>1708.9132080078125</v>
      </c>
      <c r="O127" s="75"/>
      <c r="P127" s="76"/>
      <c r="Q127" s="76"/>
      <c r="R127" s="86"/>
      <c r="S127" s="48">
        <v>1</v>
      </c>
      <c r="T127" s="48">
        <v>0</v>
      </c>
      <c r="U127" s="49">
        <v>0</v>
      </c>
      <c r="V127" s="49">
        <v>0.008475</v>
      </c>
      <c r="W127" s="49">
        <v>0.018234</v>
      </c>
      <c r="X127" s="49">
        <v>0.54192</v>
      </c>
      <c r="Y127" s="49">
        <v>0</v>
      </c>
      <c r="Z127" s="49">
        <v>0</v>
      </c>
      <c r="AA127" s="71">
        <v>127</v>
      </c>
      <c r="AB127" s="71"/>
      <c r="AC127" s="72"/>
      <c r="AD127" s="78" t="s">
        <v>1192</v>
      </c>
      <c r="AE127" s="78">
        <v>180</v>
      </c>
      <c r="AF127" s="78">
        <v>202</v>
      </c>
      <c r="AG127" s="78">
        <v>6423</v>
      </c>
      <c r="AH127" s="78">
        <v>17619</v>
      </c>
      <c r="AI127" s="78"/>
      <c r="AJ127" s="78" t="s">
        <v>1303</v>
      </c>
      <c r="AK127" s="78" t="s">
        <v>1395</v>
      </c>
      <c r="AL127" s="78"/>
      <c r="AM127" s="78"/>
      <c r="AN127" s="80">
        <v>40898.1240625</v>
      </c>
      <c r="AO127" s="82" t="s">
        <v>1542</v>
      </c>
      <c r="AP127" s="78" t="b">
        <v>0</v>
      </c>
      <c r="AQ127" s="78" t="b">
        <v>0</v>
      </c>
      <c r="AR127" s="78" t="b">
        <v>0</v>
      </c>
      <c r="AS127" s="78" t="s">
        <v>1035</v>
      </c>
      <c r="AT127" s="78">
        <v>1</v>
      </c>
      <c r="AU127" s="82" t="s">
        <v>1557</v>
      </c>
      <c r="AV127" s="78" t="b">
        <v>0</v>
      </c>
      <c r="AW127" s="78" t="s">
        <v>1682</v>
      </c>
      <c r="AX127" s="82" t="s">
        <v>1807</v>
      </c>
      <c r="AY127" s="78" t="s">
        <v>65</v>
      </c>
      <c r="AZ127" s="78" t="str">
        <f>REPLACE(INDEX(GroupVertices[Group],MATCH(Vertices[[#This Row],[Vertex]],GroupVertices[Vertex],0)),1,1,"")</f>
        <v>1</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337</v>
      </c>
      <c r="B128" s="65"/>
      <c r="C128" s="65" t="s">
        <v>64</v>
      </c>
      <c r="D128" s="66">
        <v>162.40137944247533</v>
      </c>
      <c r="E128" s="68"/>
      <c r="F128" s="100" t="s">
        <v>1666</v>
      </c>
      <c r="G128" s="65"/>
      <c r="H128" s="69" t="s">
        <v>337</v>
      </c>
      <c r="I128" s="70"/>
      <c r="J128" s="70"/>
      <c r="K128" s="69" t="s">
        <v>1953</v>
      </c>
      <c r="L128" s="73">
        <v>1</v>
      </c>
      <c r="M128" s="74">
        <v>2335.248291015625</v>
      </c>
      <c r="N128" s="74">
        <v>4252.412109375</v>
      </c>
      <c r="O128" s="75"/>
      <c r="P128" s="76"/>
      <c r="Q128" s="76"/>
      <c r="R128" s="86"/>
      <c r="S128" s="48">
        <v>1</v>
      </c>
      <c r="T128" s="48">
        <v>0</v>
      </c>
      <c r="U128" s="49">
        <v>0</v>
      </c>
      <c r="V128" s="49">
        <v>0.008475</v>
      </c>
      <c r="W128" s="49">
        <v>0.018234</v>
      </c>
      <c r="X128" s="49">
        <v>0.54192</v>
      </c>
      <c r="Y128" s="49">
        <v>0</v>
      </c>
      <c r="Z128" s="49">
        <v>0</v>
      </c>
      <c r="AA128" s="71">
        <v>128</v>
      </c>
      <c r="AB128" s="71"/>
      <c r="AC128" s="72"/>
      <c r="AD128" s="78" t="s">
        <v>1193</v>
      </c>
      <c r="AE128" s="78">
        <v>11</v>
      </c>
      <c r="AF128" s="78">
        <v>15</v>
      </c>
      <c r="AG128" s="78">
        <v>73</v>
      </c>
      <c r="AH128" s="78">
        <v>5</v>
      </c>
      <c r="AI128" s="78">
        <v>-10800</v>
      </c>
      <c r="AJ128" s="78"/>
      <c r="AK128" s="78"/>
      <c r="AL128" s="78"/>
      <c r="AM128" s="78" t="s">
        <v>1452</v>
      </c>
      <c r="AN128" s="80">
        <v>40845.31564814815</v>
      </c>
      <c r="AO128" s="78"/>
      <c r="AP128" s="78" t="b">
        <v>1</v>
      </c>
      <c r="AQ128" s="78" t="b">
        <v>1</v>
      </c>
      <c r="AR128" s="78" t="b">
        <v>1</v>
      </c>
      <c r="AS128" s="78" t="s">
        <v>1035</v>
      </c>
      <c r="AT128" s="78">
        <v>4</v>
      </c>
      <c r="AU128" s="82" t="s">
        <v>1557</v>
      </c>
      <c r="AV128" s="78" t="b">
        <v>0</v>
      </c>
      <c r="AW128" s="78" t="s">
        <v>1682</v>
      </c>
      <c r="AX128" s="82" t="s">
        <v>1808</v>
      </c>
      <c r="AY128" s="78" t="s">
        <v>65</v>
      </c>
      <c r="AZ128" s="78" t="str">
        <f>REPLACE(INDEX(GroupVertices[Group],MATCH(Vertices[[#This Row],[Vertex]],GroupVertices[Vertex],0)),1,1,"")</f>
        <v>1</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338</v>
      </c>
      <c r="B129" s="65"/>
      <c r="C129" s="65" t="s">
        <v>64</v>
      </c>
      <c r="D129" s="66">
        <v>162.1070345179934</v>
      </c>
      <c r="E129" s="68"/>
      <c r="F129" s="100" t="s">
        <v>1667</v>
      </c>
      <c r="G129" s="65"/>
      <c r="H129" s="69" t="s">
        <v>338</v>
      </c>
      <c r="I129" s="70"/>
      <c r="J129" s="70"/>
      <c r="K129" s="69" t="s">
        <v>1954</v>
      </c>
      <c r="L129" s="73">
        <v>1</v>
      </c>
      <c r="M129" s="74">
        <v>2472.546630859375</v>
      </c>
      <c r="N129" s="74">
        <v>1027.2215576171875</v>
      </c>
      <c r="O129" s="75"/>
      <c r="P129" s="76"/>
      <c r="Q129" s="76"/>
      <c r="R129" s="86"/>
      <c r="S129" s="48">
        <v>1</v>
      </c>
      <c r="T129" s="48">
        <v>0</v>
      </c>
      <c r="U129" s="49">
        <v>0</v>
      </c>
      <c r="V129" s="49">
        <v>0.008475</v>
      </c>
      <c r="W129" s="49">
        <v>0.018234</v>
      </c>
      <c r="X129" s="49">
        <v>0.54192</v>
      </c>
      <c r="Y129" s="49">
        <v>0</v>
      </c>
      <c r="Z129" s="49">
        <v>0</v>
      </c>
      <c r="AA129" s="71">
        <v>129</v>
      </c>
      <c r="AB129" s="71"/>
      <c r="AC129" s="72"/>
      <c r="AD129" s="78" t="s">
        <v>1194</v>
      </c>
      <c r="AE129" s="78">
        <v>19</v>
      </c>
      <c r="AF129" s="78">
        <v>4</v>
      </c>
      <c r="AG129" s="78">
        <v>7</v>
      </c>
      <c r="AH129" s="78">
        <v>1</v>
      </c>
      <c r="AI129" s="78"/>
      <c r="AJ129" s="78"/>
      <c r="AK129" s="78"/>
      <c r="AL129" s="78"/>
      <c r="AM129" s="78"/>
      <c r="AN129" s="80">
        <v>42299.859872685185</v>
      </c>
      <c r="AO129" s="78"/>
      <c r="AP129" s="78" t="b">
        <v>1</v>
      </c>
      <c r="AQ129" s="78" t="b">
        <v>0</v>
      </c>
      <c r="AR129" s="78" t="b">
        <v>1</v>
      </c>
      <c r="AS129" s="78" t="s">
        <v>1554</v>
      </c>
      <c r="AT129" s="78">
        <v>0</v>
      </c>
      <c r="AU129" s="82" t="s">
        <v>1557</v>
      </c>
      <c r="AV129" s="78" t="b">
        <v>0</v>
      </c>
      <c r="AW129" s="78" t="s">
        <v>1682</v>
      </c>
      <c r="AX129" s="82" t="s">
        <v>1809</v>
      </c>
      <c r="AY129" s="78" t="s">
        <v>65</v>
      </c>
      <c r="AZ129" s="78" t="str">
        <f>REPLACE(INDEX(GroupVertices[Group],MATCH(Vertices[[#This Row],[Vertex]],GroupVertices[Vertex],0)),1,1,"")</f>
        <v>1</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339</v>
      </c>
      <c r="B130" s="65"/>
      <c r="C130" s="65" t="s">
        <v>64</v>
      </c>
      <c r="D130" s="66">
        <v>162.16055177699013</v>
      </c>
      <c r="E130" s="68"/>
      <c r="F130" s="100" t="s">
        <v>1668</v>
      </c>
      <c r="G130" s="65"/>
      <c r="H130" s="69" t="s">
        <v>339</v>
      </c>
      <c r="I130" s="70"/>
      <c r="J130" s="70"/>
      <c r="K130" s="69" t="s">
        <v>1955</v>
      </c>
      <c r="L130" s="73">
        <v>1</v>
      </c>
      <c r="M130" s="74">
        <v>3248.5380859375</v>
      </c>
      <c r="N130" s="74">
        <v>5332.197265625</v>
      </c>
      <c r="O130" s="75"/>
      <c r="P130" s="76"/>
      <c r="Q130" s="76"/>
      <c r="R130" s="86"/>
      <c r="S130" s="48">
        <v>1</v>
      </c>
      <c r="T130" s="48">
        <v>0</v>
      </c>
      <c r="U130" s="49">
        <v>0</v>
      </c>
      <c r="V130" s="49">
        <v>0.008475</v>
      </c>
      <c r="W130" s="49">
        <v>0.018234</v>
      </c>
      <c r="X130" s="49">
        <v>0.54192</v>
      </c>
      <c r="Y130" s="49">
        <v>0</v>
      </c>
      <c r="Z130" s="49">
        <v>0</v>
      </c>
      <c r="AA130" s="71">
        <v>130</v>
      </c>
      <c r="AB130" s="71"/>
      <c r="AC130" s="72"/>
      <c r="AD130" s="78" t="s">
        <v>1195</v>
      </c>
      <c r="AE130" s="78">
        <v>14</v>
      </c>
      <c r="AF130" s="78">
        <v>6</v>
      </c>
      <c r="AG130" s="78">
        <v>91</v>
      </c>
      <c r="AH130" s="78">
        <v>2</v>
      </c>
      <c r="AI130" s="78"/>
      <c r="AJ130" s="78"/>
      <c r="AK130" s="78" t="s">
        <v>1396</v>
      </c>
      <c r="AL130" s="78"/>
      <c r="AM130" s="78"/>
      <c r="AN130" s="80">
        <v>41155.651921296296</v>
      </c>
      <c r="AO130" s="78"/>
      <c r="AP130" s="78" t="b">
        <v>1</v>
      </c>
      <c r="AQ130" s="78" t="b">
        <v>0</v>
      </c>
      <c r="AR130" s="78" t="b">
        <v>1</v>
      </c>
      <c r="AS130" s="78" t="s">
        <v>1035</v>
      </c>
      <c r="AT130" s="78">
        <v>0</v>
      </c>
      <c r="AU130" s="82" t="s">
        <v>1557</v>
      </c>
      <c r="AV130" s="78" t="b">
        <v>0</v>
      </c>
      <c r="AW130" s="78" t="s">
        <v>1682</v>
      </c>
      <c r="AX130" s="82" t="s">
        <v>1810</v>
      </c>
      <c r="AY130" s="78" t="s">
        <v>65</v>
      </c>
      <c r="AZ130" s="78" t="str">
        <f>REPLACE(INDEX(GroupVertices[Group],MATCH(Vertices[[#This Row],[Vertex]],GroupVertices[Vertex],0)),1,1,"")</f>
        <v>1</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340</v>
      </c>
      <c r="B131" s="65"/>
      <c r="C131" s="65" t="s">
        <v>64</v>
      </c>
      <c r="D131" s="66">
        <v>237.19174889037902</v>
      </c>
      <c r="E131" s="68"/>
      <c r="F131" s="100" t="s">
        <v>1669</v>
      </c>
      <c r="G131" s="65"/>
      <c r="H131" s="69" t="s">
        <v>340</v>
      </c>
      <c r="I131" s="70"/>
      <c r="J131" s="70"/>
      <c r="K131" s="69" t="s">
        <v>1956</v>
      </c>
      <c r="L131" s="73">
        <v>1</v>
      </c>
      <c r="M131" s="74">
        <v>2537.432861328125</v>
      </c>
      <c r="N131" s="74">
        <v>8914.6884765625</v>
      </c>
      <c r="O131" s="75"/>
      <c r="P131" s="76"/>
      <c r="Q131" s="76"/>
      <c r="R131" s="86"/>
      <c r="S131" s="48">
        <v>1</v>
      </c>
      <c r="T131" s="48">
        <v>0</v>
      </c>
      <c r="U131" s="49">
        <v>0</v>
      </c>
      <c r="V131" s="49">
        <v>0.008475</v>
      </c>
      <c r="W131" s="49">
        <v>0.018234</v>
      </c>
      <c r="X131" s="49">
        <v>0.54192</v>
      </c>
      <c r="Y131" s="49">
        <v>0</v>
      </c>
      <c r="Z131" s="49">
        <v>0</v>
      </c>
      <c r="AA131" s="71">
        <v>131</v>
      </c>
      <c r="AB131" s="71"/>
      <c r="AC131" s="72"/>
      <c r="AD131" s="78" t="s">
        <v>1196</v>
      </c>
      <c r="AE131" s="78">
        <v>593</v>
      </c>
      <c r="AF131" s="78">
        <v>2810</v>
      </c>
      <c r="AG131" s="78">
        <v>3038</v>
      </c>
      <c r="AH131" s="78">
        <v>137</v>
      </c>
      <c r="AI131" s="78"/>
      <c r="AJ131" s="78" t="s">
        <v>1304</v>
      </c>
      <c r="AK131" s="78" t="s">
        <v>1397</v>
      </c>
      <c r="AL131" s="82" t="s">
        <v>1443</v>
      </c>
      <c r="AM131" s="78"/>
      <c r="AN131" s="80">
        <v>40037.71990740741</v>
      </c>
      <c r="AO131" s="82" t="s">
        <v>1543</v>
      </c>
      <c r="AP131" s="78" t="b">
        <v>0</v>
      </c>
      <c r="AQ131" s="78" t="b">
        <v>0</v>
      </c>
      <c r="AR131" s="78" t="b">
        <v>1</v>
      </c>
      <c r="AS131" s="78" t="s">
        <v>1035</v>
      </c>
      <c r="AT131" s="78">
        <v>0</v>
      </c>
      <c r="AU131" s="82" t="s">
        <v>1557</v>
      </c>
      <c r="AV131" s="78" t="b">
        <v>1</v>
      </c>
      <c r="AW131" s="78" t="s">
        <v>1682</v>
      </c>
      <c r="AX131" s="82" t="s">
        <v>1811</v>
      </c>
      <c r="AY131" s="78" t="s">
        <v>65</v>
      </c>
      <c r="AZ131" s="78" t="str">
        <f>REPLACE(INDEX(GroupVertices[Group],MATCH(Vertices[[#This Row],[Vertex]],GroupVertices[Vertex],0)),1,1,"")</f>
        <v>1</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341</v>
      </c>
      <c r="B132" s="65"/>
      <c r="C132" s="65" t="s">
        <v>64</v>
      </c>
      <c r="D132" s="66">
        <v>162</v>
      </c>
      <c r="E132" s="68"/>
      <c r="F132" s="100" t="s">
        <v>545</v>
      </c>
      <c r="G132" s="65"/>
      <c r="H132" s="69" t="s">
        <v>341</v>
      </c>
      <c r="I132" s="70"/>
      <c r="J132" s="70"/>
      <c r="K132" s="69" t="s">
        <v>1957</v>
      </c>
      <c r="L132" s="73">
        <v>1</v>
      </c>
      <c r="M132" s="74">
        <v>848.417236328125</v>
      </c>
      <c r="N132" s="74">
        <v>7189.31689453125</v>
      </c>
      <c r="O132" s="75"/>
      <c r="P132" s="76"/>
      <c r="Q132" s="76"/>
      <c r="R132" s="86"/>
      <c r="S132" s="48">
        <v>1</v>
      </c>
      <c r="T132" s="48">
        <v>0</v>
      </c>
      <c r="U132" s="49">
        <v>0</v>
      </c>
      <c r="V132" s="49">
        <v>0.008475</v>
      </c>
      <c r="W132" s="49">
        <v>0.018234</v>
      </c>
      <c r="X132" s="49">
        <v>0.54192</v>
      </c>
      <c r="Y132" s="49">
        <v>0</v>
      </c>
      <c r="Z132" s="49">
        <v>0</v>
      </c>
      <c r="AA132" s="71">
        <v>132</v>
      </c>
      <c r="AB132" s="71"/>
      <c r="AC132" s="72"/>
      <c r="AD132" s="78" t="s">
        <v>1197</v>
      </c>
      <c r="AE132" s="78">
        <v>5</v>
      </c>
      <c r="AF132" s="78">
        <v>0</v>
      </c>
      <c r="AG132" s="78">
        <v>3</v>
      </c>
      <c r="AH132" s="78">
        <v>0</v>
      </c>
      <c r="AI132" s="78"/>
      <c r="AJ132" s="78"/>
      <c r="AK132" s="78"/>
      <c r="AL132" s="78"/>
      <c r="AM132" s="78"/>
      <c r="AN132" s="80">
        <v>43506.1646412037</v>
      </c>
      <c r="AO132" s="78"/>
      <c r="AP132" s="78" t="b">
        <v>1</v>
      </c>
      <c r="AQ132" s="78" t="b">
        <v>1</v>
      </c>
      <c r="AR132" s="78" t="b">
        <v>0</v>
      </c>
      <c r="AS132" s="78" t="s">
        <v>1035</v>
      </c>
      <c r="AT132" s="78">
        <v>0</v>
      </c>
      <c r="AU132" s="78"/>
      <c r="AV132" s="78" t="b">
        <v>0</v>
      </c>
      <c r="AW132" s="78" t="s">
        <v>1682</v>
      </c>
      <c r="AX132" s="82" t="s">
        <v>1812</v>
      </c>
      <c r="AY132" s="78" t="s">
        <v>65</v>
      </c>
      <c r="AZ132" s="78" t="str">
        <f>REPLACE(INDEX(GroupVertices[Group],MATCH(Vertices[[#This Row],[Vertex]],GroupVertices[Vertex],0)),1,1,"")</f>
        <v>1</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342</v>
      </c>
      <c r="B133" s="65"/>
      <c r="C133" s="65" t="s">
        <v>64</v>
      </c>
      <c r="D133" s="66">
        <v>162.40137944247533</v>
      </c>
      <c r="E133" s="68"/>
      <c r="F133" s="100" t="s">
        <v>545</v>
      </c>
      <c r="G133" s="65"/>
      <c r="H133" s="69" t="s">
        <v>342</v>
      </c>
      <c r="I133" s="70"/>
      <c r="J133" s="70"/>
      <c r="K133" s="69" t="s">
        <v>1958</v>
      </c>
      <c r="L133" s="73">
        <v>1</v>
      </c>
      <c r="M133" s="74">
        <v>3009.45361328125</v>
      </c>
      <c r="N133" s="74">
        <v>7341.669921875</v>
      </c>
      <c r="O133" s="75"/>
      <c r="P133" s="76"/>
      <c r="Q133" s="76"/>
      <c r="R133" s="86"/>
      <c r="S133" s="48">
        <v>1</v>
      </c>
      <c r="T133" s="48">
        <v>0</v>
      </c>
      <c r="U133" s="49">
        <v>0</v>
      </c>
      <c r="V133" s="49">
        <v>0.008475</v>
      </c>
      <c r="W133" s="49">
        <v>0.018234</v>
      </c>
      <c r="X133" s="49">
        <v>0.54192</v>
      </c>
      <c r="Y133" s="49">
        <v>0</v>
      </c>
      <c r="Z133" s="49">
        <v>0</v>
      </c>
      <c r="AA133" s="71">
        <v>133</v>
      </c>
      <c r="AB133" s="71"/>
      <c r="AC133" s="72"/>
      <c r="AD133" s="78" t="s">
        <v>1198</v>
      </c>
      <c r="AE133" s="78">
        <v>403</v>
      </c>
      <c r="AF133" s="78">
        <v>15</v>
      </c>
      <c r="AG133" s="78">
        <v>13</v>
      </c>
      <c r="AH133" s="78">
        <v>924</v>
      </c>
      <c r="AI133" s="78"/>
      <c r="AJ133" s="78"/>
      <c r="AK133" s="78"/>
      <c r="AL133" s="78"/>
      <c r="AM133" s="78"/>
      <c r="AN133" s="80">
        <v>41456.17487268519</v>
      </c>
      <c r="AO133" s="78"/>
      <c r="AP133" s="78" t="b">
        <v>1</v>
      </c>
      <c r="AQ133" s="78" t="b">
        <v>0</v>
      </c>
      <c r="AR133" s="78" t="b">
        <v>0</v>
      </c>
      <c r="AS133" s="78" t="s">
        <v>1035</v>
      </c>
      <c r="AT133" s="78">
        <v>0</v>
      </c>
      <c r="AU133" s="82" t="s">
        <v>1557</v>
      </c>
      <c r="AV133" s="78" t="b">
        <v>0</v>
      </c>
      <c r="AW133" s="78" t="s">
        <v>1682</v>
      </c>
      <c r="AX133" s="82" t="s">
        <v>1813</v>
      </c>
      <c r="AY133" s="78" t="s">
        <v>65</v>
      </c>
      <c r="AZ133" s="78" t="str">
        <f>REPLACE(INDEX(GroupVertices[Group],MATCH(Vertices[[#This Row],[Vertex]],GroupVertices[Vertex],0)),1,1,"")</f>
        <v>1</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343</v>
      </c>
      <c r="B134" s="65"/>
      <c r="C134" s="65" t="s">
        <v>64</v>
      </c>
      <c r="D134" s="66">
        <v>162.08027588849507</v>
      </c>
      <c r="E134" s="68"/>
      <c r="F134" s="100" t="s">
        <v>1670</v>
      </c>
      <c r="G134" s="65"/>
      <c r="H134" s="69" t="s">
        <v>343</v>
      </c>
      <c r="I134" s="70"/>
      <c r="J134" s="70"/>
      <c r="K134" s="69" t="s">
        <v>1959</v>
      </c>
      <c r="L134" s="73">
        <v>1</v>
      </c>
      <c r="M134" s="74">
        <v>1445.8284912109375</v>
      </c>
      <c r="N134" s="74">
        <v>9544.1943359375</v>
      </c>
      <c r="O134" s="75"/>
      <c r="P134" s="76"/>
      <c r="Q134" s="76"/>
      <c r="R134" s="86"/>
      <c r="S134" s="48">
        <v>1</v>
      </c>
      <c r="T134" s="48">
        <v>0</v>
      </c>
      <c r="U134" s="49">
        <v>0</v>
      </c>
      <c r="V134" s="49">
        <v>0.008475</v>
      </c>
      <c r="W134" s="49">
        <v>0.018234</v>
      </c>
      <c r="X134" s="49">
        <v>0.54192</v>
      </c>
      <c r="Y134" s="49">
        <v>0</v>
      </c>
      <c r="Z134" s="49">
        <v>0</v>
      </c>
      <c r="AA134" s="71">
        <v>134</v>
      </c>
      <c r="AB134" s="71"/>
      <c r="AC134" s="72"/>
      <c r="AD134" s="78" t="s">
        <v>1199</v>
      </c>
      <c r="AE134" s="78">
        <v>67</v>
      </c>
      <c r="AF134" s="78">
        <v>3</v>
      </c>
      <c r="AG134" s="78">
        <v>7</v>
      </c>
      <c r="AH134" s="78">
        <v>25</v>
      </c>
      <c r="AI134" s="78"/>
      <c r="AJ134" s="78"/>
      <c r="AK134" s="78"/>
      <c r="AL134" s="78"/>
      <c r="AM134" s="78"/>
      <c r="AN134" s="80">
        <v>39984.129791666666</v>
      </c>
      <c r="AO134" s="78"/>
      <c r="AP134" s="78" t="b">
        <v>1</v>
      </c>
      <c r="AQ134" s="78" t="b">
        <v>0</v>
      </c>
      <c r="AR134" s="78" t="b">
        <v>0</v>
      </c>
      <c r="AS134" s="78" t="s">
        <v>1035</v>
      </c>
      <c r="AT134" s="78">
        <v>0</v>
      </c>
      <c r="AU134" s="82" t="s">
        <v>1557</v>
      </c>
      <c r="AV134" s="78" t="b">
        <v>0</v>
      </c>
      <c r="AW134" s="78" t="s">
        <v>1682</v>
      </c>
      <c r="AX134" s="82" t="s">
        <v>1814</v>
      </c>
      <c r="AY134" s="78" t="s">
        <v>65</v>
      </c>
      <c r="AZ134" s="78" t="str">
        <f>REPLACE(INDEX(GroupVertices[Group],MATCH(Vertices[[#This Row],[Vertex]],GroupVertices[Vertex],0)),1,1,"")</f>
        <v>1</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344</v>
      </c>
      <c r="B135" s="65"/>
      <c r="C135" s="65" t="s">
        <v>64</v>
      </c>
      <c r="D135" s="66">
        <v>162.05351725899672</v>
      </c>
      <c r="E135" s="68"/>
      <c r="F135" s="100" t="s">
        <v>1671</v>
      </c>
      <c r="G135" s="65"/>
      <c r="H135" s="69" t="s">
        <v>344</v>
      </c>
      <c r="I135" s="70"/>
      <c r="J135" s="70"/>
      <c r="K135" s="69" t="s">
        <v>1960</v>
      </c>
      <c r="L135" s="73">
        <v>1</v>
      </c>
      <c r="M135" s="74">
        <v>2207.81103515625</v>
      </c>
      <c r="N135" s="74">
        <v>9265.9970703125</v>
      </c>
      <c r="O135" s="75"/>
      <c r="P135" s="76"/>
      <c r="Q135" s="76"/>
      <c r="R135" s="86"/>
      <c r="S135" s="48">
        <v>1</v>
      </c>
      <c r="T135" s="48">
        <v>0</v>
      </c>
      <c r="U135" s="49">
        <v>0</v>
      </c>
      <c r="V135" s="49">
        <v>0.008475</v>
      </c>
      <c r="W135" s="49">
        <v>0.018234</v>
      </c>
      <c r="X135" s="49">
        <v>0.54192</v>
      </c>
      <c r="Y135" s="49">
        <v>0</v>
      </c>
      <c r="Z135" s="49">
        <v>0</v>
      </c>
      <c r="AA135" s="71">
        <v>135</v>
      </c>
      <c r="AB135" s="71"/>
      <c r="AC135" s="72"/>
      <c r="AD135" s="78" t="s">
        <v>1200</v>
      </c>
      <c r="AE135" s="78">
        <v>7</v>
      </c>
      <c r="AF135" s="78">
        <v>2</v>
      </c>
      <c r="AG135" s="78">
        <v>4</v>
      </c>
      <c r="AH135" s="78">
        <v>1</v>
      </c>
      <c r="AI135" s="78"/>
      <c r="AJ135" s="78"/>
      <c r="AK135" s="78"/>
      <c r="AL135" s="78"/>
      <c r="AM135" s="78"/>
      <c r="AN135" s="80">
        <v>43400.525717592594</v>
      </c>
      <c r="AO135" s="78"/>
      <c r="AP135" s="78" t="b">
        <v>1</v>
      </c>
      <c r="AQ135" s="78" t="b">
        <v>0</v>
      </c>
      <c r="AR135" s="78" t="b">
        <v>0</v>
      </c>
      <c r="AS135" s="78" t="s">
        <v>1035</v>
      </c>
      <c r="AT135" s="78">
        <v>0</v>
      </c>
      <c r="AU135" s="78"/>
      <c r="AV135" s="78" t="b">
        <v>0</v>
      </c>
      <c r="AW135" s="78" t="s">
        <v>1682</v>
      </c>
      <c r="AX135" s="82" t="s">
        <v>1815</v>
      </c>
      <c r="AY135" s="78" t="s">
        <v>65</v>
      </c>
      <c r="AZ135" s="78" t="str">
        <f>REPLACE(INDEX(GroupVertices[Group],MATCH(Vertices[[#This Row],[Vertex]],GroupVertices[Vertex],0)),1,1,"")</f>
        <v>1</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345</v>
      </c>
      <c r="B136" s="65"/>
      <c r="C136" s="65" t="s">
        <v>64</v>
      </c>
      <c r="D136" s="66">
        <v>162.18731040648848</v>
      </c>
      <c r="E136" s="68"/>
      <c r="F136" s="100" t="s">
        <v>545</v>
      </c>
      <c r="G136" s="65"/>
      <c r="H136" s="69" t="s">
        <v>345</v>
      </c>
      <c r="I136" s="70"/>
      <c r="J136" s="70"/>
      <c r="K136" s="69" t="s">
        <v>1961</v>
      </c>
      <c r="L136" s="73">
        <v>1</v>
      </c>
      <c r="M136" s="74">
        <v>1341.1927490234375</v>
      </c>
      <c r="N136" s="74">
        <v>2711.248046875</v>
      </c>
      <c r="O136" s="75"/>
      <c r="P136" s="76"/>
      <c r="Q136" s="76"/>
      <c r="R136" s="86"/>
      <c r="S136" s="48">
        <v>1</v>
      </c>
      <c r="T136" s="48">
        <v>0</v>
      </c>
      <c r="U136" s="49">
        <v>0</v>
      </c>
      <c r="V136" s="49">
        <v>0.008475</v>
      </c>
      <c r="W136" s="49">
        <v>0.018234</v>
      </c>
      <c r="X136" s="49">
        <v>0.54192</v>
      </c>
      <c r="Y136" s="49">
        <v>0</v>
      </c>
      <c r="Z136" s="49">
        <v>0</v>
      </c>
      <c r="AA136" s="71">
        <v>136</v>
      </c>
      <c r="AB136" s="71"/>
      <c r="AC136" s="72"/>
      <c r="AD136" s="78" t="s">
        <v>1201</v>
      </c>
      <c r="AE136" s="78">
        <v>10</v>
      </c>
      <c r="AF136" s="78">
        <v>7</v>
      </c>
      <c r="AG136" s="78">
        <v>35</v>
      </c>
      <c r="AH136" s="78">
        <v>0</v>
      </c>
      <c r="AI136" s="78"/>
      <c r="AJ136" s="78"/>
      <c r="AK136" s="78"/>
      <c r="AL136" s="78"/>
      <c r="AM136" s="78"/>
      <c r="AN136" s="80">
        <v>41546.578622685185</v>
      </c>
      <c r="AO136" s="78"/>
      <c r="AP136" s="78" t="b">
        <v>1</v>
      </c>
      <c r="AQ136" s="78" t="b">
        <v>1</v>
      </c>
      <c r="AR136" s="78" t="b">
        <v>0</v>
      </c>
      <c r="AS136" s="78" t="s">
        <v>1035</v>
      </c>
      <c r="AT136" s="78">
        <v>0</v>
      </c>
      <c r="AU136" s="82" t="s">
        <v>1557</v>
      </c>
      <c r="AV136" s="78" t="b">
        <v>0</v>
      </c>
      <c r="AW136" s="78" t="s">
        <v>1682</v>
      </c>
      <c r="AX136" s="82" t="s">
        <v>1816</v>
      </c>
      <c r="AY136" s="78" t="s">
        <v>65</v>
      </c>
      <c r="AZ136" s="78" t="str">
        <f>REPLACE(INDEX(GroupVertices[Group],MATCH(Vertices[[#This Row],[Vertex]],GroupVertices[Vertex],0)),1,1,"")</f>
        <v>1</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346</v>
      </c>
      <c r="B137" s="65"/>
      <c r="C137" s="65" t="s">
        <v>64</v>
      </c>
      <c r="D137" s="66">
        <v>164.51531117284543</v>
      </c>
      <c r="E137" s="68"/>
      <c r="F137" s="100" t="s">
        <v>1672</v>
      </c>
      <c r="G137" s="65"/>
      <c r="H137" s="69" t="s">
        <v>346</v>
      </c>
      <c r="I137" s="70"/>
      <c r="J137" s="70"/>
      <c r="K137" s="69" t="s">
        <v>1962</v>
      </c>
      <c r="L137" s="73">
        <v>1</v>
      </c>
      <c r="M137" s="74">
        <v>1862.73095703125</v>
      </c>
      <c r="N137" s="74">
        <v>9646.09375</v>
      </c>
      <c r="O137" s="75"/>
      <c r="P137" s="76"/>
      <c r="Q137" s="76"/>
      <c r="R137" s="86"/>
      <c r="S137" s="48">
        <v>1</v>
      </c>
      <c r="T137" s="48">
        <v>0</v>
      </c>
      <c r="U137" s="49">
        <v>0</v>
      </c>
      <c r="V137" s="49">
        <v>0.008475</v>
      </c>
      <c r="W137" s="49">
        <v>0.018234</v>
      </c>
      <c r="X137" s="49">
        <v>0.54192</v>
      </c>
      <c r="Y137" s="49">
        <v>0</v>
      </c>
      <c r="Z137" s="49">
        <v>0</v>
      </c>
      <c r="AA137" s="71">
        <v>137</v>
      </c>
      <c r="AB137" s="71"/>
      <c r="AC137" s="72"/>
      <c r="AD137" s="78" t="s">
        <v>1202</v>
      </c>
      <c r="AE137" s="78">
        <v>372</v>
      </c>
      <c r="AF137" s="78">
        <v>94</v>
      </c>
      <c r="AG137" s="78">
        <v>124</v>
      </c>
      <c r="AH137" s="78">
        <v>205</v>
      </c>
      <c r="AI137" s="78"/>
      <c r="AJ137" s="78"/>
      <c r="AK137" s="78"/>
      <c r="AL137" s="78"/>
      <c r="AM137" s="78"/>
      <c r="AN137" s="80">
        <v>39924.19065972222</v>
      </c>
      <c r="AO137" s="78"/>
      <c r="AP137" s="78" t="b">
        <v>0</v>
      </c>
      <c r="AQ137" s="78" t="b">
        <v>0</v>
      </c>
      <c r="AR137" s="78" t="b">
        <v>0</v>
      </c>
      <c r="AS137" s="78" t="s">
        <v>1035</v>
      </c>
      <c r="AT137" s="78">
        <v>0</v>
      </c>
      <c r="AU137" s="82" t="s">
        <v>1557</v>
      </c>
      <c r="AV137" s="78" t="b">
        <v>0</v>
      </c>
      <c r="AW137" s="78" t="s">
        <v>1682</v>
      </c>
      <c r="AX137" s="82" t="s">
        <v>1817</v>
      </c>
      <c r="AY137" s="78" t="s">
        <v>65</v>
      </c>
      <c r="AZ137" s="78" t="str">
        <f>REPLACE(INDEX(GroupVertices[Group],MATCH(Vertices[[#This Row],[Vertex]],GroupVertices[Vertex],0)),1,1,"")</f>
        <v>1</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347</v>
      </c>
      <c r="B138" s="65"/>
      <c r="C138" s="65" t="s">
        <v>64</v>
      </c>
      <c r="D138" s="66">
        <v>833.0796691892582</v>
      </c>
      <c r="E138" s="68"/>
      <c r="F138" s="100" t="s">
        <v>1673</v>
      </c>
      <c r="G138" s="65"/>
      <c r="H138" s="69" t="s">
        <v>347</v>
      </c>
      <c r="I138" s="70"/>
      <c r="J138" s="70"/>
      <c r="K138" s="69" t="s">
        <v>1963</v>
      </c>
      <c r="L138" s="73">
        <v>1</v>
      </c>
      <c r="M138" s="74">
        <v>1340.980712890625</v>
      </c>
      <c r="N138" s="74">
        <v>6503.59814453125</v>
      </c>
      <c r="O138" s="75"/>
      <c r="P138" s="76"/>
      <c r="Q138" s="76"/>
      <c r="R138" s="86"/>
      <c r="S138" s="48">
        <v>1</v>
      </c>
      <c r="T138" s="48">
        <v>0</v>
      </c>
      <c r="U138" s="49">
        <v>0</v>
      </c>
      <c r="V138" s="49">
        <v>0.008475</v>
      </c>
      <c r="W138" s="49">
        <v>0.018234</v>
      </c>
      <c r="X138" s="49">
        <v>0.54192</v>
      </c>
      <c r="Y138" s="49">
        <v>0</v>
      </c>
      <c r="Z138" s="49">
        <v>0</v>
      </c>
      <c r="AA138" s="71">
        <v>138</v>
      </c>
      <c r="AB138" s="71"/>
      <c r="AC138" s="72"/>
      <c r="AD138" s="78" t="s">
        <v>1203</v>
      </c>
      <c r="AE138" s="78">
        <v>183</v>
      </c>
      <c r="AF138" s="78">
        <v>25079</v>
      </c>
      <c r="AG138" s="78">
        <v>8314</v>
      </c>
      <c r="AH138" s="78">
        <v>439</v>
      </c>
      <c r="AI138" s="78">
        <v>-14400</v>
      </c>
      <c r="AJ138" s="78" t="s">
        <v>1305</v>
      </c>
      <c r="AK138" s="78" t="s">
        <v>1398</v>
      </c>
      <c r="AL138" s="82" t="s">
        <v>1444</v>
      </c>
      <c r="AM138" s="78" t="s">
        <v>1449</v>
      </c>
      <c r="AN138" s="80">
        <v>39409.69923611111</v>
      </c>
      <c r="AO138" s="82" t="s">
        <v>1544</v>
      </c>
      <c r="AP138" s="78" t="b">
        <v>0</v>
      </c>
      <c r="AQ138" s="78" t="b">
        <v>0</v>
      </c>
      <c r="AR138" s="78" t="b">
        <v>1</v>
      </c>
      <c r="AS138" s="78" t="s">
        <v>1035</v>
      </c>
      <c r="AT138" s="78">
        <v>714</v>
      </c>
      <c r="AU138" s="82" t="s">
        <v>1560</v>
      </c>
      <c r="AV138" s="78" t="b">
        <v>1</v>
      </c>
      <c r="AW138" s="78" t="s">
        <v>1682</v>
      </c>
      <c r="AX138" s="82" t="s">
        <v>1818</v>
      </c>
      <c r="AY138" s="78" t="s">
        <v>65</v>
      </c>
      <c r="AZ138" s="78" t="str">
        <f>REPLACE(INDEX(GroupVertices[Group],MATCH(Vertices[[#This Row],[Vertex]],GroupVertices[Vertex],0)),1,1,"")</f>
        <v>1</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348</v>
      </c>
      <c r="B139" s="65"/>
      <c r="C139" s="65" t="s">
        <v>64</v>
      </c>
      <c r="D139" s="66">
        <v>175.80745282115146</v>
      </c>
      <c r="E139" s="68"/>
      <c r="F139" s="100" t="s">
        <v>1674</v>
      </c>
      <c r="G139" s="65"/>
      <c r="H139" s="69" t="s">
        <v>348</v>
      </c>
      <c r="I139" s="70"/>
      <c r="J139" s="70"/>
      <c r="K139" s="69" t="s">
        <v>1964</v>
      </c>
      <c r="L139" s="73">
        <v>1</v>
      </c>
      <c r="M139" s="74">
        <v>2325.225341796875</v>
      </c>
      <c r="N139" s="74">
        <v>2500.887451171875</v>
      </c>
      <c r="O139" s="75"/>
      <c r="P139" s="76"/>
      <c r="Q139" s="76"/>
      <c r="R139" s="86"/>
      <c r="S139" s="48">
        <v>1</v>
      </c>
      <c r="T139" s="48">
        <v>0</v>
      </c>
      <c r="U139" s="49">
        <v>0</v>
      </c>
      <c r="V139" s="49">
        <v>0.008475</v>
      </c>
      <c r="W139" s="49">
        <v>0.018234</v>
      </c>
      <c r="X139" s="49">
        <v>0.54192</v>
      </c>
      <c r="Y139" s="49">
        <v>0</v>
      </c>
      <c r="Z139" s="49">
        <v>0</v>
      </c>
      <c r="AA139" s="71">
        <v>139</v>
      </c>
      <c r="AB139" s="71"/>
      <c r="AC139" s="72"/>
      <c r="AD139" s="78" t="s">
        <v>1204</v>
      </c>
      <c r="AE139" s="78">
        <v>171</v>
      </c>
      <c r="AF139" s="78">
        <v>516</v>
      </c>
      <c r="AG139" s="78">
        <v>4702</v>
      </c>
      <c r="AH139" s="78">
        <v>1128</v>
      </c>
      <c r="AI139" s="78"/>
      <c r="AJ139" s="78" t="s">
        <v>1306</v>
      </c>
      <c r="AK139" s="78" t="s">
        <v>1399</v>
      </c>
      <c r="AL139" s="82" t="s">
        <v>1445</v>
      </c>
      <c r="AM139" s="78"/>
      <c r="AN139" s="80">
        <v>39866.402395833335</v>
      </c>
      <c r="AO139" s="82" t="s">
        <v>1545</v>
      </c>
      <c r="AP139" s="78" t="b">
        <v>0</v>
      </c>
      <c r="AQ139" s="78" t="b">
        <v>0</v>
      </c>
      <c r="AR139" s="78" t="b">
        <v>1</v>
      </c>
      <c r="AS139" s="78" t="s">
        <v>1035</v>
      </c>
      <c r="AT139" s="78">
        <v>25</v>
      </c>
      <c r="AU139" s="82" t="s">
        <v>1560</v>
      </c>
      <c r="AV139" s="78" t="b">
        <v>0</v>
      </c>
      <c r="AW139" s="78" t="s">
        <v>1682</v>
      </c>
      <c r="AX139" s="82" t="s">
        <v>1819</v>
      </c>
      <c r="AY139" s="78" t="s">
        <v>65</v>
      </c>
      <c r="AZ139" s="78" t="str">
        <f>REPLACE(INDEX(GroupVertices[Group],MATCH(Vertices[[#This Row],[Vertex]],GroupVertices[Vertex],0)),1,1,"")</f>
        <v>1</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349</v>
      </c>
      <c r="B140" s="65"/>
      <c r="C140" s="65" t="s">
        <v>64</v>
      </c>
      <c r="D140" s="66">
        <v>162.18731040648848</v>
      </c>
      <c r="E140" s="68"/>
      <c r="F140" s="100" t="s">
        <v>1675</v>
      </c>
      <c r="G140" s="65"/>
      <c r="H140" s="69" t="s">
        <v>349</v>
      </c>
      <c r="I140" s="70"/>
      <c r="J140" s="70"/>
      <c r="K140" s="69" t="s">
        <v>1965</v>
      </c>
      <c r="L140" s="73">
        <v>1</v>
      </c>
      <c r="M140" s="74">
        <v>592.1815795898438</v>
      </c>
      <c r="N140" s="74">
        <v>2033.9173583984375</v>
      </c>
      <c r="O140" s="75"/>
      <c r="P140" s="76"/>
      <c r="Q140" s="76"/>
      <c r="R140" s="86"/>
      <c r="S140" s="48">
        <v>1</v>
      </c>
      <c r="T140" s="48">
        <v>0</v>
      </c>
      <c r="U140" s="49">
        <v>0</v>
      </c>
      <c r="V140" s="49">
        <v>0.008475</v>
      </c>
      <c r="W140" s="49">
        <v>0.018234</v>
      </c>
      <c r="X140" s="49">
        <v>0.54192</v>
      </c>
      <c r="Y140" s="49">
        <v>0</v>
      </c>
      <c r="Z140" s="49">
        <v>0</v>
      </c>
      <c r="AA140" s="71">
        <v>140</v>
      </c>
      <c r="AB140" s="71"/>
      <c r="AC140" s="72"/>
      <c r="AD140" s="78" t="s">
        <v>1205</v>
      </c>
      <c r="AE140" s="78">
        <v>31</v>
      </c>
      <c r="AF140" s="78">
        <v>7</v>
      </c>
      <c r="AG140" s="78">
        <v>0</v>
      </c>
      <c r="AH140" s="78">
        <v>3</v>
      </c>
      <c r="AI140" s="78"/>
      <c r="AJ140" s="78"/>
      <c r="AK140" s="78"/>
      <c r="AL140" s="78"/>
      <c r="AM140" s="78"/>
      <c r="AN140" s="80">
        <v>40252.87616898148</v>
      </c>
      <c r="AO140" s="78"/>
      <c r="AP140" s="78" t="b">
        <v>0</v>
      </c>
      <c r="AQ140" s="78" t="b">
        <v>0</v>
      </c>
      <c r="AR140" s="78" t="b">
        <v>0</v>
      </c>
      <c r="AS140" s="78" t="s">
        <v>1035</v>
      </c>
      <c r="AT140" s="78">
        <v>0</v>
      </c>
      <c r="AU140" s="82" t="s">
        <v>1569</v>
      </c>
      <c r="AV140" s="78" t="b">
        <v>0</v>
      </c>
      <c r="AW140" s="78" t="s">
        <v>1682</v>
      </c>
      <c r="AX140" s="82" t="s">
        <v>1820</v>
      </c>
      <c r="AY140" s="78" t="s">
        <v>65</v>
      </c>
      <c r="AZ140" s="78" t="str">
        <f>REPLACE(INDEX(GroupVertices[Group],MATCH(Vertices[[#This Row],[Vertex]],GroupVertices[Vertex],0)),1,1,"")</f>
        <v>1</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350</v>
      </c>
      <c r="B141" s="65"/>
      <c r="C141" s="65" t="s">
        <v>64</v>
      </c>
      <c r="D141" s="66">
        <v>173.21186575981096</v>
      </c>
      <c r="E141" s="68"/>
      <c r="F141" s="100" t="s">
        <v>1676</v>
      </c>
      <c r="G141" s="65"/>
      <c r="H141" s="69" t="s">
        <v>350</v>
      </c>
      <c r="I141" s="70"/>
      <c r="J141" s="70"/>
      <c r="K141" s="69" t="s">
        <v>1966</v>
      </c>
      <c r="L141" s="73">
        <v>1</v>
      </c>
      <c r="M141" s="74">
        <v>241.5608367919922</v>
      </c>
      <c r="N141" s="74">
        <v>3733.12841796875</v>
      </c>
      <c r="O141" s="75"/>
      <c r="P141" s="76"/>
      <c r="Q141" s="76"/>
      <c r="R141" s="86"/>
      <c r="S141" s="48">
        <v>1</v>
      </c>
      <c r="T141" s="48">
        <v>0</v>
      </c>
      <c r="U141" s="49">
        <v>0</v>
      </c>
      <c r="V141" s="49">
        <v>0.008475</v>
      </c>
      <c r="W141" s="49">
        <v>0.018234</v>
      </c>
      <c r="X141" s="49">
        <v>0.54192</v>
      </c>
      <c r="Y141" s="49">
        <v>0</v>
      </c>
      <c r="Z141" s="49">
        <v>0</v>
      </c>
      <c r="AA141" s="71">
        <v>141</v>
      </c>
      <c r="AB141" s="71"/>
      <c r="AC141" s="72"/>
      <c r="AD141" s="78" t="s">
        <v>1206</v>
      </c>
      <c r="AE141" s="78">
        <v>713</v>
      </c>
      <c r="AF141" s="78">
        <v>419</v>
      </c>
      <c r="AG141" s="78">
        <v>1391</v>
      </c>
      <c r="AH141" s="78">
        <v>903</v>
      </c>
      <c r="AI141" s="78">
        <v>-14400</v>
      </c>
      <c r="AJ141" s="78" t="s">
        <v>1307</v>
      </c>
      <c r="AK141" s="78" t="s">
        <v>1400</v>
      </c>
      <c r="AL141" s="82" t="s">
        <v>1446</v>
      </c>
      <c r="AM141" s="78" t="s">
        <v>1449</v>
      </c>
      <c r="AN141" s="80">
        <v>40568.116481481484</v>
      </c>
      <c r="AO141" s="82" t="s">
        <v>1546</v>
      </c>
      <c r="AP141" s="78" t="b">
        <v>1</v>
      </c>
      <c r="AQ141" s="78" t="b">
        <v>0</v>
      </c>
      <c r="AR141" s="78" t="b">
        <v>1</v>
      </c>
      <c r="AS141" s="78" t="s">
        <v>1035</v>
      </c>
      <c r="AT141" s="78">
        <v>17</v>
      </c>
      <c r="AU141" s="82" t="s">
        <v>1557</v>
      </c>
      <c r="AV141" s="78" t="b">
        <v>0</v>
      </c>
      <c r="AW141" s="78" t="s">
        <v>1682</v>
      </c>
      <c r="AX141" s="82" t="s">
        <v>1821</v>
      </c>
      <c r="AY141" s="78" t="s">
        <v>65</v>
      </c>
      <c r="AZ141" s="78" t="str">
        <f>REPLACE(INDEX(GroupVertices[Group],MATCH(Vertices[[#This Row],[Vertex]],GroupVertices[Vertex],0)),1,1,"")</f>
        <v>1</v>
      </c>
      <c r="BA141" s="48"/>
      <c r="BB141" s="48"/>
      <c r="BC141" s="48"/>
      <c r="BD141" s="48"/>
      <c r="BE141" s="48"/>
      <c r="BF141" s="48"/>
      <c r="BG141" s="48"/>
      <c r="BH141" s="48"/>
      <c r="BI141" s="48"/>
      <c r="BJ141" s="48"/>
      <c r="BK141" s="48"/>
      <c r="BL141" s="49"/>
      <c r="BM141" s="48"/>
      <c r="BN141" s="49"/>
      <c r="BO141" s="48"/>
      <c r="BP141" s="49"/>
      <c r="BQ141" s="48"/>
      <c r="BR141" s="49"/>
      <c r="BS141" s="48"/>
      <c r="BT141" s="2"/>
      <c r="BU141" s="3"/>
      <c r="BV141" s="3"/>
      <c r="BW141" s="3"/>
      <c r="BX141" s="3"/>
    </row>
    <row r="142" spans="1:76" ht="15">
      <c r="A142" s="64" t="s">
        <v>351</v>
      </c>
      <c r="B142" s="65"/>
      <c r="C142" s="65" t="s">
        <v>64</v>
      </c>
      <c r="D142" s="66">
        <v>169.17131270555927</v>
      </c>
      <c r="E142" s="68"/>
      <c r="F142" s="100" t="s">
        <v>1677</v>
      </c>
      <c r="G142" s="65"/>
      <c r="H142" s="69" t="s">
        <v>351</v>
      </c>
      <c r="I142" s="70"/>
      <c r="J142" s="70"/>
      <c r="K142" s="69" t="s">
        <v>1967</v>
      </c>
      <c r="L142" s="73">
        <v>1</v>
      </c>
      <c r="M142" s="74">
        <v>686.5243530273438</v>
      </c>
      <c r="N142" s="74">
        <v>5831.53271484375</v>
      </c>
      <c r="O142" s="75"/>
      <c r="P142" s="76"/>
      <c r="Q142" s="76"/>
      <c r="R142" s="86"/>
      <c r="S142" s="48">
        <v>1</v>
      </c>
      <c r="T142" s="48">
        <v>0</v>
      </c>
      <c r="U142" s="49">
        <v>0</v>
      </c>
      <c r="V142" s="49">
        <v>0.008475</v>
      </c>
      <c r="W142" s="49">
        <v>0.018234</v>
      </c>
      <c r="X142" s="49">
        <v>0.54192</v>
      </c>
      <c r="Y142" s="49">
        <v>0</v>
      </c>
      <c r="Z142" s="49">
        <v>0</v>
      </c>
      <c r="AA142" s="71">
        <v>142</v>
      </c>
      <c r="AB142" s="71"/>
      <c r="AC142" s="72"/>
      <c r="AD142" s="78" t="s">
        <v>1207</v>
      </c>
      <c r="AE142" s="78">
        <v>261</v>
      </c>
      <c r="AF142" s="78">
        <v>268</v>
      </c>
      <c r="AG142" s="78">
        <v>6626</v>
      </c>
      <c r="AH142" s="78">
        <v>3470</v>
      </c>
      <c r="AI142" s="78"/>
      <c r="AJ142" s="78" t="s">
        <v>1308</v>
      </c>
      <c r="AK142" s="78" t="s">
        <v>1401</v>
      </c>
      <c r="AL142" s="82" t="s">
        <v>1447</v>
      </c>
      <c r="AM142" s="78"/>
      <c r="AN142" s="80">
        <v>40970.62064814815</v>
      </c>
      <c r="AO142" s="82" t="s">
        <v>1547</v>
      </c>
      <c r="AP142" s="78" t="b">
        <v>1</v>
      </c>
      <c r="AQ142" s="78" t="b">
        <v>0</v>
      </c>
      <c r="AR142" s="78" t="b">
        <v>0</v>
      </c>
      <c r="AS142" s="78" t="s">
        <v>1035</v>
      </c>
      <c r="AT142" s="78">
        <v>11</v>
      </c>
      <c r="AU142" s="82" t="s">
        <v>1557</v>
      </c>
      <c r="AV142" s="78" t="b">
        <v>0</v>
      </c>
      <c r="AW142" s="78" t="s">
        <v>1682</v>
      </c>
      <c r="AX142" s="82" t="s">
        <v>1822</v>
      </c>
      <c r="AY142" s="78" t="s">
        <v>65</v>
      </c>
      <c r="AZ142" s="78" t="str">
        <f>REPLACE(INDEX(GroupVertices[Group],MATCH(Vertices[[#This Row],[Vertex]],GroupVertices[Vertex],0)),1,1,"")</f>
        <v>1</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352</v>
      </c>
      <c r="B143" s="65"/>
      <c r="C143" s="65" t="s">
        <v>64</v>
      </c>
      <c r="D143" s="66">
        <v>163.60551776990133</v>
      </c>
      <c r="E143" s="68"/>
      <c r="F143" s="100" t="s">
        <v>1678</v>
      </c>
      <c r="G143" s="65"/>
      <c r="H143" s="69" t="s">
        <v>352</v>
      </c>
      <c r="I143" s="70"/>
      <c r="J143" s="70"/>
      <c r="K143" s="69" t="s">
        <v>1968</v>
      </c>
      <c r="L143" s="73">
        <v>1</v>
      </c>
      <c r="M143" s="74">
        <v>2175.536865234375</v>
      </c>
      <c r="N143" s="74">
        <v>5926.6142578125</v>
      </c>
      <c r="O143" s="75"/>
      <c r="P143" s="76"/>
      <c r="Q143" s="76"/>
      <c r="R143" s="86"/>
      <c r="S143" s="48">
        <v>1</v>
      </c>
      <c r="T143" s="48">
        <v>0</v>
      </c>
      <c r="U143" s="49">
        <v>0</v>
      </c>
      <c r="V143" s="49">
        <v>0.008475</v>
      </c>
      <c r="W143" s="49">
        <v>0.018234</v>
      </c>
      <c r="X143" s="49">
        <v>0.54192</v>
      </c>
      <c r="Y143" s="49">
        <v>0</v>
      </c>
      <c r="Z143" s="49">
        <v>0</v>
      </c>
      <c r="AA143" s="71">
        <v>143</v>
      </c>
      <c r="AB143" s="71"/>
      <c r="AC143" s="72"/>
      <c r="AD143" s="78" t="s">
        <v>1208</v>
      </c>
      <c r="AE143" s="78">
        <v>142</v>
      </c>
      <c r="AF143" s="78">
        <v>60</v>
      </c>
      <c r="AG143" s="78">
        <v>481</v>
      </c>
      <c r="AH143" s="78">
        <v>309</v>
      </c>
      <c r="AI143" s="78"/>
      <c r="AJ143" s="78"/>
      <c r="AK143" s="78"/>
      <c r="AL143" s="78"/>
      <c r="AM143" s="78"/>
      <c r="AN143" s="80">
        <v>42787.21537037037</v>
      </c>
      <c r="AO143" s="82" t="s">
        <v>1548</v>
      </c>
      <c r="AP143" s="78" t="b">
        <v>1</v>
      </c>
      <c r="AQ143" s="78" t="b">
        <v>0</v>
      </c>
      <c r="AR143" s="78" t="b">
        <v>0</v>
      </c>
      <c r="AS143" s="78" t="s">
        <v>1035</v>
      </c>
      <c r="AT143" s="78">
        <v>0</v>
      </c>
      <c r="AU143" s="78"/>
      <c r="AV143" s="78" t="b">
        <v>0</v>
      </c>
      <c r="AW143" s="78" t="s">
        <v>1682</v>
      </c>
      <c r="AX143" s="82" t="s">
        <v>1823</v>
      </c>
      <c r="AY143" s="78" t="s">
        <v>65</v>
      </c>
      <c r="AZ143" s="78" t="str">
        <f>REPLACE(INDEX(GroupVertices[Group],MATCH(Vertices[[#This Row],[Vertex]],GroupVertices[Vertex],0)),1,1,"")</f>
        <v>1</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353</v>
      </c>
      <c r="B144" s="65"/>
      <c r="C144" s="65" t="s">
        <v>64</v>
      </c>
      <c r="D144" s="66">
        <v>162.02675862949835</v>
      </c>
      <c r="E144" s="68"/>
      <c r="F144" s="100" t="s">
        <v>545</v>
      </c>
      <c r="G144" s="65"/>
      <c r="H144" s="69" t="s">
        <v>353</v>
      </c>
      <c r="I144" s="70"/>
      <c r="J144" s="70"/>
      <c r="K144" s="69" t="s">
        <v>1969</v>
      </c>
      <c r="L144" s="73">
        <v>1</v>
      </c>
      <c r="M144" s="74">
        <v>1084.4512939453125</v>
      </c>
      <c r="N144" s="74">
        <v>9214.248046875</v>
      </c>
      <c r="O144" s="75"/>
      <c r="P144" s="76"/>
      <c r="Q144" s="76"/>
      <c r="R144" s="86"/>
      <c r="S144" s="48">
        <v>1</v>
      </c>
      <c r="T144" s="48">
        <v>0</v>
      </c>
      <c r="U144" s="49">
        <v>0</v>
      </c>
      <c r="V144" s="49">
        <v>0.008475</v>
      </c>
      <c r="W144" s="49">
        <v>0.018234</v>
      </c>
      <c r="X144" s="49">
        <v>0.54192</v>
      </c>
      <c r="Y144" s="49">
        <v>0</v>
      </c>
      <c r="Z144" s="49">
        <v>0</v>
      </c>
      <c r="AA144" s="71">
        <v>144</v>
      </c>
      <c r="AB144" s="71"/>
      <c r="AC144" s="72"/>
      <c r="AD144" s="78" t="s">
        <v>1209</v>
      </c>
      <c r="AE144" s="78">
        <v>4</v>
      </c>
      <c r="AF144" s="78">
        <v>1</v>
      </c>
      <c r="AG144" s="78">
        <v>30</v>
      </c>
      <c r="AH144" s="78">
        <v>1</v>
      </c>
      <c r="AI144" s="78"/>
      <c r="AJ144" s="78"/>
      <c r="AK144" s="78"/>
      <c r="AL144" s="78"/>
      <c r="AM144" s="78"/>
      <c r="AN144" s="80">
        <v>40981.7015625</v>
      </c>
      <c r="AO144" s="78"/>
      <c r="AP144" s="78" t="b">
        <v>1</v>
      </c>
      <c r="AQ144" s="78" t="b">
        <v>1</v>
      </c>
      <c r="AR144" s="78" t="b">
        <v>0</v>
      </c>
      <c r="AS144" s="78" t="s">
        <v>1035</v>
      </c>
      <c r="AT144" s="78">
        <v>0</v>
      </c>
      <c r="AU144" s="82" t="s">
        <v>1557</v>
      </c>
      <c r="AV144" s="78" t="b">
        <v>0</v>
      </c>
      <c r="AW144" s="78" t="s">
        <v>1682</v>
      </c>
      <c r="AX144" s="82" t="s">
        <v>1824</v>
      </c>
      <c r="AY144" s="78" t="s">
        <v>65</v>
      </c>
      <c r="AZ144" s="78" t="str">
        <f>REPLACE(INDEX(GroupVertices[Group],MATCH(Vertices[[#This Row],[Vertex]],GroupVertices[Vertex],0)),1,1,"")</f>
        <v>1</v>
      </c>
      <c r="BA144" s="48"/>
      <c r="BB144" s="48"/>
      <c r="BC144" s="48"/>
      <c r="BD144" s="48"/>
      <c r="BE144" s="48"/>
      <c r="BF144" s="48"/>
      <c r="BG144" s="48"/>
      <c r="BH144" s="48"/>
      <c r="BI144" s="48"/>
      <c r="BJ144" s="48"/>
      <c r="BK144" s="48"/>
      <c r="BL144" s="49"/>
      <c r="BM144" s="48"/>
      <c r="BN144" s="49"/>
      <c r="BO144" s="48"/>
      <c r="BP144" s="49"/>
      <c r="BQ144" s="48"/>
      <c r="BR144" s="49"/>
      <c r="BS144" s="48"/>
      <c r="BT144" s="2"/>
      <c r="BU144" s="3"/>
      <c r="BV144" s="3"/>
      <c r="BW144" s="3"/>
      <c r="BX144" s="3"/>
    </row>
    <row r="145" spans="1:76" ht="15">
      <c r="A145" s="64" t="s">
        <v>354</v>
      </c>
      <c r="B145" s="65"/>
      <c r="C145" s="65" t="s">
        <v>64</v>
      </c>
      <c r="D145" s="66">
        <v>167.1108982341859</v>
      </c>
      <c r="E145" s="68"/>
      <c r="F145" s="100" t="s">
        <v>1679</v>
      </c>
      <c r="G145" s="65"/>
      <c r="H145" s="69" t="s">
        <v>354</v>
      </c>
      <c r="I145" s="70"/>
      <c r="J145" s="70"/>
      <c r="K145" s="69" t="s">
        <v>1970</v>
      </c>
      <c r="L145" s="73">
        <v>1</v>
      </c>
      <c r="M145" s="74">
        <v>1132.0328369140625</v>
      </c>
      <c r="N145" s="74">
        <v>1473.1767578125</v>
      </c>
      <c r="O145" s="75"/>
      <c r="P145" s="76"/>
      <c r="Q145" s="76"/>
      <c r="R145" s="86"/>
      <c r="S145" s="48">
        <v>1</v>
      </c>
      <c r="T145" s="48">
        <v>0</v>
      </c>
      <c r="U145" s="49">
        <v>0</v>
      </c>
      <c r="V145" s="49">
        <v>0.008475</v>
      </c>
      <c r="W145" s="49">
        <v>0.018234</v>
      </c>
      <c r="X145" s="49">
        <v>0.54192</v>
      </c>
      <c r="Y145" s="49">
        <v>0</v>
      </c>
      <c r="Z145" s="49">
        <v>0</v>
      </c>
      <c r="AA145" s="71">
        <v>145</v>
      </c>
      <c r="AB145" s="71"/>
      <c r="AC145" s="72"/>
      <c r="AD145" s="78" t="s">
        <v>1210</v>
      </c>
      <c r="AE145" s="78">
        <v>156</v>
      </c>
      <c r="AF145" s="78">
        <v>191</v>
      </c>
      <c r="AG145" s="78">
        <v>762</v>
      </c>
      <c r="AH145" s="78">
        <v>2001</v>
      </c>
      <c r="AI145" s="78"/>
      <c r="AJ145" s="78" t="s">
        <v>1309</v>
      </c>
      <c r="AK145" s="78" t="s">
        <v>1402</v>
      </c>
      <c r="AL145" s="82" t="s">
        <v>1448</v>
      </c>
      <c r="AM145" s="78"/>
      <c r="AN145" s="80">
        <v>41927.99054398148</v>
      </c>
      <c r="AO145" s="82" t="s">
        <v>1549</v>
      </c>
      <c r="AP145" s="78" t="b">
        <v>0</v>
      </c>
      <c r="AQ145" s="78" t="b">
        <v>0</v>
      </c>
      <c r="AR145" s="78" t="b">
        <v>0</v>
      </c>
      <c r="AS145" s="78" t="s">
        <v>1035</v>
      </c>
      <c r="AT145" s="78">
        <v>3</v>
      </c>
      <c r="AU145" s="82" t="s">
        <v>1557</v>
      </c>
      <c r="AV145" s="78" t="b">
        <v>0</v>
      </c>
      <c r="AW145" s="78" t="s">
        <v>1682</v>
      </c>
      <c r="AX145" s="82" t="s">
        <v>1825</v>
      </c>
      <c r="AY145" s="78" t="s">
        <v>65</v>
      </c>
      <c r="AZ145" s="78" t="str">
        <f>REPLACE(INDEX(GroupVertices[Group],MATCH(Vertices[[#This Row],[Vertex]],GroupVertices[Vertex],0)),1,1,"")</f>
        <v>1</v>
      </c>
      <c r="BA145" s="48"/>
      <c r="BB145" s="48"/>
      <c r="BC145" s="48"/>
      <c r="BD145" s="48"/>
      <c r="BE145" s="48"/>
      <c r="BF145" s="48"/>
      <c r="BG145" s="48"/>
      <c r="BH145" s="48"/>
      <c r="BI145" s="48"/>
      <c r="BJ145" s="48"/>
      <c r="BK145" s="48"/>
      <c r="BL145" s="49"/>
      <c r="BM145" s="48"/>
      <c r="BN145" s="49"/>
      <c r="BO145" s="48"/>
      <c r="BP145" s="49"/>
      <c r="BQ145" s="48"/>
      <c r="BR145" s="49"/>
      <c r="BS145" s="48"/>
      <c r="BT145" s="2"/>
      <c r="BU145" s="3"/>
      <c r="BV145" s="3"/>
      <c r="BW145" s="3"/>
      <c r="BX145" s="3"/>
    </row>
    <row r="146" spans="1:76" ht="15">
      <c r="A146" s="64" t="s">
        <v>355</v>
      </c>
      <c r="B146" s="65"/>
      <c r="C146" s="65" t="s">
        <v>64</v>
      </c>
      <c r="D146" s="66">
        <v>203.23504805696587</v>
      </c>
      <c r="E146" s="68"/>
      <c r="F146" s="100" t="s">
        <v>1680</v>
      </c>
      <c r="G146" s="65"/>
      <c r="H146" s="69" t="s">
        <v>355</v>
      </c>
      <c r="I146" s="70"/>
      <c r="J146" s="70"/>
      <c r="K146" s="69" t="s">
        <v>1971</v>
      </c>
      <c r="L146" s="73">
        <v>1</v>
      </c>
      <c r="M146" s="74">
        <v>388.1324462890625</v>
      </c>
      <c r="N146" s="74">
        <v>2773.032470703125</v>
      </c>
      <c r="O146" s="75"/>
      <c r="P146" s="76"/>
      <c r="Q146" s="76"/>
      <c r="R146" s="86"/>
      <c r="S146" s="48">
        <v>1</v>
      </c>
      <c r="T146" s="48">
        <v>0</v>
      </c>
      <c r="U146" s="49">
        <v>0</v>
      </c>
      <c r="V146" s="49">
        <v>0.008475</v>
      </c>
      <c r="W146" s="49">
        <v>0.018234</v>
      </c>
      <c r="X146" s="49">
        <v>0.54192</v>
      </c>
      <c r="Y146" s="49">
        <v>0</v>
      </c>
      <c r="Z146" s="49">
        <v>0</v>
      </c>
      <c r="AA146" s="71">
        <v>146</v>
      </c>
      <c r="AB146" s="71"/>
      <c r="AC146" s="72"/>
      <c r="AD146" s="78" t="s">
        <v>1211</v>
      </c>
      <c r="AE146" s="78">
        <v>1455</v>
      </c>
      <c r="AF146" s="78">
        <v>1541</v>
      </c>
      <c r="AG146" s="78">
        <v>4558</v>
      </c>
      <c r="AH146" s="78">
        <v>954</v>
      </c>
      <c r="AI146" s="78"/>
      <c r="AJ146" s="78" t="s">
        <v>1310</v>
      </c>
      <c r="AK146" s="78" t="s">
        <v>1398</v>
      </c>
      <c r="AL146" s="78"/>
      <c r="AM146" s="78"/>
      <c r="AN146" s="80">
        <v>39772.57618055555</v>
      </c>
      <c r="AO146" s="82" t="s">
        <v>1550</v>
      </c>
      <c r="AP146" s="78" t="b">
        <v>0</v>
      </c>
      <c r="AQ146" s="78" t="b">
        <v>0</v>
      </c>
      <c r="AR146" s="78" t="b">
        <v>1</v>
      </c>
      <c r="AS146" s="78" t="s">
        <v>1035</v>
      </c>
      <c r="AT146" s="78">
        <v>72</v>
      </c>
      <c r="AU146" s="82" t="s">
        <v>1557</v>
      </c>
      <c r="AV146" s="78" t="b">
        <v>0</v>
      </c>
      <c r="AW146" s="78" t="s">
        <v>1682</v>
      </c>
      <c r="AX146" s="82" t="s">
        <v>1826</v>
      </c>
      <c r="AY146" s="78" t="s">
        <v>65</v>
      </c>
      <c r="AZ146" s="78" t="str">
        <f>REPLACE(INDEX(GroupVertices[Group],MATCH(Vertices[[#This Row],[Vertex]],GroupVertices[Vertex],0)),1,1,"")</f>
        <v>1</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87" t="s">
        <v>356</v>
      </c>
      <c r="B147" s="88"/>
      <c r="C147" s="88" t="s">
        <v>64</v>
      </c>
      <c r="D147" s="89">
        <v>162.88303477344573</v>
      </c>
      <c r="E147" s="90"/>
      <c r="F147" s="101" t="s">
        <v>1681</v>
      </c>
      <c r="G147" s="88"/>
      <c r="H147" s="91" t="s">
        <v>356</v>
      </c>
      <c r="I147" s="92"/>
      <c r="J147" s="92"/>
      <c r="K147" s="91" t="s">
        <v>1972</v>
      </c>
      <c r="L147" s="93">
        <v>1</v>
      </c>
      <c r="M147" s="94">
        <v>1212.4239501953125</v>
      </c>
      <c r="N147" s="94">
        <v>514.35498046875</v>
      </c>
      <c r="O147" s="95"/>
      <c r="P147" s="96"/>
      <c r="Q147" s="96"/>
      <c r="R147" s="97"/>
      <c r="S147" s="48">
        <v>1</v>
      </c>
      <c r="T147" s="48">
        <v>0</v>
      </c>
      <c r="U147" s="49">
        <v>0</v>
      </c>
      <c r="V147" s="49">
        <v>0.008475</v>
      </c>
      <c r="W147" s="49">
        <v>0.018234</v>
      </c>
      <c r="X147" s="49">
        <v>0.54192</v>
      </c>
      <c r="Y147" s="49">
        <v>0</v>
      </c>
      <c r="Z147" s="49">
        <v>0</v>
      </c>
      <c r="AA147" s="98">
        <v>147</v>
      </c>
      <c r="AB147" s="98"/>
      <c r="AC147" s="99"/>
      <c r="AD147" s="78" t="s">
        <v>1212</v>
      </c>
      <c r="AE147" s="78">
        <v>48</v>
      </c>
      <c r="AF147" s="78">
        <v>33</v>
      </c>
      <c r="AG147" s="78">
        <v>505</v>
      </c>
      <c r="AH147" s="78">
        <v>450</v>
      </c>
      <c r="AI147" s="78"/>
      <c r="AJ147" s="78"/>
      <c r="AK147" s="78"/>
      <c r="AL147" s="78"/>
      <c r="AM147" s="78"/>
      <c r="AN147" s="80">
        <v>40421.60325231482</v>
      </c>
      <c r="AO147" s="82" t="s">
        <v>1551</v>
      </c>
      <c r="AP147" s="78" t="b">
        <v>0</v>
      </c>
      <c r="AQ147" s="78" t="b">
        <v>0</v>
      </c>
      <c r="AR147" s="78" t="b">
        <v>0</v>
      </c>
      <c r="AS147" s="78" t="s">
        <v>1035</v>
      </c>
      <c r="AT147" s="78">
        <v>0</v>
      </c>
      <c r="AU147" s="82" t="s">
        <v>1564</v>
      </c>
      <c r="AV147" s="78" t="b">
        <v>0</v>
      </c>
      <c r="AW147" s="78" t="s">
        <v>1682</v>
      </c>
      <c r="AX147" s="82" t="s">
        <v>1827</v>
      </c>
      <c r="AY147" s="78" t="s">
        <v>65</v>
      </c>
      <c r="AZ147" s="78" t="str">
        <f>REPLACE(INDEX(GroupVertices[Group],MATCH(Vertices[[#This Row],[Vertex]],GroupVertices[Vertex],0)),1,1,"")</f>
        <v>1</v>
      </c>
      <c r="BA147" s="48"/>
      <c r="BB147" s="48"/>
      <c r="BC147" s="48"/>
      <c r="BD147" s="48"/>
      <c r="BE147" s="48"/>
      <c r="BF147" s="48"/>
      <c r="BG147" s="48"/>
      <c r="BH147" s="48"/>
      <c r="BI147" s="48"/>
      <c r="BJ147" s="48"/>
      <c r="BK147" s="48"/>
      <c r="BL147" s="49"/>
      <c r="BM147" s="48"/>
      <c r="BN147" s="49"/>
      <c r="BO147" s="48"/>
      <c r="BP147" s="49"/>
      <c r="BQ147" s="48"/>
      <c r="BR147" s="49"/>
      <c r="BS147" s="48"/>
      <c r="BT147" s="2"/>
      <c r="BU147" s="3"/>
      <c r="BV147" s="3"/>
      <c r="BW147" s="3"/>
      <c r="BX14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7"/>
    <dataValidation allowBlank="1" showInputMessage="1" promptTitle="Vertex Tooltip" prompt="Enter optional text that will pop up when the mouse is hovered over the vertex." errorTitle="Invalid Vertex Image Key" sqref="K3:K14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7"/>
    <dataValidation allowBlank="1" showInputMessage="1" promptTitle="Vertex Label Fill Color" prompt="To select an optional fill color for the Label shape, right-click and select Select Color on the right-click menu." sqref="I3:I147"/>
    <dataValidation allowBlank="1" showInputMessage="1" promptTitle="Vertex Image File" prompt="Enter the path to an image file.  Hover over the column header for examples." errorTitle="Invalid Vertex Image Key" sqref="F3:F147"/>
    <dataValidation allowBlank="1" showInputMessage="1" promptTitle="Vertex Color" prompt="To select an optional vertex color, right-click and select Select Color on the right-click menu." sqref="B3:B147"/>
    <dataValidation allowBlank="1" showInputMessage="1" promptTitle="Vertex Opacity" prompt="Enter an optional vertex opacity between 0 (transparent) and 100 (opaque)." errorTitle="Invalid Vertex Opacity" error="The optional vertex opacity must be a whole number between 0 and 10." sqref="E3:E147"/>
    <dataValidation type="list" allowBlank="1" showInputMessage="1" showErrorMessage="1" promptTitle="Vertex Shape" prompt="Select an optional vertex shape." errorTitle="Invalid Vertex Shape" error="You have entered an invalid vertex shape.  Try selecting from the drop-down list instead." sqref="C3:C1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7">
      <formula1>ValidVertexLabelPositions</formula1>
    </dataValidation>
    <dataValidation allowBlank="1" showInputMessage="1" showErrorMessage="1" promptTitle="Vertex Name" prompt="Enter the name of the vertex." sqref="A3:A147"/>
  </dataValidations>
  <hyperlinks>
    <hyperlink ref="AL3" r:id="rId1" display="https://t.co/qzEV9RKK7w"/>
    <hyperlink ref="AL4" r:id="rId2" display="https://t.co/KFdvZUDYFk"/>
    <hyperlink ref="AL5" r:id="rId3" display="http://hyukmis.tumblr.com/"/>
    <hyperlink ref="AL6" r:id="rId4" display="https://t.co/hZiytgAXFW"/>
    <hyperlink ref="AL7" r:id="rId5" display="https://t.co/oFkYcH1BOs"/>
    <hyperlink ref="AL8" r:id="rId6" display="http://www.madalynsklar.com/"/>
    <hyperlink ref="AL10" r:id="rId7" display="https://t.co/jc6miFzKOW"/>
    <hyperlink ref="AL11" r:id="rId8" display="http://www.talktalk.co.uk/"/>
    <hyperlink ref="AL16" r:id="rId9" display="http://www.flickr.com/photos/mgaka/"/>
    <hyperlink ref="AL17" r:id="rId10" display="https://t.co/TNAgLlgV4B"/>
    <hyperlink ref="AL21" r:id="rId11" display="https://t.co/Xd1wsoNdk1"/>
    <hyperlink ref="AL26" r:id="rId12" display="https://www.youtube.com/channel/UCnQpBhzt0cJHbdGY48t6yaA"/>
    <hyperlink ref="AL36" r:id="rId13" display="http://www.timmcarthur.com/"/>
    <hyperlink ref="AL45" r:id="rId14" display="http://www.misstillyandme.co.uk/"/>
    <hyperlink ref="AL53" r:id="rId15" display="https://t.co/3k6ua9UThZ"/>
    <hyperlink ref="AL58" r:id="rId16" display="http://www.twitterliveevents.com/"/>
    <hyperlink ref="AL59" r:id="rId17" display="https://www.juegostudio.com/"/>
    <hyperlink ref="AL60" r:id="rId18" display="http://www.amitpanchal.com/"/>
    <hyperlink ref="AL74" r:id="rId19" display="https://t.co/mxO74iMdX6"/>
    <hyperlink ref="AL76" r:id="rId20" display="https://t.co/Lk3K8wFuSI"/>
    <hyperlink ref="AL77" r:id="rId21" display="https://t.co/LgzJ0smBeg"/>
    <hyperlink ref="AL78" r:id="rId22" display="http://www.modelbartenders.com/"/>
    <hyperlink ref="AL81" r:id="rId23" display="http://salesfolk.com/"/>
    <hyperlink ref="AL82" r:id="rId24" display="https://t.co/zZHWQIUA9W"/>
    <hyperlink ref="AL84" r:id="rId25" display="https://t.co/xghnjhT6nG"/>
    <hyperlink ref="AL88" r:id="rId26" display="https://t.co/htBQ4vhMoT"/>
    <hyperlink ref="AL91" r:id="rId27" display="https://t.co/vVPx5JfNs3"/>
    <hyperlink ref="AL92" r:id="rId28" display="http://mauorder.com/"/>
    <hyperlink ref="AL94" r:id="rId29" display="https://t.co/1W0YZY28lb"/>
    <hyperlink ref="AL98" r:id="rId30" display="https://t.co/1Zf7zvzCAE"/>
    <hyperlink ref="AL99" r:id="rId31" display="https://t.co/MLO0oaKCXp"/>
    <hyperlink ref="AL101" r:id="rId32" display="http://en.m.wikipedia.org/wiki/Demosthenes"/>
    <hyperlink ref="AL107" r:id="rId33" display="http://t.co/TrpTGVUtj4"/>
    <hyperlink ref="AL108" r:id="rId34" display="https://t.co/UsT2ZU86O9"/>
    <hyperlink ref="AL111" r:id="rId35" display="http://www.greg.ie/"/>
    <hyperlink ref="AL114" r:id="rId36" display="http://www.antjxck.com/"/>
    <hyperlink ref="AL116" r:id="rId37" display="https://t.co/awBGvGybiz"/>
    <hyperlink ref="AL117" r:id="rId38" display="http://www.tiagoscharfy.com/"/>
    <hyperlink ref="AL118" r:id="rId39" display="http://t.co/KXvWCUZ9xo"/>
    <hyperlink ref="AL121" r:id="rId40" display="http://instagram.com/itsalexmas"/>
    <hyperlink ref="AL131" r:id="rId41" display="http://t.co/xyskMwlawc"/>
    <hyperlink ref="AL138" r:id="rId42" display="http://arstechnica.com/staff/palatine.ars"/>
    <hyperlink ref="AL139" r:id="rId43" display="https://t.co/rMqmxiifXG"/>
    <hyperlink ref="AL141" r:id="rId44" display="https://t.co/UQLUCcRPzt"/>
    <hyperlink ref="AL142" r:id="rId45" display="https://t.co/Qga4oNEmtt"/>
    <hyperlink ref="AL145" r:id="rId46" display="https://github.com/SUPERCILEX"/>
    <hyperlink ref="AO3" r:id="rId47" display="https://pbs.twimg.com/profile_banners/89517375/1524767255"/>
    <hyperlink ref="AO4" r:id="rId48" display="https://pbs.twimg.com/profile_banners/16560043/1531490438"/>
    <hyperlink ref="AO5" r:id="rId49" display="https://pbs.twimg.com/profile_banners/4698327518/1545799552"/>
    <hyperlink ref="AO6" r:id="rId50" display="https://pbs.twimg.com/profile_banners/1903392932/1546862248"/>
    <hyperlink ref="AO7" r:id="rId51" display="https://pbs.twimg.com/profile_banners/321524991/1538018712"/>
    <hyperlink ref="AO8" r:id="rId52" display="https://pbs.twimg.com/profile_banners/14164297/1485550174"/>
    <hyperlink ref="AO9" r:id="rId53" display="https://pbs.twimg.com/profile_banners/1085992132282789888/1547757338"/>
    <hyperlink ref="AO10" r:id="rId54" display="https://pbs.twimg.com/profile_banners/1086326535475351555/1547957158"/>
    <hyperlink ref="AO11" r:id="rId55" display="https://pbs.twimg.com/profile_banners/258719649/1547046592"/>
    <hyperlink ref="AO13" r:id="rId56" display="https://pbs.twimg.com/profile_banners/128983313/1412721995"/>
    <hyperlink ref="AO14" r:id="rId57" display="https://pbs.twimg.com/profile_banners/44852410/1530101536"/>
    <hyperlink ref="AO16" r:id="rId58" display="https://pbs.twimg.com/profile_banners/340042125/1454526200"/>
    <hyperlink ref="AO17" r:id="rId59" display="https://pbs.twimg.com/profile_banners/63731246/1354174955"/>
    <hyperlink ref="AO18" r:id="rId60" display="https://pbs.twimg.com/profile_banners/1085604556690653184/1549109535"/>
    <hyperlink ref="AO19" r:id="rId61" display="https://pbs.twimg.com/profile_banners/1021859872944603136/1545551209"/>
    <hyperlink ref="AO20" r:id="rId62" display="https://pbs.twimg.com/profile_banners/547987484/1529759033"/>
    <hyperlink ref="AO21" r:id="rId63" display="https://pbs.twimg.com/profile_banners/3369001989/1517248442"/>
    <hyperlink ref="AO22" r:id="rId64" display="https://pbs.twimg.com/profile_banners/939606019/1413408869"/>
    <hyperlink ref="AO24" r:id="rId65" display="https://pbs.twimg.com/profile_banners/207288491/1430388254"/>
    <hyperlink ref="AO25" r:id="rId66" display="https://pbs.twimg.com/profile_banners/2386871277/1398216941"/>
    <hyperlink ref="AO26" r:id="rId67" display="https://pbs.twimg.com/profile_banners/956977437094694917/1549209785"/>
    <hyperlink ref="AO27" r:id="rId68" display="https://pbs.twimg.com/profile_banners/57060523/1492174481"/>
    <hyperlink ref="AO28" r:id="rId69" display="https://pbs.twimg.com/profile_banners/3209151436/1432590129"/>
    <hyperlink ref="AO30" r:id="rId70" display="https://pbs.twimg.com/profile_banners/734703649872568320/1502150867"/>
    <hyperlink ref="AO31" r:id="rId71" display="https://pbs.twimg.com/profile_banners/139461960/1498459492"/>
    <hyperlink ref="AO33" r:id="rId72" display="https://pbs.twimg.com/profile_banners/59119378/1474406864"/>
    <hyperlink ref="AO40" r:id="rId73" display="https://pbs.twimg.com/profile_banners/2871095895/1415651298"/>
    <hyperlink ref="AO42" r:id="rId74" display="https://pbs.twimg.com/profile_banners/4806232401/1537401700"/>
    <hyperlink ref="AO46" r:id="rId75" display="https://pbs.twimg.com/profile_banners/484076510/1433368481"/>
    <hyperlink ref="AO47" r:id="rId76" display="https://pbs.twimg.com/profile_banners/852649283581091843/1492123849"/>
    <hyperlink ref="AO48" r:id="rId77" display="https://pbs.twimg.com/profile_banners/784626128/1426365409"/>
    <hyperlink ref="AO49" r:id="rId78" display="https://pbs.twimg.com/profile_banners/624086558/1374429049"/>
    <hyperlink ref="AO51" r:id="rId79" display="https://pbs.twimg.com/profile_banners/2171176365/1452356719"/>
    <hyperlink ref="AO53" r:id="rId80" display="https://pbs.twimg.com/profile_banners/894561154667859968/1542272685"/>
    <hyperlink ref="AO54" r:id="rId81" display="https://pbs.twimg.com/profile_banners/753990657438543872/1484330581"/>
    <hyperlink ref="AO55" r:id="rId82" display="https://pbs.twimg.com/profile_banners/133346891/1495869959"/>
    <hyperlink ref="AO57" r:id="rId83" display="https://pbs.twimg.com/profile_banners/811901104455843840/1540876475"/>
    <hyperlink ref="AO59" r:id="rId84" display="https://pbs.twimg.com/profile_banners/1050068503/1476348919"/>
    <hyperlink ref="AO60" r:id="rId85" display="https://pbs.twimg.com/profile_banners/17285820/1546543599"/>
    <hyperlink ref="AO61" r:id="rId86" display="https://pbs.twimg.com/profile_banners/1085613001854590976/1547667096"/>
    <hyperlink ref="AO62" r:id="rId87" display="https://pbs.twimg.com/profile_banners/780783567492161536/1474988385"/>
    <hyperlink ref="AO63" r:id="rId88" display="https://pbs.twimg.com/profile_banners/740754778670632960/1465444801"/>
    <hyperlink ref="AO64" r:id="rId89" display="https://pbs.twimg.com/profile_banners/775298820578172928/1473680695"/>
    <hyperlink ref="AO65" r:id="rId90" display="https://pbs.twimg.com/profile_banners/848995682342096897/1491374866"/>
    <hyperlink ref="AO67" r:id="rId91" display="https://pbs.twimg.com/profile_banners/742816416378826753/1465936328"/>
    <hyperlink ref="AO69" r:id="rId92" display="https://pbs.twimg.com/profile_banners/773080893162479616/1473151898"/>
    <hyperlink ref="AO70" r:id="rId93" display="https://pbs.twimg.com/profile_banners/773126746686255104/1473162841"/>
    <hyperlink ref="AO71" r:id="rId94" display="https://pbs.twimg.com/profile_banners/778750898793160704/1474503747"/>
    <hyperlink ref="AO72" r:id="rId95" display="https://pbs.twimg.com/profile_banners/3289588644/1437748808"/>
    <hyperlink ref="AO74" r:id="rId96" display="https://pbs.twimg.com/profile_banners/50747187/1543936651"/>
    <hyperlink ref="AO75" r:id="rId97" display="https://pbs.twimg.com/profile_banners/3784704442/1470077134"/>
    <hyperlink ref="AO76" r:id="rId98" display="https://pbs.twimg.com/profile_banners/345170787/1458685653"/>
    <hyperlink ref="AO78" r:id="rId99" display="https://pbs.twimg.com/profile_banners/68039985/1505755662"/>
    <hyperlink ref="AO81" r:id="rId100" display="https://pbs.twimg.com/profile_banners/399138645/1489301750"/>
    <hyperlink ref="AO82" r:id="rId101" display="https://pbs.twimg.com/profile_banners/819778996229394433/1540458028"/>
    <hyperlink ref="AO83" r:id="rId102" display="https://pbs.twimg.com/profile_banners/4703605146/1538310111"/>
    <hyperlink ref="AO84" r:id="rId103" display="https://pbs.twimg.com/profile_banners/1057931620286529538/1544473767"/>
    <hyperlink ref="AO85" r:id="rId104" display="https://pbs.twimg.com/profile_banners/965885713223892993/1546419981"/>
    <hyperlink ref="AO86" r:id="rId105" display="https://pbs.twimg.com/profile_banners/1082642818097569793/1547255873"/>
    <hyperlink ref="AO87" r:id="rId106" display="https://pbs.twimg.com/profile_banners/764860834627465217/1549551573"/>
    <hyperlink ref="AO88" r:id="rId107" display="https://pbs.twimg.com/profile_banners/576755999/1543990204"/>
    <hyperlink ref="AO90" r:id="rId108" display="https://pbs.twimg.com/profile_banners/963751550/1525495609"/>
    <hyperlink ref="AO91" r:id="rId109" display="https://pbs.twimg.com/profile_banners/967774918916976640/1547047740"/>
    <hyperlink ref="AO92" r:id="rId110" display="https://pbs.twimg.com/profile_banners/178297097/1547847654"/>
    <hyperlink ref="AO93" r:id="rId111" display="https://pbs.twimg.com/profile_banners/882506640410521600/1549457235"/>
    <hyperlink ref="AO94" r:id="rId112" display="https://pbs.twimg.com/profile_banners/1006899516061044738/1539925088"/>
    <hyperlink ref="AO95" r:id="rId113" display="https://pbs.twimg.com/profile_banners/2338638961/1545647534"/>
    <hyperlink ref="AO96" r:id="rId114" display="https://pbs.twimg.com/profile_banners/1051387831954751488/1542037790"/>
    <hyperlink ref="AO97" r:id="rId115" display="https://pbs.twimg.com/profile_banners/63941034/1549208373"/>
    <hyperlink ref="AO98" r:id="rId116" display="https://pbs.twimg.com/profile_banners/2502350496/1546770609"/>
    <hyperlink ref="AO99" r:id="rId117" display="https://pbs.twimg.com/profile_banners/62911603/1398959376"/>
    <hyperlink ref="AO101" r:id="rId118" display="https://pbs.twimg.com/profile_banners/1923580958/1414585496"/>
    <hyperlink ref="AO102" r:id="rId119" display="https://pbs.twimg.com/profile_banners/281684988/1390590641"/>
    <hyperlink ref="AO103" r:id="rId120" display="https://pbs.twimg.com/profile_banners/32583048/1387515227"/>
    <hyperlink ref="AO104" r:id="rId121" display="https://pbs.twimg.com/profile_banners/3242701473/1431144298"/>
    <hyperlink ref="AO106" r:id="rId122" display="https://pbs.twimg.com/profile_banners/24852975/1472480281"/>
    <hyperlink ref="AO107" r:id="rId123" display="https://pbs.twimg.com/profile_banners/492532196/1401974910"/>
    <hyperlink ref="AO108" r:id="rId124" display="https://pbs.twimg.com/profile_banners/24436557/1532102378"/>
    <hyperlink ref="AO110" r:id="rId125" display="https://pbs.twimg.com/profile_banners/414306646/1407729491"/>
    <hyperlink ref="AO111" r:id="rId126" display="https://pbs.twimg.com/profile_banners/41560838/1482166998"/>
    <hyperlink ref="AO112" r:id="rId127" display="https://pbs.twimg.com/profile_banners/331066452/1397012465"/>
    <hyperlink ref="AO114" r:id="rId128" display="https://pbs.twimg.com/profile_banners/190908695/1355948414"/>
    <hyperlink ref="AO116" r:id="rId129" display="https://pbs.twimg.com/profile_banners/21985837/1546512498"/>
    <hyperlink ref="AO118" r:id="rId130" display="https://pbs.twimg.com/profile_banners/97675731/1549565778"/>
    <hyperlink ref="AO119" r:id="rId131" display="https://pbs.twimg.com/profile_banners/4705246879/1458108452"/>
    <hyperlink ref="AO120" r:id="rId132" display="https://pbs.twimg.com/profile_banners/34128968/1420026881"/>
    <hyperlink ref="AO121" r:id="rId133" display="https://pbs.twimg.com/profile_banners/111940321/1546637467"/>
    <hyperlink ref="AO124" r:id="rId134" display="https://pbs.twimg.com/profile_banners/252708604/1540420012"/>
    <hyperlink ref="AO125" r:id="rId135" display="https://pbs.twimg.com/profile_banners/760688040/1515871671"/>
    <hyperlink ref="AO127" r:id="rId136" display="https://pbs.twimg.com/profile_banners/442408560/1535949283"/>
    <hyperlink ref="AO131" r:id="rId137" display="https://pbs.twimg.com/profile_banners/65095051/1473261247"/>
    <hyperlink ref="AO138" r:id="rId138" display="https://pbs.twimg.com/profile_banners/10496902/1399385712"/>
    <hyperlink ref="AO139" r:id="rId139" display="https://pbs.twimg.com/profile_banners/21556050/1484062992"/>
    <hyperlink ref="AO141" r:id="rId140" display="https://pbs.twimg.com/profile_banners/242572403/1491237485"/>
    <hyperlink ref="AO142" r:id="rId141" display="https://pbs.twimg.com/profile_banners/512033985/1450311037"/>
    <hyperlink ref="AO143" r:id="rId142" display="https://pbs.twimg.com/profile_banners/833906628982427650/1488739097"/>
    <hyperlink ref="AO145" r:id="rId143" display="https://pbs.twimg.com/profile_banners/2857429447/1504041819"/>
    <hyperlink ref="AO146" r:id="rId144" display="https://pbs.twimg.com/profile_banners/17511265/1406814542"/>
    <hyperlink ref="AO147" r:id="rId145" display="https://pbs.twimg.com/profile_banners/185233857/1400354197"/>
    <hyperlink ref="AU3" r:id="rId146" display="http://abs.twimg.com/images/themes/theme1/bg.png"/>
    <hyperlink ref="AU4" r:id="rId147" display="http://abs.twimg.com/images/themes/theme1/bg.png"/>
    <hyperlink ref="AU5" r:id="rId148" display="http://abs.twimg.com/images/themes/theme1/bg.png"/>
    <hyperlink ref="AU6" r:id="rId149" display="http://abs.twimg.com/images/themes/theme4/bg.gif"/>
    <hyperlink ref="AU7" r:id="rId150" display="http://abs.twimg.com/images/themes/theme8/bg.gif"/>
    <hyperlink ref="AU8" r:id="rId151" display="http://abs.twimg.com/images/themes/theme14/bg.gif"/>
    <hyperlink ref="AU10" r:id="rId152" display="http://abs.twimg.com/images/themes/theme1/bg.png"/>
    <hyperlink ref="AU11" r:id="rId153" display="http://abs.twimg.com/images/themes/theme1/bg.png"/>
    <hyperlink ref="AU12" r:id="rId154" display="http://abs.twimg.com/images/themes/theme1/bg.png"/>
    <hyperlink ref="AU13" r:id="rId155" display="http://abs.twimg.com/images/themes/theme12/bg.gif"/>
    <hyperlink ref="AU14" r:id="rId156" display="http://abs.twimg.com/images/themes/theme1/bg.png"/>
    <hyperlink ref="AU15" r:id="rId157" display="http://abs.twimg.com/images/themes/theme1/bg.png"/>
    <hyperlink ref="AU16" r:id="rId158" display="http://abs.twimg.com/images/themes/theme1/bg.png"/>
    <hyperlink ref="AU17" r:id="rId159" display="http://abs.twimg.com/images/themes/theme1/bg.png"/>
    <hyperlink ref="AU20" r:id="rId160" display="http://abs.twimg.com/images/themes/theme1/bg.png"/>
    <hyperlink ref="AU21" r:id="rId161" display="http://abs.twimg.com/images/themes/theme1/bg.png"/>
    <hyperlink ref="AU22" r:id="rId162" display="http://abs.twimg.com/images/themes/theme1/bg.png"/>
    <hyperlink ref="AU23" r:id="rId163" display="http://abs.twimg.com/images/themes/theme1/bg.png"/>
    <hyperlink ref="AU24" r:id="rId164" display="http://abs.twimg.com/images/themes/theme1/bg.png"/>
    <hyperlink ref="AU25" r:id="rId165" display="http://abs.twimg.com/images/themes/theme1/bg.png"/>
    <hyperlink ref="AU26" r:id="rId166" display="http://abs.twimg.com/images/themes/theme1/bg.png"/>
    <hyperlink ref="AU27" r:id="rId167" display="http://abs.twimg.com/images/themes/theme1/bg.png"/>
    <hyperlink ref="AU28" r:id="rId168" display="http://abs.twimg.com/images/themes/theme1/bg.png"/>
    <hyperlink ref="AU31" r:id="rId169" display="http://abs.twimg.com/images/themes/theme19/bg.gif"/>
    <hyperlink ref="AU33" r:id="rId170" display="http://abs.twimg.com/images/themes/theme14/bg.gif"/>
    <hyperlink ref="AU34" r:id="rId171" display="http://abs.twimg.com/images/themes/theme1/bg.png"/>
    <hyperlink ref="AU35" r:id="rId172" display="http://abs.twimg.com/images/themes/theme1/bg.png"/>
    <hyperlink ref="AU36" r:id="rId173" display="http://abs.twimg.com/images/themes/theme14/bg.gif"/>
    <hyperlink ref="AU37" r:id="rId174" display="http://abs.twimg.com/images/themes/theme1/bg.png"/>
    <hyperlink ref="AU38" r:id="rId175" display="http://abs.twimg.com/images/themes/theme10/bg.gif"/>
    <hyperlink ref="AU39" r:id="rId176" display="http://abs.twimg.com/images/themes/theme1/bg.png"/>
    <hyperlink ref="AU40" r:id="rId177" display="http://abs.twimg.com/images/themes/theme1/bg.png"/>
    <hyperlink ref="AU41" r:id="rId178" display="http://abs.twimg.com/images/themes/theme1/bg.png"/>
    <hyperlink ref="AU42" r:id="rId179" display="http://abs.twimg.com/images/themes/theme1/bg.png"/>
    <hyperlink ref="AU43" r:id="rId180" display="http://abs.twimg.com/images/themes/theme1/bg.png"/>
    <hyperlink ref="AU44" r:id="rId181" display="http://abs.twimg.com/images/themes/theme1/bg.png"/>
    <hyperlink ref="AU45" r:id="rId182" display="http://abs.twimg.com/images/themes/theme1/bg.png"/>
    <hyperlink ref="AU46" r:id="rId183" display="http://abs.twimg.com/images/themes/theme4/bg.gif"/>
    <hyperlink ref="AU48" r:id="rId184" display="http://abs.twimg.com/images/themes/theme1/bg.png"/>
    <hyperlink ref="AU49" r:id="rId185" display="http://abs.twimg.com/images/themes/theme1/bg.png"/>
    <hyperlink ref="AU51" r:id="rId186" display="http://abs.twimg.com/images/themes/theme1/bg.png"/>
    <hyperlink ref="AU55" r:id="rId187" display="http://abs.twimg.com/images/themes/theme1/bg.png"/>
    <hyperlink ref="AU56" r:id="rId188" display="http://abs.twimg.com/images/themes/theme1/bg.png"/>
    <hyperlink ref="AU58" r:id="rId189" display="http://abs.twimg.com/images/themes/theme1/bg.png"/>
    <hyperlink ref="AU59" r:id="rId190" display="http://abs.twimg.com/images/themes/theme1/bg.png"/>
    <hyperlink ref="AU60" r:id="rId191" display="http://abs.twimg.com/images/themes/theme9/bg.gif"/>
    <hyperlink ref="AU72" r:id="rId192" display="http://abs.twimg.com/images/themes/theme1/bg.png"/>
    <hyperlink ref="AU74" r:id="rId193" display="http://abs.twimg.com/images/themes/theme1/bg.png"/>
    <hyperlink ref="AU75" r:id="rId194" display="http://abs.twimg.com/images/themes/theme7/bg.gif"/>
    <hyperlink ref="AU76" r:id="rId195" display="http://abs.twimg.com/images/themes/theme13/bg.gif"/>
    <hyperlink ref="AU77" r:id="rId196" display="http://abs.twimg.com/images/themes/theme9/bg.gif"/>
    <hyperlink ref="AU78" r:id="rId197" display="http://abs.twimg.com/images/themes/theme1/bg.png"/>
    <hyperlink ref="AU79" r:id="rId198" display="http://abs.twimg.com/images/themes/theme1/bg.png"/>
    <hyperlink ref="AU80" r:id="rId199" display="http://abs.twimg.com/images/themes/theme1/bg.png"/>
    <hyperlink ref="AU81" r:id="rId200" display="http://abs.twimg.com/images/themes/theme1/bg.png"/>
    <hyperlink ref="AU83" r:id="rId201" display="http://abs.twimg.com/images/themes/theme5/bg.gif"/>
    <hyperlink ref="AU88" r:id="rId202" display="http://abs.twimg.com/images/themes/theme1/bg.png"/>
    <hyperlink ref="AU89" r:id="rId203" display="http://a0.twimg.com/images/themes/theme1/bg.png"/>
    <hyperlink ref="AU90" r:id="rId204" display="http://abs.twimg.com/images/themes/theme1/bg.png"/>
    <hyperlink ref="AU92" r:id="rId205" display="http://abs.twimg.com/images/themes/theme15/bg.png"/>
    <hyperlink ref="AU95" r:id="rId206" display="http://abs.twimg.com/images/themes/theme1/bg.png"/>
    <hyperlink ref="AU97" r:id="rId207" display="http://abs.twimg.com/images/themes/theme6/bg.gif"/>
    <hyperlink ref="AU98" r:id="rId208" display="http://abs.twimg.com/images/themes/theme1/bg.png"/>
    <hyperlink ref="AU99" r:id="rId209" display="http://abs.twimg.com/images/themes/theme1/bg.png"/>
    <hyperlink ref="AU100" r:id="rId210" display="http://abs.twimg.com/images/themes/theme1/bg.png"/>
    <hyperlink ref="AU101" r:id="rId211" display="http://abs.twimg.com/images/themes/theme1/bg.png"/>
    <hyperlink ref="AU102" r:id="rId212" display="http://abs.twimg.com/images/themes/theme1/bg.png"/>
    <hyperlink ref="AU103" r:id="rId213" display="http://abs.twimg.com/images/themes/theme1/bg.png"/>
    <hyperlink ref="AU104" r:id="rId214" display="http://abs.twimg.com/images/themes/theme1/bg.png"/>
    <hyperlink ref="AU105" r:id="rId215" display="http://abs.twimg.com/images/themes/theme1/bg.png"/>
    <hyperlink ref="AU106" r:id="rId216" display="http://abs.twimg.com/images/themes/theme1/bg.png"/>
    <hyperlink ref="AU107" r:id="rId217" display="http://pbs.twimg.com/profile_background_images/449290101000912896/S-vKYS51.jpeg"/>
    <hyperlink ref="AU108" r:id="rId218" display="http://abs.twimg.com/images/themes/theme4/bg.gif"/>
    <hyperlink ref="AU109" r:id="rId219" display="http://abs.twimg.com/images/themes/theme14/bg.gif"/>
    <hyperlink ref="AU110" r:id="rId220" display="http://abs.twimg.com/images/themes/theme14/bg.gif"/>
    <hyperlink ref="AU111" r:id="rId221" display="http://abs.twimg.com/images/themes/theme2/bg.gif"/>
    <hyperlink ref="AU112" r:id="rId222" display="http://abs.twimg.com/images/themes/theme1/bg.png"/>
    <hyperlink ref="AU113" r:id="rId223" display="http://abs.twimg.com/images/themes/theme1/bg.png"/>
    <hyperlink ref="AU114" r:id="rId224" display="http://abs.twimg.com/images/themes/theme9/bg.gif"/>
    <hyperlink ref="AU115" r:id="rId225" display="http://abs.twimg.com/images/themes/theme1/bg.png"/>
    <hyperlink ref="AU116" r:id="rId226" display="http://abs.twimg.com/images/themes/theme14/bg.gif"/>
    <hyperlink ref="AU117" r:id="rId227" display="http://abs.twimg.com/images/themes/theme1/bg.png"/>
    <hyperlink ref="AU118" r:id="rId228" display="http://abs.twimg.com/images/themes/theme1/bg.png"/>
    <hyperlink ref="AU120" r:id="rId229" display="http://abs.twimg.com/images/themes/theme1/bg.png"/>
    <hyperlink ref="AU121" r:id="rId230" display="http://abs.twimg.com/images/themes/theme5/bg.gif"/>
    <hyperlink ref="AU122" r:id="rId231" display="http://abs.twimg.com/images/themes/theme1/bg.png"/>
    <hyperlink ref="AU123" r:id="rId232" display="http://abs.twimg.com/images/themes/theme1/bg.png"/>
    <hyperlink ref="AU124" r:id="rId233" display="http://abs.twimg.com/images/themes/theme1/bg.png"/>
    <hyperlink ref="AU125" r:id="rId234" display="http://abs.twimg.com/images/themes/theme1/bg.png"/>
    <hyperlink ref="AU126" r:id="rId235" display="http://abs.twimg.com/images/themes/theme1/bg.png"/>
    <hyperlink ref="AU127" r:id="rId236" display="http://abs.twimg.com/images/themes/theme1/bg.png"/>
    <hyperlink ref="AU128" r:id="rId237" display="http://abs.twimg.com/images/themes/theme1/bg.png"/>
    <hyperlink ref="AU129" r:id="rId238" display="http://abs.twimg.com/images/themes/theme1/bg.png"/>
    <hyperlink ref="AU130" r:id="rId239" display="http://abs.twimg.com/images/themes/theme1/bg.png"/>
    <hyperlink ref="AU131" r:id="rId240" display="http://abs.twimg.com/images/themes/theme1/bg.png"/>
    <hyperlink ref="AU133" r:id="rId241" display="http://abs.twimg.com/images/themes/theme1/bg.png"/>
    <hyperlink ref="AU134" r:id="rId242" display="http://abs.twimg.com/images/themes/theme1/bg.png"/>
    <hyperlink ref="AU136" r:id="rId243" display="http://abs.twimg.com/images/themes/theme1/bg.png"/>
    <hyperlink ref="AU137" r:id="rId244" display="http://abs.twimg.com/images/themes/theme1/bg.png"/>
    <hyperlink ref="AU138" r:id="rId245" display="http://abs.twimg.com/images/themes/theme14/bg.gif"/>
    <hyperlink ref="AU139" r:id="rId246" display="http://abs.twimg.com/images/themes/theme14/bg.gif"/>
    <hyperlink ref="AU140" r:id="rId247" display="http://abs.twimg.com/images/themes/theme15/bg.png"/>
    <hyperlink ref="AU141" r:id="rId248" display="http://abs.twimg.com/images/themes/theme1/bg.png"/>
    <hyperlink ref="AU142" r:id="rId249" display="http://abs.twimg.com/images/themes/theme1/bg.png"/>
    <hyperlink ref="AU144" r:id="rId250" display="http://abs.twimg.com/images/themes/theme1/bg.png"/>
    <hyperlink ref="AU145" r:id="rId251" display="http://abs.twimg.com/images/themes/theme1/bg.png"/>
    <hyperlink ref="AU146" r:id="rId252" display="http://abs.twimg.com/images/themes/theme1/bg.png"/>
    <hyperlink ref="AU147" r:id="rId253" display="http://abs.twimg.com/images/themes/theme9/bg.gif"/>
    <hyperlink ref="F3" r:id="rId254" display="http://pbs.twimg.com/profile_images/1029329034935771136/IeTvaf7f_normal.jpg"/>
    <hyperlink ref="F4" r:id="rId255" display="http://pbs.twimg.com/profile_images/1017770615359434753/ECt2ncRL_normal.jpg"/>
    <hyperlink ref="F5" r:id="rId256" display="http://pbs.twimg.com/profile_images/1094339995110858753/9X9W2J0i_normal.jpg"/>
    <hyperlink ref="F6" r:id="rId257" display="http://pbs.twimg.com/profile_images/920109006768685056/h97CqHrT_normal.jpg"/>
    <hyperlink ref="F7" r:id="rId258" display="http://pbs.twimg.com/profile_images/1090403511332790272/pOs54NIy_normal.jpg"/>
    <hyperlink ref="F8" r:id="rId259" display="http://pbs.twimg.com/profile_images/971518376076984320/eQdX_nIQ_normal.jpg"/>
    <hyperlink ref="F9" r:id="rId260" display="http://pbs.twimg.com/profile_images/1085998190040702977/Vn6WgJze_normal.jpg"/>
    <hyperlink ref="F10" r:id="rId261" display="http://pbs.twimg.com/profile_images/1086836996553621504/_wpLp8dc_normal.jpg"/>
    <hyperlink ref="F11" r:id="rId262" display="http://pbs.twimg.com/profile_images/1035131842209505280/PEUiVXKE_normal.jpg"/>
    <hyperlink ref="F12" r:id="rId263" display="http://pbs.twimg.com/profile_images/992838575875133440/-Zv4rCTI_normal.jpg"/>
    <hyperlink ref="F13" r:id="rId264" display="http://pbs.twimg.com/profile_images/773212998005587968/TKra70pX_normal.jpg"/>
    <hyperlink ref="F14" r:id="rId265" display="http://pbs.twimg.com/profile_images/1073961460638851072/FxaoVvqo_normal.jpg"/>
    <hyperlink ref="F15" r:id="rId266" display="http://abs.twimg.com/sticky/default_profile_images/default_profile_normal.png"/>
    <hyperlink ref="F16" r:id="rId267" display="http://pbs.twimg.com/profile_images/961893957155414017/_lJGoLPF_normal.jpg"/>
    <hyperlink ref="F17" r:id="rId268" display="http://pbs.twimg.com/profile_images/1054878685/80c9f9f5-d0e5-42e2-bd22-7a08da231730_normal.jpg"/>
    <hyperlink ref="F18" r:id="rId269" display="http://pbs.twimg.com/profile_images/1089607504110276609/RCPjvycI_normal.jpg"/>
    <hyperlink ref="F19" r:id="rId270" display="http://pbs.twimg.com/profile_images/1021865030927757313/Ucad3odx_normal.jpg"/>
    <hyperlink ref="F20" r:id="rId271" display="http://pbs.twimg.com/profile_images/1064624069172174848/kUQWoKKM_normal.jpg"/>
    <hyperlink ref="F21" r:id="rId272" display="http://pbs.twimg.com/profile_images/973083159603613696/bkcAEjfd_normal.jpg"/>
    <hyperlink ref="F22" r:id="rId273" display="http://pbs.twimg.com/profile_images/985235862324744194/A6-ZRDwy_normal.jpg"/>
    <hyperlink ref="F23" r:id="rId274" display="http://pbs.twimg.com/profile_images/771643939946319874/zX1xEWOR_normal.jpg"/>
    <hyperlink ref="F24" r:id="rId275" display="http://pbs.twimg.com/profile_images/593717482722058240/uA1BZ-VA_normal.jpg"/>
    <hyperlink ref="F25" r:id="rId276" display="http://pbs.twimg.com/profile_images/1049300986601361408/O2SFp4a__normal.jpg"/>
    <hyperlink ref="F26" r:id="rId277" display="http://pbs.twimg.com/profile_images/1060247551809671170/gtPtfQwx_normal.jpg"/>
    <hyperlink ref="F27" r:id="rId278" display="http://pbs.twimg.com/profile_images/852867205997965312/NhaBJncn_normal.jpg"/>
    <hyperlink ref="F28" r:id="rId279" display="http://pbs.twimg.com/profile_images/970602040505270272/nI3eghbm_normal.jpg"/>
    <hyperlink ref="F29" r:id="rId280" display="http://abs.twimg.com/sticky/default_profile_images/default_profile_normal.png"/>
    <hyperlink ref="F30" r:id="rId281" display="http://pbs.twimg.com/profile_images/894711699521110017/CFsPEHD4_normal.jpg"/>
    <hyperlink ref="F31" r:id="rId282" display="http://pbs.twimg.com/profile_images/1021367026626023425/7k8kHGCI_normal.jpg"/>
    <hyperlink ref="F32" r:id="rId283" display="http://abs.twimg.com/sticky/default_profile_images/default_profile_normal.png"/>
    <hyperlink ref="F33" r:id="rId284" display="http://pbs.twimg.com/profile_images/442978647675109377/H1MVgYkU_normal.jpeg"/>
    <hyperlink ref="F34" r:id="rId285" display="http://pbs.twimg.com/profile_images/597721390339481601/du7dkcZi_normal.jpg"/>
    <hyperlink ref="F35" r:id="rId286" display="http://pbs.twimg.com/profile_images/459317510467100673/iXRuT7tB_normal.jpeg"/>
    <hyperlink ref="F36" r:id="rId287" display="http://pbs.twimg.com/profile_images/886880572525740032/NKz9u_lP_normal.jpg"/>
    <hyperlink ref="F37" r:id="rId288" display="http://pbs.twimg.com/profile_images/878615735572082688/sggPfIP3_normal.jpg"/>
    <hyperlink ref="F38" r:id="rId289" display="http://pbs.twimg.com/profile_images/713848881302409217/B6ceUYc6_normal.jpg"/>
    <hyperlink ref="F39" r:id="rId290" display="http://pbs.twimg.com/profile_images/567068972282302464/casCg630_normal.png"/>
    <hyperlink ref="F40" r:id="rId291" display="http://pbs.twimg.com/profile_images/998661218620456961/l7hjhpRx_normal.jpg"/>
    <hyperlink ref="F41" r:id="rId292" display="http://pbs.twimg.com/profile_images/773997447140012032/Cen9JPjV_normal.jpg"/>
    <hyperlink ref="F42" r:id="rId293" display="http://pbs.twimg.com/profile_images/1048003685127737344/Un1C8I15_normal.jpg"/>
    <hyperlink ref="F43" r:id="rId294" display="http://pbs.twimg.com/profile_images/644517347810779136/q2-1TMeZ_normal.jpg"/>
    <hyperlink ref="F44" r:id="rId295" display="http://pbs.twimg.com/profile_images/460719331895418881/BxkPO7uy_normal.jpeg"/>
    <hyperlink ref="F45" r:id="rId296" display="http://pbs.twimg.com/profile_images/3425695946/534eccb585a5b051879a02bc1fbb85fb_normal.jpeg"/>
    <hyperlink ref="F46" r:id="rId297" display="http://abs.twimg.com/sticky/default_profile_images/default_profile_normal.png"/>
    <hyperlink ref="F47" r:id="rId298" display="http://pbs.twimg.com/profile_images/852815720245149696/00LGF0BI_normal.jpg"/>
    <hyperlink ref="F48" r:id="rId299" display="http://pbs.twimg.com/profile_images/793519940607303680/Hac-jXTb_normal.jpg"/>
    <hyperlink ref="F49" r:id="rId300" display="http://pbs.twimg.com/profile_images/1031195649038008321/MA0Rj3x8_normal.jpg"/>
    <hyperlink ref="F50" r:id="rId301" display="http://abs.twimg.com/sticky/default_profile_images/default_profile_normal.png"/>
    <hyperlink ref="F51" r:id="rId302" display="http://pbs.twimg.com/profile_images/809063203619606528/cA7LKz4__normal.jpg"/>
    <hyperlink ref="F52" r:id="rId303" display="http://pbs.twimg.com/profile_images/1033489473500262400/IHF_gA9w_normal.jpg"/>
    <hyperlink ref="F53" r:id="rId304" display="http://pbs.twimg.com/profile_images/1062994795675770880/TWxE-IY-_normal.jpg"/>
    <hyperlink ref="F54" r:id="rId305" display="http://pbs.twimg.com/profile_images/754702336107372544/t8m2Z8Ph_normal.jpg"/>
    <hyperlink ref="F55" r:id="rId306" display="http://pbs.twimg.com/profile_images/830362197972905984/jEXYNZPs_normal.jpg"/>
    <hyperlink ref="F56" r:id="rId307" display="http://pbs.twimg.com/profile_images/908695019283939328/0NUx0gzR_normal.jpg"/>
    <hyperlink ref="F57" r:id="rId308" display="http://pbs.twimg.com/profile_images/1057138676101210112/l7O9TvhA_normal.jpg"/>
    <hyperlink ref="F58" r:id="rId309" display="http://pbs.twimg.com/profile_images/2389883639/lc4rqm6b1pxfkuajsdo1_normal.jpeg"/>
    <hyperlink ref="F59" r:id="rId310" display="http://pbs.twimg.com/profile_images/762546248578506752/vGK21n9E_normal.jpg"/>
    <hyperlink ref="F60" r:id="rId311" display="http://pbs.twimg.com/profile_images/1091966891181121536/eUhuYMsE_normal.jpg"/>
    <hyperlink ref="F61" r:id="rId312" display="http://pbs.twimg.com/profile_images/1085620087971893248/WP7VxjxV_normal.jpg"/>
    <hyperlink ref="F62" r:id="rId313" display="http://pbs.twimg.com/profile_images/780784384865542145/F72g7Kvt_normal.jpg"/>
    <hyperlink ref="F63" r:id="rId314" display="http://pbs.twimg.com/profile_images/740754981523980288/9hxDTlP2_normal.jpg"/>
    <hyperlink ref="F64" r:id="rId315" display="http://pbs.twimg.com/profile_images/775299298741420032/tdl2ZYad_normal.jpg"/>
    <hyperlink ref="F65" r:id="rId316" display="http://pbs.twimg.com/profile_images/849514366563225600/F6rL1M2Q_normal.jpg"/>
    <hyperlink ref="F66" r:id="rId317" display="http://abs.twimg.com/sticky/default_profile_images/default_profile_normal.png"/>
    <hyperlink ref="F67" r:id="rId318" display="http://pbs.twimg.com/profile_images/742816595949592577/z_Lotjxv_normal.jpg"/>
    <hyperlink ref="F68" r:id="rId319" display="http://abs.twimg.com/sticky/default_profile_images/default_profile_normal.png"/>
    <hyperlink ref="F69" r:id="rId320" display="http://pbs.twimg.com/profile_images/773081368523866112/C1czhkxS_normal.jpg"/>
    <hyperlink ref="F70" r:id="rId321" display="http://pbs.twimg.com/profile_images/773127339391782916/UN_LiFb6_normal.jpg"/>
    <hyperlink ref="F71" r:id="rId322" display="http://pbs.twimg.com/profile_images/778751433495580672/zeL7KmeF_normal.jpg"/>
    <hyperlink ref="F72" r:id="rId323" display="http://pbs.twimg.com/profile_images/624589960780214273/26Lvr9C9_normal.jpg"/>
    <hyperlink ref="F73" r:id="rId324" display="http://pbs.twimg.com/profile_images/722706631751032832/s9f5UVha_normal.jpg"/>
    <hyperlink ref="F74" r:id="rId325" display="http://pbs.twimg.com/profile_images/982326801493094401/-rNReksM_normal.jpg"/>
    <hyperlink ref="F75" r:id="rId326" display="http://pbs.twimg.com/profile_images/758491240837091328/WMYRaRQh_normal.jpg"/>
    <hyperlink ref="F76" r:id="rId327" display="http://pbs.twimg.com/profile_images/576984513533739008/WB-rfWos_normal.jpeg"/>
    <hyperlink ref="F77" r:id="rId328" display="http://pbs.twimg.com/profile_images/2338661136/ywlbvqoyb2kd58j7xc72_normal.jpeg"/>
    <hyperlink ref="F78" r:id="rId329" display="http://pbs.twimg.com/profile_images/931711042291240963/nY7RzxpL_normal.jpg"/>
    <hyperlink ref="F79" r:id="rId330" display="http://pbs.twimg.com/profile_images/586175257951604736/IUy4hzN__normal.jpg"/>
    <hyperlink ref="F80" r:id="rId331" display="http://pbs.twimg.com/profile_images/607035992999137280/LaVeRENP_normal.jpg"/>
    <hyperlink ref="F81" r:id="rId332" display="http://pbs.twimg.com/profile_images/530338207519358976/x7rlpEBq_normal.jpeg"/>
    <hyperlink ref="F82" r:id="rId333" display="http://pbs.twimg.com/profile_images/1076629460810526720/MlN6STt5_normal.jpg"/>
    <hyperlink ref="F83" r:id="rId334" display="http://pbs.twimg.com/profile_images/990760322720976896/fLnw4g_0_normal.jpg"/>
    <hyperlink ref="F84" r:id="rId335" display="http://pbs.twimg.com/profile_images/1078957848145518593/2Ooy88B4_normal.jpg"/>
    <hyperlink ref="F85" r:id="rId336" display="http://pbs.twimg.com/profile_images/1054972238808735744/IqiaBvVl_normal.jpg"/>
    <hyperlink ref="F86" r:id="rId337" display="http://pbs.twimg.com/profile_images/1088743967473033216/g9VhS-UJ_normal.jpg"/>
    <hyperlink ref="F87" r:id="rId338" display="http://pbs.twimg.com/profile_images/1096237026955878400/qyp6av1E_normal.jpg"/>
    <hyperlink ref="F88" r:id="rId339" display="http://pbs.twimg.com/profile_images/1064245952263778304/ViidE5vi_normal.jpg"/>
    <hyperlink ref="F89" r:id="rId340" display="http://a0.twimg.com/profile_images/14463162/p.iko200x200_normal.jpg"/>
    <hyperlink ref="F90" r:id="rId341" display="http://pbs.twimg.com/profile_images/1092102683673018368/2HM_Go68_normal.jpg"/>
    <hyperlink ref="F91" r:id="rId342" display="http://pbs.twimg.com/profile_images/1083521348394135552/ei6iD95o_normal.jpg"/>
    <hyperlink ref="F92" r:id="rId343" display="http://pbs.twimg.com/profile_images/1096439456293212165/BD4jZg9M_normal.png"/>
    <hyperlink ref="F93" r:id="rId344" display="http://pbs.twimg.com/profile_images/1091832806802522113/0h0woAyH_normal.jpg"/>
    <hyperlink ref="F94" r:id="rId345" display="http://pbs.twimg.com/profile_images/1066744168398102528/Wib4KgYR_normal.jpg"/>
    <hyperlink ref="F95" r:id="rId346" display="http://pbs.twimg.com/profile_images/1065751329979621376/GwWIww25_normal.jpg"/>
    <hyperlink ref="F96" r:id="rId347" display="http://pbs.twimg.com/profile_images/1060332079903326208/iX8qZQqm_normal.jpg"/>
    <hyperlink ref="F97" r:id="rId348" display="http://pbs.twimg.com/profile_images/1092070451658936321/K2JJ0-26_normal.jpg"/>
    <hyperlink ref="F98" r:id="rId349" display="http://pbs.twimg.com/profile_images/1083061135308275712/QcpGTIek_normal.jpg"/>
    <hyperlink ref="F99" r:id="rId350" display="http://pbs.twimg.com/profile_images/983810906927792128/QToPQDeT_normal.jpg"/>
    <hyperlink ref="F100" r:id="rId351" display="http://pbs.twimg.com/profile_images/378800000053659391/5e3a982a782767f286b3a5ffc9ae77d5_normal.jpeg"/>
    <hyperlink ref="F101" r:id="rId352" display="http://pbs.twimg.com/profile_images/527433610513502208/wLAD40Pd_normal.jpeg"/>
    <hyperlink ref="F102" r:id="rId353" display="http://pbs.twimg.com/profile_images/1027949802607325185/8YYdhM1I_normal.jpg"/>
    <hyperlink ref="F103" r:id="rId354" display="http://pbs.twimg.com/profile_images/413894710348886016/CmLuHLSJ_normal.jpeg"/>
    <hyperlink ref="F104" r:id="rId355" display="http://pbs.twimg.com/profile_images/596888456816558080/2mkxALqJ_normal.jpg"/>
    <hyperlink ref="F105" r:id="rId356" display="http://pbs.twimg.com/profile_images/902578621243506689/b7i2TA8y_normal.jpg"/>
    <hyperlink ref="F106" r:id="rId357" display="http://pbs.twimg.com/profile_images/855170310756118528/Bm4WoO7d_normal.jpg"/>
    <hyperlink ref="F107" r:id="rId358" display="http://pbs.twimg.com/profile_images/378800000834357788/afd9498cf0529101b1da81e750e41986_normal.png"/>
    <hyperlink ref="F108" r:id="rId359" display="http://pbs.twimg.com/profile_images/913482824853925888/G8ND1HsH_normal.jpg"/>
    <hyperlink ref="F109" r:id="rId360" display="http://pbs.twimg.com/profile_images/1216148574/me_normal.jpg"/>
    <hyperlink ref="F110" r:id="rId361" display="http://pbs.twimg.com/profile_images/498679672440246272/NP0sDxem_normal.jpeg"/>
    <hyperlink ref="F111" r:id="rId362" display="http://pbs.twimg.com/profile_images/814973134227079168/PqNwyv_9_normal.jpg"/>
    <hyperlink ref="F112" r:id="rId363" display="http://pbs.twimg.com/profile_images/593936196495081473/BcSw9x4i_normal.jpg"/>
    <hyperlink ref="F113" r:id="rId364" display="http://pbs.twimg.com/profile_images/341289485/Small_Copy_normal.jpg"/>
    <hyperlink ref="F114" r:id="rId365" display="http://pbs.twimg.com/profile_images/888842502970671106/iO9g7Gjp_normal.jpg"/>
    <hyperlink ref="F115" r:id="rId366" display="http://pbs.twimg.com/profile_images/889149658144145408/SAj5hLY4_normal.jpg"/>
    <hyperlink ref="F116" r:id="rId367" display="http://pbs.twimg.com/profile_images/1083478430757408768/nySB9YuM_normal.jpg"/>
    <hyperlink ref="F117" r:id="rId368" display="http://pbs.twimg.com/profile_images/721853943307849732/0fJh1BlP_normal.jpg"/>
    <hyperlink ref="F118" r:id="rId369" display="http://pbs.twimg.com/profile_images/1093584179936223232/8cxW_UwV_normal.jpg"/>
    <hyperlink ref="F119" r:id="rId370" display="http://pbs.twimg.com/profile_images/710137733130403844/t1_lw07C_normal.jpg"/>
    <hyperlink ref="F120" r:id="rId371" display="http://pbs.twimg.com/profile_images/542020878897528832/Tsm0ICT5_normal.jpeg"/>
    <hyperlink ref="F121" r:id="rId372" display="http://pbs.twimg.com/profile_images/1057943878643388416/Oh9YzNQB_normal.jpg"/>
    <hyperlink ref="F122" r:id="rId373" display="http://pbs.twimg.com/profile_images/275503186/Avatar_normal.jpg"/>
    <hyperlink ref="F123" r:id="rId374" display="http://abs.twimg.com/sticky/default_profile_images/default_profile_normal.png"/>
    <hyperlink ref="F124" r:id="rId375" display="http://pbs.twimg.com/profile_images/823604587684855808/nxrI2ruh_normal.jpg"/>
    <hyperlink ref="F125" r:id="rId376" display="http://pbs.twimg.com/profile_images/927133635903393792/VZN-GYfb_normal.jpg"/>
    <hyperlink ref="F126" r:id="rId377" display="http://pbs.twimg.com/profile_images/1903323602/419292_318428521555368_110432605688295_921855_1341160931_n_normal.jpg"/>
    <hyperlink ref="F127" r:id="rId378" display="http://pbs.twimg.com/profile_images/880571187914584069/A-3iO4JX_normal.jpg"/>
    <hyperlink ref="F128" r:id="rId379" display="http://abs.twimg.com/sticky/default_profile_images/default_profile_1_normal.png"/>
    <hyperlink ref="F129" r:id="rId380" display="http://pbs.twimg.com/profile_images/952115740999606272/4KsKtVK8_normal.jpg"/>
    <hyperlink ref="F130" r:id="rId381" display="http://pbs.twimg.com/profile_images/521436973295104001/UJp0caJ8_normal.jpeg"/>
    <hyperlink ref="F131" r:id="rId382" display="http://pbs.twimg.com/profile_images/773539588371517440/vEvsLfTm_normal.jpg"/>
    <hyperlink ref="F132" r:id="rId383" display="http://abs.twimg.com/sticky/default_profile_images/default_profile_normal.png"/>
    <hyperlink ref="F133" r:id="rId384" display="http://abs.twimg.com/sticky/default_profile_images/default_profile_normal.png"/>
    <hyperlink ref="F134" r:id="rId385" display="http://pbs.twimg.com/profile_images/728729024478912512/_yViMr8o_normal.jpg"/>
    <hyperlink ref="F135" r:id="rId386" display="http://pbs.twimg.com/profile_images/1056163301430824960/aXdzYirX_normal.jpg"/>
    <hyperlink ref="F136" r:id="rId387" display="http://abs.twimg.com/sticky/default_profile_images/default_profile_normal.png"/>
    <hyperlink ref="F137" r:id="rId388" display="http://pbs.twimg.com/profile_images/853408694301839360/UpLlV91c_normal.jpg"/>
    <hyperlink ref="F138" r:id="rId389" display="http://pbs.twimg.com/profile_images/2182004955/head_normal.png"/>
    <hyperlink ref="F139" r:id="rId390" display="http://pbs.twimg.com/profile_images/818845648837455875/b7gh8sxm_normal.jpg"/>
    <hyperlink ref="F140" r:id="rId391" display="http://pbs.twimg.com/profile_images/2379846576/c971u1nfy6pojfa8bs8m_normal.png"/>
    <hyperlink ref="F141" r:id="rId392" display="http://pbs.twimg.com/profile_images/848937343511932929/qggWDCes_normal.jpg"/>
    <hyperlink ref="F142" r:id="rId393" display="http://pbs.twimg.com/profile_images/822587822892871686/oTSG2IcZ_normal.jpg"/>
    <hyperlink ref="F143" r:id="rId394" display="http://pbs.twimg.com/profile_images/833910359035609089/6mNg6C1X_normal.jpg"/>
    <hyperlink ref="F144" r:id="rId395" display="http://abs.twimg.com/sticky/default_profile_images/default_profile_normal.png"/>
    <hyperlink ref="F145" r:id="rId396" display="http://pbs.twimg.com/profile_images/984942813426024451/LCKIEkHL_normal.jpg"/>
    <hyperlink ref="F146" r:id="rId397" display="http://pbs.twimg.com/profile_images/3667189090/936f1a112dd273b20c4209a78768dc33_normal.png"/>
    <hyperlink ref="F147" r:id="rId398" display="http://pbs.twimg.com/profile_images/3073969229/0344fa7d28abf4e0a30b9dc0b11d66ac_normal.jpeg"/>
    <hyperlink ref="AX3" r:id="rId399" display="https://twitter.com/ultra_calls"/>
    <hyperlink ref="AX4" r:id="rId400" display="https://twitter.com/sprintcare"/>
    <hyperlink ref="AX5" r:id="rId401" display="https://twitter.com/halfofmi"/>
    <hyperlink ref="AX6" r:id="rId402" display="https://twitter.com/ggiredharr"/>
    <hyperlink ref="AX7" r:id="rId403" display="https://twitter.com/olilince"/>
    <hyperlink ref="AX8" r:id="rId404" display="https://twitter.com/madalynsklar"/>
    <hyperlink ref="AX9" r:id="rId405" display="https://twitter.com/mattstoddart1"/>
    <hyperlink ref="AX10" r:id="rId406" display="https://twitter.com/smcgregorr"/>
    <hyperlink ref="AX11" r:id="rId407" display="https://twitter.com/talktalk"/>
    <hyperlink ref="AX12" r:id="rId408" display="https://twitter.com/delesnaturalhai"/>
    <hyperlink ref="AX13" r:id="rId409" display="https://twitter.com/rainesyboo"/>
    <hyperlink ref="AX14" r:id="rId410" display="https://twitter.com/alessismore64"/>
    <hyperlink ref="AX15" r:id="rId411" display="https://twitter.com/swansea1721"/>
    <hyperlink ref="AX16" r:id="rId412" display="https://twitter.com/mgaka"/>
    <hyperlink ref="AX17" r:id="rId413" display="https://twitter.com/ellatasm"/>
    <hyperlink ref="AX18" r:id="rId414" display="https://twitter.com/williamharrops"/>
    <hyperlink ref="AX19" r:id="rId415" display="https://twitter.com/jermaine87654"/>
    <hyperlink ref="AX20" r:id="rId416" display="https://twitter.com/whartoneileen"/>
    <hyperlink ref="AX21" r:id="rId417" display="https://twitter.com/realmartinjhart"/>
    <hyperlink ref="AX22" r:id="rId418" display="https://twitter.com/simpsonws"/>
    <hyperlink ref="AX23" r:id="rId419" display="https://twitter.com/arronharewood"/>
    <hyperlink ref="AX24" r:id="rId420" display="https://twitter.com/morzinesam"/>
    <hyperlink ref="AX25" r:id="rId421" display="https://twitter.com/janannemorris"/>
    <hyperlink ref="AX26" r:id="rId422" display="https://twitter.com/itsmeleget"/>
    <hyperlink ref="AX27" r:id="rId423" display="https://twitter.com/siembit"/>
    <hyperlink ref="AX28" r:id="rId424" display="https://twitter.com/clintjnield"/>
    <hyperlink ref="AX29" r:id="rId425" display="https://twitter.com/noonjonathan"/>
    <hyperlink ref="AX30" r:id="rId426" display="https://twitter.com/spallyg94"/>
    <hyperlink ref="AX31" r:id="rId427" display="https://twitter.com/brettstoneworld"/>
    <hyperlink ref="AX32" r:id="rId428" display="https://twitter.com/glaswegianka"/>
    <hyperlink ref="AX33" r:id="rId429" display="https://twitter.com/mrdrummerman"/>
    <hyperlink ref="AX34" r:id="rId430" display="https://twitter.com/jfbacon1"/>
    <hyperlink ref="AX35" r:id="rId431" display="https://twitter.com/timsims13"/>
    <hyperlink ref="AX36" r:id="rId432" display="https://twitter.com/tim_mcarthur"/>
    <hyperlink ref="AX37" r:id="rId433" display="https://twitter.com/nicolaw76"/>
    <hyperlink ref="AX38" r:id="rId434" display="https://twitter.com/daisyjxxx"/>
    <hyperlink ref="AX39" r:id="rId435" display="https://twitter.com/rzteszler"/>
    <hyperlink ref="AX40" r:id="rId436" display="https://twitter.com/markleemellor"/>
    <hyperlink ref="AX41" r:id="rId437" display="https://twitter.com/garyturnbull4"/>
    <hyperlink ref="AX42" r:id="rId438" display="https://twitter.com/stargirltt"/>
    <hyperlink ref="AX43" r:id="rId439" display="https://twitter.com/thisiskatel"/>
    <hyperlink ref="AX44" r:id="rId440" display="https://twitter.com/jhuntridge"/>
    <hyperlink ref="AX45" r:id="rId441" display="https://twitter.com/misstillyandme"/>
    <hyperlink ref="AX46" r:id="rId442" display="https://twitter.com/boothmazdon"/>
    <hyperlink ref="AX47" r:id="rId443" display="https://twitter.com/adsdog1"/>
    <hyperlink ref="AX48" r:id="rId444" display="https://twitter.com/jday0708"/>
    <hyperlink ref="AX49" r:id="rId445" display="https://twitter.com/eagullcry"/>
    <hyperlink ref="AX50" r:id="rId446" display="https://twitter.com/chlolouii"/>
    <hyperlink ref="AX51" r:id="rId447" display="https://twitter.com/_pickering1"/>
    <hyperlink ref="AX52" r:id="rId448" display="https://twitter.com/adambutters3"/>
    <hyperlink ref="AX53" r:id="rId449" display="https://twitter.com/dillon_erhardt"/>
    <hyperlink ref="AX54" r:id="rId450" display="https://twitter.com/properruggie"/>
    <hyperlink ref="AX55" r:id="rId451" display="https://twitter.com/nick_hoadley"/>
    <hyperlink ref="AX56" r:id="rId452" display="https://twitter.com/andyhall2171"/>
    <hyperlink ref="AX57" r:id="rId453" display="https://twitter.com/boneskw"/>
    <hyperlink ref="AX58" r:id="rId454" display="https://twitter.com/twitliveevents"/>
    <hyperlink ref="AX59" r:id="rId455" display="https://twitter.com/juegostudio"/>
    <hyperlink ref="AX60" r:id="rId456" display="https://twitter.com/amithpanchal"/>
    <hyperlink ref="AX61" r:id="rId457" display="https://twitter.com/ngocgiautran1"/>
    <hyperlink ref="AX62" r:id="rId458" display="https://twitter.com/bracelet_barnes"/>
    <hyperlink ref="AX63" r:id="rId459" display="https://twitter.com/vegadoran"/>
    <hyperlink ref="AX64" r:id="rId460" display="https://twitter.com/yiprashad"/>
    <hyperlink ref="AX65" r:id="rId461" display="https://twitter.com/1974christensen"/>
    <hyperlink ref="AX66" r:id="rId462" display="https://twitter.com/yaekollbordeaux"/>
    <hyperlink ref="AX67" r:id="rId463" display="https://twitter.com/jensensam1"/>
    <hyperlink ref="AX68" r:id="rId464" display="https://twitter.com/erinffbillingsl"/>
    <hyperlink ref="AX69" r:id="rId465" display="https://twitter.com/keeshascearce"/>
    <hyperlink ref="AX70" r:id="rId466" display="https://twitter.com/keeshamoreland"/>
    <hyperlink ref="AX71" r:id="rId467" display="https://twitter.com/mahrblackburn"/>
    <hyperlink ref="AX72" r:id="rId468" display="https://twitter.com/kristifak33"/>
    <hyperlink ref="AX73" r:id="rId469" display="https://twitter.com/oliviachanatryg"/>
    <hyperlink ref="AX74" r:id="rId470" display="https://twitter.com/amexbusiness"/>
    <hyperlink ref="AX75" r:id="rId471" display="https://twitter.com/chandpersaud"/>
    <hyperlink ref="AX76" r:id="rId472" display="https://twitter.com/marcwigan"/>
    <hyperlink ref="AX77" r:id="rId473" display="https://twitter.com/saroff_nyc"/>
    <hyperlink ref="AX78" r:id="rId474" display="https://twitter.com/modelbartenders"/>
    <hyperlink ref="AX79" r:id="rId475" display="https://twitter.com/thestevenberger"/>
    <hyperlink ref="AX80" r:id="rId476" display="https://twitter.com/littletigger74"/>
    <hyperlink ref="AX81" r:id="rId477" display="https://twitter.com/heatherreyhan"/>
    <hyperlink ref="AX82" r:id="rId478" display="https://twitter.com/f4n9sj0k3r"/>
    <hyperlink ref="AX83" r:id="rId479" display="https://twitter.com/antosanbowo"/>
    <hyperlink ref="AX84" r:id="rId480" display="https://twitter.com/ghostblackcyber"/>
    <hyperlink ref="AX85" r:id="rId481" display="https://twitter.com/akuntofa"/>
    <hyperlink ref="AX86" r:id="rId482" display="https://twitter.com/adjahdrie"/>
    <hyperlink ref="AX87" r:id="rId483" display="https://twitter.com/peyboy9"/>
    <hyperlink ref="AX88" r:id="rId484" display="https://twitter.com/bengkeldodo"/>
    <hyperlink ref="AX89" r:id="rId485" display="https://twitter.com/p"/>
    <hyperlink ref="AX90" r:id="rId486" display="https://twitter.com/kangsemproel"/>
    <hyperlink ref="AX91" r:id="rId487" display="https://twitter.com/opposite6890"/>
    <hyperlink ref="AX92" r:id="rId488" display="https://twitter.com/rigenz123"/>
    <hyperlink ref="AX93" r:id="rId489" display="https://twitter.com/jackvardan"/>
    <hyperlink ref="AX94" r:id="rId490" display="https://twitter.com/ndon08back"/>
    <hyperlink ref="AX95" r:id="rId491" display="https://twitter.com/rajapurwa"/>
    <hyperlink ref="AX96" r:id="rId492" display="https://twitter.com/anonchristi"/>
    <hyperlink ref="AX97" r:id="rId493" display="https://twitter.com/dapitdong"/>
    <hyperlink ref="AX98" r:id="rId494" display="https://twitter.com/arlex_wu"/>
    <hyperlink ref="AX99" r:id="rId495" display="https://twitter.com/askamex"/>
    <hyperlink ref="AX100" r:id="rId496" display="https://twitter.com/rodnewsfeed"/>
    <hyperlink ref="AX101" r:id="rId497" display="https://twitter.com/demosthenespol"/>
    <hyperlink ref="AX102" r:id="rId498" display="https://twitter.com/tristar20"/>
    <hyperlink ref="AX103" r:id="rId499" display="https://twitter.com/igarvey"/>
    <hyperlink ref="AX104" r:id="rId500" display="https://twitter.com/otherlschaefer"/>
    <hyperlink ref="AX105" r:id="rId501" display="https://twitter.com/americanordem"/>
    <hyperlink ref="AX106" r:id="rId502" display="https://twitter.com/gsoulstar"/>
    <hyperlink ref="AX107" r:id="rId503" display="https://twitter.com/amexoffers"/>
    <hyperlink ref="AX108" r:id="rId504" display="https://twitter.com/jillheineck"/>
    <hyperlink ref="AX109" r:id="rId505" display="https://twitter.com/sy1188"/>
    <hyperlink ref="AX110" r:id="rId506" display="https://twitter.com/dahlypardon"/>
    <hyperlink ref="AX111" r:id="rId507" display="https://twitter.com/lifeofagc"/>
    <hyperlink ref="AX112" r:id="rId508" display="https://twitter.com/hotcakes_33"/>
    <hyperlink ref="AX113" r:id="rId509" display="https://twitter.com/lissy55"/>
    <hyperlink ref="AX114" r:id="rId510" display="https://twitter.com/antjxck"/>
    <hyperlink ref="AX115" r:id="rId511" display="https://twitter.com/roscarda"/>
    <hyperlink ref="AX116" r:id="rId512" display="https://twitter.com/littles1126"/>
    <hyperlink ref="AX117" r:id="rId513" display="https://twitter.com/tiagoscharfy"/>
    <hyperlink ref="AX118" r:id="rId514" display="https://twitter.com/nowijkrap"/>
    <hyperlink ref="AX119" r:id="rId515" display="https://twitter.com/matthewichoi"/>
    <hyperlink ref="AX120" r:id="rId516" display="https://twitter.com/valbth812"/>
    <hyperlink ref="AX121" r:id="rId517" display="https://twitter.com/itsalexmas"/>
    <hyperlink ref="AX122" r:id="rId518" display="https://twitter.com/mjkazin"/>
    <hyperlink ref="AX123" r:id="rId519" display="https://twitter.com/anurag1goel"/>
    <hyperlink ref="AX124" r:id="rId520" display="https://twitter.com/cardigancorg"/>
    <hyperlink ref="AX125" r:id="rId521" display="https://twitter.com/smooth_chillin"/>
    <hyperlink ref="AX126" r:id="rId522" display="https://twitter.com/jenoside_"/>
    <hyperlink ref="AX127" r:id="rId523" display="https://twitter.com/drip2hard21"/>
    <hyperlink ref="AX128" r:id="rId524" display="https://twitter.com/jeffreylesser"/>
    <hyperlink ref="AX129" r:id="rId525" display="https://twitter.com/iain_davison4"/>
    <hyperlink ref="AX130" r:id="rId526" display="https://twitter.com/pbuckle13"/>
    <hyperlink ref="AX131" r:id="rId527" display="https://twitter.com/laurajanefraser"/>
    <hyperlink ref="AX132" r:id="rId528" display="https://twitter.com/sangunchoi1"/>
    <hyperlink ref="AX133" r:id="rId529" display="https://twitter.com/puckslap"/>
    <hyperlink ref="AX134" r:id="rId530" display="https://twitter.com/dccannon"/>
    <hyperlink ref="AX135" r:id="rId531" display="https://twitter.com/hongzoop"/>
    <hyperlink ref="AX136" r:id="rId532" display="https://twitter.com/mayweingarden"/>
    <hyperlink ref="AX137" r:id="rId533" display="https://twitter.com/hamaas"/>
    <hyperlink ref="AX138" r:id="rId534" display="https://twitter.com/kenfisher"/>
    <hyperlink ref="AX139" r:id="rId535" display="https://twitter.com/jediskwaat"/>
    <hyperlink ref="AX140" r:id="rId536" display="https://twitter.com/anthonyhankins"/>
    <hyperlink ref="AX141" r:id="rId537" display="https://twitter.com/christine_lien"/>
    <hyperlink ref="AX142" r:id="rId538" display="https://twitter.com/juliemeryl09"/>
    <hyperlink ref="AX143" r:id="rId539" display="https://twitter.com/_paranoidkid"/>
    <hyperlink ref="AX144" r:id="rId540" display="https://twitter.com/justsoyoung81"/>
    <hyperlink ref="AX145" r:id="rId541" display="https://twitter.com/supercilex"/>
    <hyperlink ref="AX146" r:id="rId542" display="https://twitter.com/bobbygzus"/>
    <hyperlink ref="AX147" r:id="rId543" display="https://twitter.com/sirtyface"/>
  </hyperlinks>
  <printOptions/>
  <pageMargins left="0.7" right="0.7" top="0.75" bottom="0.75" header="0.3" footer="0.3"/>
  <pageSetup horizontalDpi="600" verticalDpi="600" orientation="portrait" r:id="rId547"/>
  <legacyDrawing r:id="rId545"/>
  <tableParts>
    <tablePart r:id="rId54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2059</v>
      </c>
      <c r="Z2" s="13" t="s">
        <v>2072</v>
      </c>
      <c r="AA2" s="13" t="s">
        <v>2102</v>
      </c>
      <c r="AB2" s="13" t="s">
        <v>2158</v>
      </c>
      <c r="AC2" s="13" t="s">
        <v>2241</v>
      </c>
      <c r="AD2" s="13" t="s">
        <v>2267</v>
      </c>
      <c r="AE2" s="13" t="s">
        <v>2272</v>
      </c>
      <c r="AF2" s="13" t="s">
        <v>2284</v>
      </c>
      <c r="AG2" s="117" t="s">
        <v>2469</v>
      </c>
      <c r="AH2" s="117" t="s">
        <v>2470</v>
      </c>
      <c r="AI2" s="117" t="s">
        <v>2471</v>
      </c>
      <c r="AJ2" s="117" t="s">
        <v>2472</v>
      </c>
      <c r="AK2" s="117" t="s">
        <v>2473</v>
      </c>
      <c r="AL2" s="117" t="s">
        <v>2474</v>
      </c>
      <c r="AM2" s="117" t="s">
        <v>2475</v>
      </c>
      <c r="AN2" s="117" t="s">
        <v>2476</v>
      </c>
      <c r="AO2" s="117" t="s">
        <v>2479</v>
      </c>
    </row>
    <row r="3" spans="1:41" ht="15">
      <c r="A3" s="87" t="s">
        <v>2012</v>
      </c>
      <c r="B3" s="65" t="s">
        <v>2020</v>
      </c>
      <c r="C3" s="65" t="s">
        <v>56</v>
      </c>
      <c r="D3" s="103"/>
      <c r="E3" s="102"/>
      <c r="F3" s="104" t="s">
        <v>2526</v>
      </c>
      <c r="G3" s="105"/>
      <c r="H3" s="105"/>
      <c r="I3" s="106">
        <v>3</v>
      </c>
      <c r="J3" s="107"/>
      <c r="K3" s="48">
        <v>48</v>
      </c>
      <c r="L3" s="48">
        <v>46</v>
      </c>
      <c r="M3" s="48">
        <v>2</v>
      </c>
      <c r="N3" s="48">
        <v>48</v>
      </c>
      <c r="O3" s="48">
        <v>0</v>
      </c>
      <c r="P3" s="49">
        <v>0</v>
      </c>
      <c r="Q3" s="49">
        <v>0</v>
      </c>
      <c r="R3" s="48">
        <v>1</v>
      </c>
      <c r="S3" s="48">
        <v>0</v>
      </c>
      <c r="T3" s="48">
        <v>48</v>
      </c>
      <c r="U3" s="48">
        <v>48</v>
      </c>
      <c r="V3" s="48">
        <v>2</v>
      </c>
      <c r="W3" s="49">
        <v>1.917535</v>
      </c>
      <c r="X3" s="49">
        <v>0.020833333333333332</v>
      </c>
      <c r="Y3" s="78" t="s">
        <v>2060</v>
      </c>
      <c r="Z3" s="78" t="s">
        <v>510</v>
      </c>
      <c r="AA3" s="78"/>
      <c r="AB3" s="84" t="s">
        <v>2159</v>
      </c>
      <c r="AC3" s="84" t="s">
        <v>2242</v>
      </c>
      <c r="AD3" s="84" t="s">
        <v>2268</v>
      </c>
      <c r="AE3" s="84" t="s">
        <v>2273</v>
      </c>
      <c r="AF3" s="84" t="s">
        <v>2285</v>
      </c>
      <c r="AG3" s="120">
        <v>47</v>
      </c>
      <c r="AH3" s="123">
        <v>5.2048726467331115</v>
      </c>
      <c r="AI3" s="120">
        <v>2</v>
      </c>
      <c r="AJ3" s="123">
        <v>0.22148394241417496</v>
      </c>
      <c r="AK3" s="120">
        <v>0</v>
      </c>
      <c r="AL3" s="123">
        <v>0</v>
      </c>
      <c r="AM3" s="120">
        <v>854</v>
      </c>
      <c r="AN3" s="123">
        <v>94.57364341085271</v>
      </c>
      <c r="AO3" s="120">
        <v>903</v>
      </c>
    </row>
    <row r="4" spans="1:41" ht="15">
      <c r="A4" s="87" t="s">
        <v>2013</v>
      </c>
      <c r="B4" s="65" t="s">
        <v>2021</v>
      </c>
      <c r="C4" s="65" t="s">
        <v>56</v>
      </c>
      <c r="D4" s="109"/>
      <c r="E4" s="108"/>
      <c r="F4" s="110" t="s">
        <v>2527</v>
      </c>
      <c r="G4" s="111"/>
      <c r="H4" s="111"/>
      <c r="I4" s="112">
        <v>4</v>
      </c>
      <c r="J4" s="113"/>
      <c r="K4" s="48">
        <v>47</v>
      </c>
      <c r="L4" s="48">
        <v>46</v>
      </c>
      <c r="M4" s="48">
        <v>0</v>
      </c>
      <c r="N4" s="48">
        <v>46</v>
      </c>
      <c r="O4" s="48">
        <v>0</v>
      </c>
      <c r="P4" s="49">
        <v>0</v>
      </c>
      <c r="Q4" s="49">
        <v>0</v>
      </c>
      <c r="R4" s="48">
        <v>1</v>
      </c>
      <c r="S4" s="48">
        <v>0</v>
      </c>
      <c r="T4" s="48">
        <v>47</v>
      </c>
      <c r="U4" s="48">
        <v>46</v>
      </c>
      <c r="V4" s="48">
        <v>2</v>
      </c>
      <c r="W4" s="49">
        <v>1.915799</v>
      </c>
      <c r="X4" s="49">
        <v>0.02127659574468085</v>
      </c>
      <c r="Y4" s="78" t="s">
        <v>495</v>
      </c>
      <c r="Z4" s="78" t="s">
        <v>506</v>
      </c>
      <c r="AA4" s="78"/>
      <c r="AB4" s="84" t="s">
        <v>2160</v>
      </c>
      <c r="AC4" s="84" t="s">
        <v>2243</v>
      </c>
      <c r="AD4" s="84" t="s">
        <v>2269</v>
      </c>
      <c r="AE4" s="84"/>
      <c r="AF4" s="84" t="s">
        <v>2286</v>
      </c>
      <c r="AG4" s="120">
        <v>24</v>
      </c>
      <c r="AH4" s="123">
        <v>2.0654044750430294</v>
      </c>
      <c r="AI4" s="120">
        <v>23</v>
      </c>
      <c r="AJ4" s="123">
        <v>1.9793459552495698</v>
      </c>
      <c r="AK4" s="120">
        <v>0</v>
      </c>
      <c r="AL4" s="123">
        <v>0</v>
      </c>
      <c r="AM4" s="120">
        <v>1115</v>
      </c>
      <c r="AN4" s="123">
        <v>95.9552495697074</v>
      </c>
      <c r="AO4" s="120">
        <v>1162</v>
      </c>
    </row>
    <row r="5" spans="1:41" ht="15">
      <c r="A5" s="87" t="s">
        <v>2014</v>
      </c>
      <c r="B5" s="65" t="s">
        <v>2022</v>
      </c>
      <c r="C5" s="65" t="s">
        <v>56</v>
      </c>
      <c r="D5" s="109"/>
      <c r="E5" s="108"/>
      <c r="F5" s="110" t="s">
        <v>2528</v>
      </c>
      <c r="G5" s="111"/>
      <c r="H5" s="111"/>
      <c r="I5" s="112">
        <v>5</v>
      </c>
      <c r="J5" s="113"/>
      <c r="K5" s="48">
        <v>17</v>
      </c>
      <c r="L5" s="48">
        <v>17</v>
      </c>
      <c r="M5" s="48">
        <v>18</v>
      </c>
      <c r="N5" s="48">
        <v>35</v>
      </c>
      <c r="O5" s="48">
        <v>0</v>
      </c>
      <c r="P5" s="49">
        <v>0.04</v>
      </c>
      <c r="Q5" s="49">
        <v>0.07692307692307693</v>
      </c>
      <c r="R5" s="48">
        <v>1</v>
      </c>
      <c r="S5" s="48">
        <v>0</v>
      </c>
      <c r="T5" s="48">
        <v>17</v>
      </c>
      <c r="U5" s="48">
        <v>35</v>
      </c>
      <c r="V5" s="48">
        <v>3</v>
      </c>
      <c r="W5" s="49">
        <v>1.743945</v>
      </c>
      <c r="X5" s="49">
        <v>0.09558823529411764</v>
      </c>
      <c r="Y5" s="78"/>
      <c r="Z5" s="78"/>
      <c r="AA5" s="78"/>
      <c r="AB5" s="84" t="s">
        <v>2161</v>
      </c>
      <c r="AC5" s="84" t="s">
        <v>2244</v>
      </c>
      <c r="AD5" s="84" t="s">
        <v>2270</v>
      </c>
      <c r="AE5" s="84" t="s">
        <v>2274</v>
      </c>
      <c r="AF5" s="84" t="s">
        <v>2287</v>
      </c>
      <c r="AG5" s="120">
        <v>0</v>
      </c>
      <c r="AH5" s="123">
        <v>0</v>
      </c>
      <c r="AI5" s="120">
        <v>0</v>
      </c>
      <c r="AJ5" s="123">
        <v>0</v>
      </c>
      <c r="AK5" s="120">
        <v>0</v>
      </c>
      <c r="AL5" s="123">
        <v>0</v>
      </c>
      <c r="AM5" s="120">
        <v>73</v>
      </c>
      <c r="AN5" s="123">
        <v>100</v>
      </c>
      <c r="AO5" s="120">
        <v>73</v>
      </c>
    </row>
    <row r="6" spans="1:41" ht="15">
      <c r="A6" s="87" t="s">
        <v>2015</v>
      </c>
      <c r="B6" s="65" t="s">
        <v>2023</v>
      </c>
      <c r="C6" s="65" t="s">
        <v>56</v>
      </c>
      <c r="D6" s="109"/>
      <c r="E6" s="108"/>
      <c r="F6" s="110" t="s">
        <v>2529</v>
      </c>
      <c r="G6" s="111"/>
      <c r="H6" s="111"/>
      <c r="I6" s="112">
        <v>6</v>
      </c>
      <c r="J6" s="113"/>
      <c r="K6" s="48">
        <v>16</v>
      </c>
      <c r="L6" s="48">
        <v>14</v>
      </c>
      <c r="M6" s="48">
        <v>4</v>
      </c>
      <c r="N6" s="48">
        <v>18</v>
      </c>
      <c r="O6" s="48">
        <v>18</v>
      </c>
      <c r="P6" s="49" t="s">
        <v>2480</v>
      </c>
      <c r="Q6" s="49" t="s">
        <v>2480</v>
      </c>
      <c r="R6" s="48">
        <v>16</v>
      </c>
      <c r="S6" s="48">
        <v>16</v>
      </c>
      <c r="T6" s="48">
        <v>1</v>
      </c>
      <c r="U6" s="48">
        <v>2</v>
      </c>
      <c r="V6" s="48">
        <v>0</v>
      </c>
      <c r="W6" s="49">
        <v>0</v>
      </c>
      <c r="X6" s="49">
        <v>0</v>
      </c>
      <c r="Y6" s="78" t="s">
        <v>2061</v>
      </c>
      <c r="Z6" s="78" t="s">
        <v>2073</v>
      </c>
      <c r="AA6" s="78" t="s">
        <v>2103</v>
      </c>
      <c r="AB6" s="84" t="s">
        <v>2162</v>
      </c>
      <c r="AC6" s="84" t="s">
        <v>2245</v>
      </c>
      <c r="AD6" s="84"/>
      <c r="AE6" s="84"/>
      <c r="AF6" s="84" t="s">
        <v>2288</v>
      </c>
      <c r="AG6" s="120">
        <v>5</v>
      </c>
      <c r="AH6" s="123">
        <v>3.5211267605633805</v>
      </c>
      <c r="AI6" s="120">
        <v>0</v>
      </c>
      <c r="AJ6" s="123">
        <v>0</v>
      </c>
      <c r="AK6" s="120">
        <v>0</v>
      </c>
      <c r="AL6" s="123">
        <v>0</v>
      </c>
      <c r="AM6" s="120">
        <v>137</v>
      </c>
      <c r="AN6" s="123">
        <v>96.47887323943662</v>
      </c>
      <c r="AO6" s="120">
        <v>142</v>
      </c>
    </row>
    <row r="7" spans="1:41" ht="15">
      <c r="A7" s="87" t="s">
        <v>2016</v>
      </c>
      <c r="B7" s="65" t="s">
        <v>2024</v>
      </c>
      <c r="C7" s="65" t="s">
        <v>56</v>
      </c>
      <c r="D7" s="109"/>
      <c r="E7" s="108"/>
      <c r="F7" s="110" t="s">
        <v>2530</v>
      </c>
      <c r="G7" s="111"/>
      <c r="H7" s="111"/>
      <c r="I7" s="112">
        <v>7</v>
      </c>
      <c r="J7" s="113"/>
      <c r="K7" s="48">
        <v>9</v>
      </c>
      <c r="L7" s="48">
        <v>8</v>
      </c>
      <c r="M7" s="48">
        <v>0</v>
      </c>
      <c r="N7" s="48">
        <v>8</v>
      </c>
      <c r="O7" s="48">
        <v>0</v>
      </c>
      <c r="P7" s="49">
        <v>0</v>
      </c>
      <c r="Q7" s="49">
        <v>0</v>
      </c>
      <c r="R7" s="48">
        <v>1</v>
      </c>
      <c r="S7" s="48">
        <v>0</v>
      </c>
      <c r="T7" s="48">
        <v>9</v>
      </c>
      <c r="U7" s="48">
        <v>8</v>
      </c>
      <c r="V7" s="48">
        <v>2</v>
      </c>
      <c r="W7" s="49">
        <v>1.580247</v>
      </c>
      <c r="X7" s="49">
        <v>0.1111111111111111</v>
      </c>
      <c r="Y7" s="78" t="s">
        <v>499</v>
      </c>
      <c r="Z7" s="78" t="s">
        <v>510</v>
      </c>
      <c r="AA7" s="78"/>
      <c r="AB7" s="84" t="s">
        <v>2163</v>
      </c>
      <c r="AC7" s="84" t="s">
        <v>2246</v>
      </c>
      <c r="AD7" s="84" t="s">
        <v>2271</v>
      </c>
      <c r="AE7" s="84" t="s">
        <v>239</v>
      </c>
      <c r="AF7" s="84" t="s">
        <v>2289</v>
      </c>
      <c r="AG7" s="120">
        <v>8</v>
      </c>
      <c r="AH7" s="123">
        <v>2.476780185758514</v>
      </c>
      <c r="AI7" s="120">
        <v>9</v>
      </c>
      <c r="AJ7" s="123">
        <v>2.7863777089783284</v>
      </c>
      <c r="AK7" s="120">
        <v>0</v>
      </c>
      <c r="AL7" s="123">
        <v>0</v>
      </c>
      <c r="AM7" s="120">
        <v>306</v>
      </c>
      <c r="AN7" s="123">
        <v>94.73684210526316</v>
      </c>
      <c r="AO7" s="120">
        <v>323</v>
      </c>
    </row>
    <row r="8" spans="1:41" ht="15">
      <c r="A8" s="87" t="s">
        <v>2017</v>
      </c>
      <c r="B8" s="65" t="s">
        <v>2025</v>
      </c>
      <c r="C8" s="65" t="s">
        <v>56</v>
      </c>
      <c r="D8" s="109"/>
      <c r="E8" s="108"/>
      <c r="F8" s="110" t="s">
        <v>2531</v>
      </c>
      <c r="G8" s="111"/>
      <c r="H8" s="111"/>
      <c r="I8" s="112">
        <v>8</v>
      </c>
      <c r="J8" s="113"/>
      <c r="K8" s="48">
        <v>4</v>
      </c>
      <c r="L8" s="48">
        <v>4</v>
      </c>
      <c r="M8" s="48">
        <v>0</v>
      </c>
      <c r="N8" s="48">
        <v>4</v>
      </c>
      <c r="O8" s="48">
        <v>1</v>
      </c>
      <c r="P8" s="49">
        <v>0</v>
      </c>
      <c r="Q8" s="49">
        <v>0</v>
      </c>
      <c r="R8" s="48">
        <v>1</v>
      </c>
      <c r="S8" s="48">
        <v>0</v>
      </c>
      <c r="T8" s="48">
        <v>4</v>
      </c>
      <c r="U8" s="48">
        <v>4</v>
      </c>
      <c r="V8" s="48">
        <v>2</v>
      </c>
      <c r="W8" s="49">
        <v>1.125</v>
      </c>
      <c r="X8" s="49">
        <v>0.25</v>
      </c>
      <c r="Y8" s="78" t="s">
        <v>493</v>
      </c>
      <c r="Z8" s="78" t="s">
        <v>504</v>
      </c>
      <c r="AA8" s="78" t="s">
        <v>514</v>
      </c>
      <c r="AB8" s="84" t="s">
        <v>2164</v>
      </c>
      <c r="AC8" s="84" t="s">
        <v>2247</v>
      </c>
      <c r="AD8" s="84"/>
      <c r="AE8" s="84" t="s">
        <v>217</v>
      </c>
      <c r="AF8" s="84" t="s">
        <v>2290</v>
      </c>
      <c r="AG8" s="120">
        <v>0</v>
      </c>
      <c r="AH8" s="123">
        <v>0</v>
      </c>
      <c r="AI8" s="120">
        <v>0</v>
      </c>
      <c r="AJ8" s="123">
        <v>0</v>
      </c>
      <c r="AK8" s="120">
        <v>0</v>
      </c>
      <c r="AL8" s="123">
        <v>0</v>
      </c>
      <c r="AM8" s="120">
        <v>69</v>
      </c>
      <c r="AN8" s="123">
        <v>100</v>
      </c>
      <c r="AO8" s="120">
        <v>69</v>
      </c>
    </row>
    <row r="9" spans="1:41" ht="15">
      <c r="A9" s="87" t="s">
        <v>2018</v>
      </c>
      <c r="B9" s="65" t="s">
        <v>2026</v>
      </c>
      <c r="C9" s="65" t="s">
        <v>56</v>
      </c>
      <c r="D9" s="109"/>
      <c r="E9" s="108"/>
      <c r="F9" s="110" t="s">
        <v>2532</v>
      </c>
      <c r="G9" s="111"/>
      <c r="H9" s="111"/>
      <c r="I9" s="112">
        <v>9</v>
      </c>
      <c r="J9" s="113"/>
      <c r="K9" s="48">
        <v>2</v>
      </c>
      <c r="L9" s="48">
        <v>2</v>
      </c>
      <c r="M9" s="48">
        <v>0</v>
      </c>
      <c r="N9" s="48">
        <v>2</v>
      </c>
      <c r="O9" s="48">
        <v>1</v>
      </c>
      <c r="P9" s="49">
        <v>0</v>
      </c>
      <c r="Q9" s="49">
        <v>0</v>
      </c>
      <c r="R9" s="48">
        <v>1</v>
      </c>
      <c r="S9" s="48">
        <v>0</v>
      </c>
      <c r="T9" s="48">
        <v>2</v>
      </c>
      <c r="U9" s="48">
        <v>2</v>
      </c>
      <c r="V9" s="48">
        <v>1</v>
      </c>
      <c r="W9" s="49">
        <v>0.5</v>
      </c>
      <c r="X9" s="49">
        <v>0.5</v>
      </c>
      <c r="Y9" s="78"/>
      <c r="Z9" s="78"/>
      <c r="AA9" s="78" t="s">
        <v>2104</v>
      </c>
      <c r="AB9" s="84" t="s">
        <v>2165</v>
      </c>
      <c r="AC9" s="84" t="s">
        <v>2248</v>
      </c>
      <c r="AD9" s="84"/>
      <c r="AE9" s="84" t="s">
        <v>222</v>
      </c>
      <c r="AF9" s="84" t="s">
        <v>2291</v>
      </c>
      <c r="AG9" s="120">
        <v>0</v>
      </c>
      <c r="AH9" s="123">
        <v>0</v>
      </c>
      <c r="AI9" s="120">
        <v>0</v>
      </c>
      <c r="AJ9" s="123">
        <v>0</v>
      </c>
      <c r="AK9" s="120">
        <v>0</v>
      </c>
      <c r="AL9" s="123">
        <v>0</v>
      </c>
      <c r="AM9" s="120">
        <v>47</v>
      </c>
      <c r="AN9" s="123">
        <v>100</v>
      </c>
      <c r="AO9" s="120">
        <v>47</v>
      </c>
    </row>
    <row r="10" spans="1:41" ht="14.25" customHeight="1">
      <c r="A10" s="87" t="s">
        <v>2019</v>
      </c>
      <c r="B10" s="65" t="s">
        <v>2027</v>
      </c>
      <c r="C10" s="65" t="s">
        <v>56</v>
      </c>
      <c r="D10" s="109"/>
      <c r="E10" s="108"/>
      <c r="F10" s="110" t="s">
        <v>2533</v>
      </c>
      <c r="G10" s="111"/>
      <c r="H10" s="111"/>
      <c r="I10" s="112">
        <v>10</v>
      </c>
      <c r="J10" s="113"/>
      <c r="K10" s="48">
        <v>2</v>
      </c>
      <c r="L10" s="48">
        <v>1</v>
      </c>
      <c r="M10" s="48">
        <v>0</v>
      </c>
      <c r="N10" s="48">
        <v>1</v>
      </c>
      <c r="O10" s="48">
        <v>0</v>
      </c>
      <c r="P10" s="49">
        <v>0</v>
      </c>
      <c r="Q10" s="49">
        <v>0</v>
      </c>
      <c r="R10" s="48">
        <v>1</v>
      </c>
      <c r="S10" s="48">
        <v>0</v>
      </c>
      <c r="T10" s="48">
        <v>2</v>
      </c>
      <c r="U10" s="48">
        <v>1</v>
      </c>
      <c r="V10" s="48">
        <v>1</v>
      </c>
      <c r="W10" s="49">
        <v>0.5</v>
      </c>
      <c r="X10" s="49">
        <v>0.5</v>
      </c>
      <c r="Y10" s="78" t="s">
        <v>491</v>
      </c>
      <c r="Z10" s="78" t="s">
        <v>502</v>
      </c>
      <c r="AA10" s="78"/>
      <c r="AB10" s="84" t="s">
        <v>2157</v>
      </c>
      <c r="AC10" s="84" t="s">
        <v>929</v>
      </c>
      <c r="AD10" s="84" t="s">
        <v>240</v>
      </c>
      <c r="AE10" s="84"/>
      <c r="AF10" s="84" t="s">
        <v>2292</v>
      </c>
      <c r="AG10" s="120">
        <v>0</v>
      </c>
      <c r="AH10" s="123">
        <v>0</v>
      </c>
      <c r="AI10" s="120">
        <v>0</v>
      </c>
      <c r="AJ10" s="123">
        <v>0</v>
      </c>
      <c r="AK10" s="120">
        <v>1</v>
      </c>
      <c r="AL10" s="123">
        <v>3.8461538461538463</v>
      </c>
      <c r="AM10" s="120">
        <v>25</v>
      </c>
      <c r="AN10" s="123">
        <v>96.15384615384616</v>
      </c>
      <c r="AO10" s="120">
        <v>26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2012</v>
      </c>
      <c r="B2" s="84" t="s">
        <v>239</v>
      </c>
      <c r="C2" s="78">
        <f>VLOOKUP(GroupVertices[[#This Row],[Vertex]],Vertices[],MATCH("ID",Vertices[[#Headers],[Vertex]:[Vertex Content Word Count]],0),FALSE)</f>
        <v>99</v>
      </c>
    </row>
    <row r="3" spans="1:3" ht="15">
      <c r="A3" s="78" t="s">
        <v>2012</v>
      </c>
      <c r="B3" s="84" t="s">
        <v>356</v>
      </c>
      <c r="C3" s="78">
        <f>VLOOKUP(GroupVertices[[#This Row],[Vertex]],Vertices[],MATCH("ID",Vertices[[#Headers],[Vertex]:[Vertex Content Word Count]],0),FALSE)</f>
        <v>147</v>
      </c>
    </row>
    <row r="4" spans="1:3" ht="15">
      <c r="A4" s="78" t="s">
        <v>2012</v>
      </c>
      <c r="B4" s="84" t="s">
        <v>355</v>
      </c>
      <c r="C4" s="78">
        <f>VLOOKUP(GroupVertices[[#This Row],[Vertex]],Vertices[],MATCH("ID",Vertices[[#Headers],[Vertex]:[Vertex Content Word Count]],0),FALSE)</f>
        <v>146</v>
      </c>
    </row>
    <row r="5" spans="1:3" ht="15">
      <c r="A5" s="78" t="s">
        <v>2012</v>
      </c>
      <c r="B5" s="84" t="s">
        <v>354</v>
      </c>
      <c r="C5" s="78">
        <f>VLOOKUP(GroupVertices[[#This Row],[Vertex]],Vertices[],MATCH("ID",Vertices[[#Headers],[Vertex]:[Vertex Content Word Count]],0),FALSE)</f>
        <v>145</v>
      </c>
    </row>
    <row r="6" spans="1:3" ht="15">
      <c r="A6" s="78" t="s">
        <v>2012</v>
      </c>
      <c r="B6" s="84" t="s">
        <v>353</v>
      </c>
      <c r="C6" s="78">
        <f>VLOOKUP(GroupVertices[[#This Row],[Vertex]],Vertices[],MATCH("ID",Vertices[[#Headers],[Vertex]:[Vertex Content Word Count]],0),FALSE)</f>
        <v>144</v>
      </c>
    </row>
    <row r="7" spans="1:3" ht="15">
      <c r="A7" s="78" t="s">
        <v>2012</v>
      </c>
      <c r="B7" s="84" t="s">
        <v>352</v>
      </c>
      <c r="C7" s="78">
        <f>VLOOKUP(GroupVertices[[#This Row],[Vertex]],Vertices[],MATCH("ID",Vertices[[#Headers],[Vertex]:[Vertex Content Word Count]],0),FALSE)</f>
        <v>143</v>
      </c>
    </row>
    <row r="8" spans="1:3" ht="15">
      <c r="A8" s="78" t="s">
        <v>2012</v>
      </c>
      <c r="B8" s="84" t="s">
        <v>351</v>
      </c>
      <c r="C8" s="78">
        <f>VLOOKUP(GroupVertices[[#This Row],[Vertex]],Vertices[],MATCH("ID",Vertices[[#Headers],[Vertex]:[Vertex Content Word Count]],0),FALSE)</f>
        <v>142</v>
      </c>
    </row>
    <row r="9" spans="1:3" ht="15">
      <c r="A9" s="78" t="s">
        <v>2012</v>
      </c>
      <c r="B9" s="84" t="s">
        <v>350</v>
      </c>
      <c r="C9" s="78">
        <f>VLOOKUP(GroupVertices[[#This Row],[Vertex]],Vertices[],MATCH("ID",Vertices[[#Headers],[Vertex]:[Vertex Content Word Count]],0),FALSE)</f>
        <v>141</v>
      </c>
    </row>
    <row r="10" spans="1:3" ht="15">
      <c r="A10" s="78" t="s">
        <v>2012</v>
      </c>
      <c r="B10" s="84" t="s">
        <v>349</v>
      </c>
      <c r="C10" s="78">
        <f>VLOOKUP(GroupVertices[[#This Row],[Vertex]],Vertices[],MATCH("ID",Vertices[[#Headers],[Vertex]:[Vertex Content Word Count]],0),FALSE)</f>
        <v>140</v>
      </c>
    </row>
    <row r="11" spans="1:3" ht="15">
      <c r="A11" s="78" t="s">
        <v>2012</v>
      </c>
      <c r="B11" s="84" t="s">
        <v>348</v>
      </c>
      <c r="C11" s="78">
        <f>VLOOKUP(GroupVertices[[#This Row],[Vertex]],Vertices[],MATCH("ID",Vertices[[#Headers],[Vertex]:[Vertex Content Word Count]],0),FALSE)</f>
        <v>139</v>
      </c>
    </row>
    <row r="12" spans="1:3" ht="15">
      <c r="A12" s="78" t="s">
        <v>2012</v>
      </c>
      <c r="B12" s="84" t="s">
        <v>347</v>
      </c>
      <c r="C12" s="78">
        <f>VLOOKUP(GroupVertices[[#This Row],[Vertex]],Vertices[],MATCH("ID",Vertices[[#Headers],[Vertex]:[Vertex Content Word Count]],0),FALSE)</f>
        <v>138</v>
      </c>
    </row>
    <row r="13" spans="1:3" ht="15">
      <c r="A13" s="78" t="s">
        <v>2012</v>
      </c>
      <c r="B13" s="84" t="s">
        <v>346</v>
      </c>
      <c r="C13" s="78">
        <f>VLOOKUP(GroupVertices[[#This Row],[Vertex]],Vertices[],MATCH("ID",Vertices[[#Headers],[Vertex]:[Vertex Content Word Count]],0),FALSE)</f>
        <v>137</v>
      </c>
    </row>
    <row r="14" spans="1:3" ht="15">
      <c r="A14" s="78" t="s">
        <v>2012</v>
      </c>
      <c r="B14" s="84" t="s">
        <v>345</v>
      </c>
      <c r="C14" s="78">
        <f>VLOOKUP(GroupVertices[[#This Row],[Vertex]],Vertices[],MATCH("ID",Vertices[[#Headers],[Vertex]:[Vertex Content Word Count]],0),FALSE)</f>
        <v>136</v>
      </c>
    </row>
    <row r="15" spans="1:3" ht="15">
      <c r="A15" s="78" t="s">
        <v>2012</v>
      </c>
      <c r="B15" s="84" t="s">
        <v>344</v>
      </c>
      <c r="C15" s="78">
        <f>VLOOKUP(GroupVertices[[#This Row],[Vertex]],Vertices[],MATCH("ID",Vertices[[#Headers],[Vertex]:[Vertex Content Word Count]],0),FALSE)</f>
        <v>135</v>
      </c>
    </row>
    <row r="16" spans="1:3" ht="15">
      <c r="A16" s="78" t="s">
        <v>2012</v>
      </c>
      <c r="B16" s="84" t="s">
        <v>343</v>
      </c>
      <c r="C16" s="78">
        <f>VLOOKUP(GroupVertices[[#This Row],[Vertex]],Vertices[],MATCH("ID",Vertices[[#Headers],[Vertex]:[Vertex Content Word Count]],0),FALSE)</f>
        <v>134</v>
      </c>
    </row>
    <row r="17" spans="1:3" ht="15">
      <c r="A17" s="78" t="s">
        <v>2012</v>
      </c>
      <c r="B17" s="84" t="s">
        <v>342</v>
      </c>
      <c r="C17" s="78">
        <f>VLOOKUP(GroupVertices[[#This Row],[Vertex]],Vertices[],MATCH("ID",Vertices[[#Headers],[Vertex]:[Vertex Content Word Count]],0),FALSE)</f>
        <v>133</v>
      </c>
    </row>
    <row r="18" spans="1:3" ht="15">
      <c r="A18" s="78" t="s">
        <v>2012</v>
      </c>
      <c r="B18" s="84" t="s">
        <v>341</v>
      </c>
      <c r="C18" s="78">
        <f>VLOOKUP(GroupVertices[[#This Row],[Vertex]],Vertices[],MATCH("ID",Vertices[[#Headers],[Vertex]:[Vertex Content Word Count]],0),FALSE)</f>
        <v>132</v>
      </c>
    </row>
    <row r="19" spans="1:3" ht="15">
      <c r="A19" s="78" t="s">
        <v>2012</v>
      </c>
      <c r="B19" s="84" t="s">
        <v>340</v>
      </c>
      <c r="C19" s="78">
        <f>VLOOKUP(GroupVertices[[#This Row],[Vertex]],Vertices[],MATCH("ID",Vertices[[#Headers],[Vertex]:[Vertex Content Word Count]],0),FALSE)</f>
        <v>131</v>
      </c>
    </row>
    <row r="20" spans="1:3" ht="15">
      <c r="A20" s="78" t="s">
        <v>2012</v>
      </c>
      <c r="B20" s="84" t="s">
        <v>339</v>
      </c>
      <c r="C20" s="78">
        <f>VLOOKUP(GroupVertices[[#This Row],[Vertex]],Vertices[],MATCH("ID",Vertices[[#Headers],[Vertex]:[Vertex Content Word Count]],0),FALSE)</f>
        <v>130</v>
      </c>
    </row>
    <row r="21" spans="1:3" ht="15">
      <c r="A21" s="78" t="s">
        <v>2012</v>
      </c>
      <c r="B21" s="84" t="s">
        <v>338</v>
      </c>
      <c r="C21" s="78">
        <f>VLOOKUP(GroupVertices[[#This Row],[Vertex]],Vertices[],MATCH("ID",Vertices[[#Headers],[Vertex]:[Vertex Content Word Count]],0),FALSE)</f>
        <v>129</v>
      </c>
    </row>
    <row r="22" spans="1:3" ht="15">
      <c r="A22" s="78" t="s">
        <v>2012</v>
      </c>
      <c r="B22" s="84" t="s">
        <v>337</v>
      </c>
      <c r="C22" s="78">
        <f>VLOOKUP(GroupVertices[[#This Row],[Vertex]],Vertices[],MATCH("ID",Vertices[[#Headers],[Vertex]:[Vertex Content Word Count]],0),FALSE)</f>
        <v>128</v>
      </c>
    </row>
    <row r="23" spans="1:3" ht="15">
      <c r="A23" s="78" t="s">
        <v>2012</v>
      </c>
      <c r="B23" s="84" t="s">
        <v>336</v>
      </c>
      <c r="C23" s="78">
        <f>VLOOKUP(GroupVertices[[#This Row],[Vertex]],Vertices[],MATCH("ID",Vertices[[#Headers],[Vertex]:[Vertex Content Word Count]],0),FALSE)</f>
        <v>127</v>
      </c>
    </row>
    <row r="24" spans="1:3" ht="15">
      <c r="A24" s="78" t="s">
        <v>2012</v>
      </c>
      <c r="B24" s="84" t="s">
        <v>335</v>
      </c>
      <c r="C24" s="78">
        <f>VLOOKUP(GroupVertices[[#This Row],[Vertex]],Vertices[],MATCH("ID",Vertices[[#Headers],[Vertex]:[Vertex Content Word Count]],0),FALSE)</f>
        <v>126</v>
      </c>
    </row>
    <row r="25" spans="1:3" ht="15">
      <c r="A25" s="78" t="s">
        <v>2012</v>
      </c>
      <c r="B25" s="84" t="s">
        <v>334</v>
      </c>
      <c r="C25" s="78">
        <f>VLOOKUP(GroupVertices[[#This Row],[Vertex]],Vertices[],MATCH("ID",Vertices[[#Headers],[Vertex]:[Vertex Content Word Count]],0),FALSE)</f>
        <v>125</v>
      </c>
    </row>
    <row r="26" spans="1:3" ht="15">
      <c r="A26" s="78" t="s">
        <v>2012</v>
      </c>
      <c r="B26" s="84" t="s">
        <v>333</v>
      </c>
      <c r="C26" s="78">
        <f>VLOOKUP(GroupVertices[[#This Row],[Vertex]],Vertices[],MATCH("ID",Vertices[[#Headers],[Vertex]:[Vertex Content Word Count]],0),FALSE)</f>
        <v>124</v>
      </c>
    </row>
    <row r="27" spans="1:3" ht="15">
      <c r="A27" s="78" t="s">
        <v>2012</v>
      </c>
      <c r="B27" s="84" t="s">
        <v>332</v>
      </c>
      <c r="C27" s="78">
        <f>VLOOKUP(GroupVertices[[#This Row],[Vertex]],Vertices[],MATCH("ID",Vertices[[#Headers],[Vertex]:[Vertex Content Word Count]],0),FALSE)</f>
        <v>123</v>
      </c>
    </row>
    <row r="28" spans="1:3" ht="15">
      <c r="A28" s="78" t="s">
        <v>2012</v>
      </c>
      <c r="B28" s="84" t="s">
        <v>331</v>
      </c>
      <c r="C28" s="78">
        <f>VLOOKUP(GroupVertices[[#This Row],[Vertex]],Vertices[],MATCH("ID",Vertices[[#Headers],[Vertex]:[Vertex Content Word Count]],0),FALSE)</f>
        <v>122</v>
      </c>
    </row>
    <row r="29" spans="1:3" ht="15">
      <c r="A29" s="78" t="s">
        <v>2012</v>
      </c>
      <c r="B29" s="84" t="s">
        <v>330</v>
      </c>
      <c r="C29" s="78">
        <f>VLOOKUP(GroupVertices[[#This Row],[Vertex]],Vertices[],MATCH("ID",Vertices[[#Headers],[Vertex]:[Vertex Content Word Count]],0),FALSE)</f>
        <v>121</v>
      </c>
    </row>
    <row r="30" spans="1:3" ht="15">
      <c r="A30" s="78" t="s">
        <v>2012</v>
      </c>
      <c r="B30" s="84" t="s">
        <v>329</v>
      </c>
      <c r="C30" s="78">
        <f>VLOOKUP(GroupVertices[[#This Row],[Vertex]],Vertices[],MATCH("ID",Vertices[[#Headers],[Vertex]:[Vertex Content Word Count]],0),FALSE)</f>
        <v>120</v>
      </c>
    </row>
    <row r="31" spans="1:3" ht="15">
      <c r="A31" s="78" t="s">
        <v>2012</v>
      </c>
      <c r="B31" s="84" t="s">
        <v>328</v>
      </c>
      <c r="C31" s="78">
        <f>VLOOKUP(GroupVertices[[#This Row],[Vertex]],Vertices[],MATCH("ID",Vertices[[#Headers],[Vertex]:[Vertex Content Word Count]],0),FALSE)</f>
        <v>119</v>
      </c>
    </row>
    <row r="32" spans="1:3" ht="15">
      <c r="A32" s="78" t="s">
        <v>2012</v>
      </c>
      <c r="B32" s="84" t="s">
        <v>327</v>
      </c>
      <c r="C32" s="78">
        <f>VLOOKUP(GroupVertices[[#This Row],[Vertex]],Vertices[],MATCH("ID",Vertices[[#Headers],[Vertex]:[Vertex Content Word Count]],0),FALSE)</f>
        <v>118</v>
      </c>
    </row>
    <row r="33" spans="1:3" ht="15">
      <c r="A33" s="78" t="s">
        <v>2012</v>
      </c>
      <c r="B33" s="84" t="s">
        <v>326</v>
      </c>
      <c r="C33" s="78">
        <f>VLOOKUP(GroupVertices[[#This Row],[Vertex]],Vertices[],MATCH("ID",Vertices[[#Headers],[Vertex]:[Vertex Content Word Count]],0),FALSE)</f>
        <v>117</v>
      </c>
    </row>
    <row r="34" spans="1:3" ht="15">
      <c r="A34" s="78" t="s">
        <v>2012</v>
      </c>
      <c r="B34" s="84" t="s">
        <v>325</v>
      </c>
      <c r="C34" s="78">
        <f>VLOOKUP(GroupVertices[[#This Row],[Vertex]],Vertices[],MATCH("ID",Vertices[[#Headers],[Vertex]:[Vertex Content Word Count]],0),FALSE)</f>
        <v>116</v>
      </c>
    </row>
    <row r="35" spans="1:3" ht="15">
      <c r="A35" s="78" t="s">
        <v>2012</v>
      </c>
      <c r="B35" s="84" t="s">
        <v>324</v>
      </c>
      <c r="C35" s="78">
        <f>VLOOKUP(GroupVertices[[#This Row],[Vertex]],Vertices[],MATCH("ID",Vertices[[#Headers],[Vertex]:[Vertex Content Word Count]],0),FALSE)</f>
        <v>115</v>
      </c>
    </row>
    <row r="36" spans="1:3" ht="15">
      <c r="A36" s="78" t="s">
        <v>2012</v>
      </c>
      <c r="B36" s="84" t="s">
        <v>323</v>
      </c>
      <c r="C36" s="78">
        <f>VLOOKUP(GroupVertices[[#This Row],[Vertex]],Vertices[],MATCH("ID",Vertices[[#Headers],[Vertex]:[Vertex Content Word Count]],0),FALSE)</f>
        <v>114</v>
      </c>
    </row>
    <row r="37" spans="1:3" ht="15">
      <c r="A37" s="78" t="s">
        <v>2012</v>
      </c>
      <c r="B37" s="84" t="s">
        <v>322</v>
      </c>
      <c r="C37" s="78">
        <f>VLOOKUP(GroupVertices[[#This Row],[Vertex]],Vertices[],MATCH("ID",Vertices[[#Headers],[Vertex]:[Vertex Content Word Count]],0),FALSE)</f>
        <v>113</v>
      </c>
    </row>
    <row r="38" spans="1:3" ht="15">
      <c r="A38" s="78" t="s">
        <v>2012</v>
      </c>
      <c r="B38" s="84" t="s">
        <v>321</v>
      </c>
      <c r="C38" s="78">
        <f>VLOOKUP(GroupVertices[[#This Row],[Vertex]],Vertices[],MATCH("ID",Vertices[[#Headers],[Vertex]:[Vertex Content Word Count]],0),FALSE)</f>
        <v>112</v>
      </c>
    </row>
    <row r="39" spans="1:3" ht="15">
      <c r="A39" s="78" t="s">
        <v>2012</v>
      </c>
      <c r="B39" s="84" t="s">
        <v>320</v>
      </c>
      <c r="C39" s="78">
        <f>VLOOKUP(GroupVertices[[#This Row],[Vertex]],Vertices[],MATCH("ID",Vertices[[#Headers],[Vertex]:[Vertex Content Word Count]],0),FALSE)</f>
        <v>111</v>
      </c>
    </row>
    <row r="40" spans="1:3" ht="15">
      <c r="A40" s="78" t="s">
        <v>2012</v>
      </c>
      <c r="B40" s="84" t="s">
        <v>319</v>
      </c>
      <c r="C40" s="78">
        <f>VLOOKUP(GroupVertices[[#This Row],[Vertex]],Vertices[],MATCH("ID",Vertices[[#Headers],[Vertex]:[Vertex Content Word Count]],0),FALSE)</f>
        <v>110</v>
      </c>
    </row>
    <row r="41" spans="1:3" ht="15">
      <c r="A41" s="78" t="s">
        <v>2012</v>
      </c>
      <c r="B41" s="84" t="s">
        <v>318</v>
      </c>
      <c r="C41" s="78">
        <f>VLOOKUP(GroupVertices[[#This Row],[Vertex]],Vertices[],MATCH("ID",Vertices[[#Headers],[Vertex]:[Vertex Content Word Count]],0),FALSE)</f>
        <v>109</v>
      </c>
    </row>
    <row r="42" spans="1:3" ht="15">
      <c r="A42" s="78" t="s">
        <v>2012</v>
      </c>
      <c r="B42" s="84" t="s">
        <v>317</v>
      </c>
      <c r="C42" s="78">
        <f>VLOOKUP(GroupVertices[[#This Row],[Vertex]],Vertices[],MATCH("ID",Vertices[[#Headers],[Vertex]:[Vertex Content Word Count]],0),FALSE)</f>
        <v>108</v>
      </c>
    </row>
    <row r="43" spans="1:3" ht="15">
      <c r="A43" s="78" t="s">
        <v>2012</v>
      </c>
      <c r="B43" s="84" t="s">
        <v>316</v>
      </c>
      <c r="C43" s="78">
        <f>VLOOKUP(GroupVertices[[#This Row],[Vertex]],Vertices[],MATCH("ID",Vertices[[#Headers],[Vertex]:[Vertex Content Word Count]],0),FALSE)</f>
        <v>107</v>
      </c>
    </row>
    <row r="44" spans="1:3" ht="15">
      <c r="A44" s="78" t="s">
        <v>2012</v>
      </c>
      <c r="B44" s="84" t="s">
        <v>314</v>
      </c>
      <c r="C44" s="78">
        <f>VLOOKUP(GroupVertices[[#This Row],[Vertex]],Vertices[],MATCH("ID",Vertices[[#Headers],[Vertex]:[Vertex Content Word Count]],0),FALSE)</f>
        <v>105</v>
      </c>
    </row>
    <row r="45" spans="1:3" ht="15">
      <c r="A45" s="78" t="s">
        <v>2012</v>
      </c>
      <c r="B45" s="84" t="s">
        <v>313</v>
      </c>
      <c r="C45" s="78">
        <f>VLOOKUP(GroupVertices[[#This Row],[Vertex]],Vertices[],MATCH("ID",Vertices[[#Headers],[Vertex]:[Vertex Content Word Count]],0),FALSE)</f>
        <v>104</v>
      </c>
    </row>
    <row r="46" spans="1:3" ht="15">
      <c r="A46" s="78" t="s">
        <v>2012</v>
      </c>
      <c r="B46" s="84" t="s">
        <v>312</v>
      </c>
      <c r="C46" s="78">
        <f>VLOOKUP(GroupVertices[[#This Row],[Vertex]],Vertices[],MATCH("ID",Vertices[[#Headers],[Vertex]:[Vertex Content Word Count]],0),FALSE)</f>
        <v>103</v>
      </c>
    </row>
    <row r="47" spans="1:3" ht="15">
      <c r="A47" s="78" t="s">
        <v>2012</v>
      </c>
      <c r="B47" s="84" t="s">
        <v>311</v>
      </c>
      <c r="C47" s="78">
        <f>VLOOKUP(GroupVertices[[#This Row],[Vertex]],Vertices[],MATCH("ID",Vertices[[#Headers],[Vertex]:[Vertex Content Word Count]],0),FALSE)</f>
        <v>102</v>
      </c>
    </row>
    <row r="48" spans="1:3" ht="15">
      <c r="A48" s="78" t="s">
        <v>2012</v>
      </c>
      <c r="B48" s="84" t="s">
        <v>310</v>
      </c>
      <c r="C48" s="78">
        <f>VLOOKUP(GroupVertices[[#This Row],[Vertex]],Vertices[],MATCH("ID",Vertices[[#Headers],[Vertex]:[Vertex Content Word Count]],0),FALSE)</f>
        <v>101</v>
      </c>
    </row>
    <row r="49" spans="1:3" ht="15">
      <c r="A49" s="78" t="s">
        <v>2012</v>
      </c>
      <c r="B49" s="84" t="s">
        <v>309</v>
      </c>
      <c r="C49" s="78">
        <f>VLOOKUP(GroupVertices[[#This Row],[Vertex]],Vertices[],MATCH("ID",Vertices[[#Headers],[Vertex]:[Vertex Content Word Count]],0),FALSE)</f>
        <v>100</v>
      </c>
    </row>
    <row r="50" spans="1:3" ht="15">
      <c r="A50" s="78" t="s">
        <v>2013</v>
      </c>
      <c r="B50" s="84" t="s">
        <v>219</v>
      </c>
      <c r="C50" s="78">
        <f>VLOOKUP(GroupVertices[[#This Row],[Vertex]],Vertices[],MATCH("ID",Vertices[[#Headers],[Vertex]:[Vertex Content Word Count]],0),FALSE)</f>
        <v>11</v>
      </c>
    </row>
    <row r="51" spans="1:3" ht="15">
      <c r="A51" s="78" t="s">
        <v>2013</v>
      </c>
      <c r="B51" s="84" t="s">
        <v>286</v>
      </c>
      <c r="C51" s="78">
        <f>VLOOKUP(GroupVertices[[#This Row],[Vertex]],Vertices[],MATCH("ID",Vertices[[#Headers],[Vertex]:[Vertex Content Word Count]],0),FALSE)</f>
        <v>57</v>
      </c>
    </row>
    <row r="52" spans="1:3" ht="15">
      <c r="A52" s="78" t="s">
        <v>2013</v>
      </c>
      <c r="B52" s="84" t="s">
        <v>285</v>
      </c>
      <c r="C52" s="78">
        <f>VLOOKUP(GroupVertices[[#This Row],[Vertex]],Vertices[],MATCH("ID",Vertices[[#Headers],[Vertex]:[Vertex Content Word Count]],0),FALSE)</f>
        <v>56</v>
      </c>
    </row>
    <row r="53" spans="1:3" ht="15">
      <c r="A53" s="78" t="s">
        <v>2013</v>
      </c>
      <c r="B53" s="84" t="s">
        <v>284</v>
      </c>
      <c r="C53" s="78">
        <f>VLOOKUP(GroupVertices[[#This Row],[Vertex]],Vertices[],MATCH("ID",Vertices[[#Headers],[Vertex]:[Vertex Content Word Count]],0),FALSE)</f>
        <v>55</v>
      </c>
    </row>
    <row r="54" spans="1:3" ht="15">
      <c r="A54" s="78" t="s">
        <v>2013</v>
      </c>
      <c r="B54" s="84" t="s">
        <v>283</v>
      </c>
      <c r="C54" s="78">
        <f>VLOOKUP(GroupVertices[[#This Row],[Vertex]],Vertices[],MATCH("ID",Vertices[[#Headers],[Vertex]:[Vertex Content Word Count]],0),FALSE)</f>
        <v>54</v>
      </c>
    </row>
    <row r="55" spans="1:3" ht="15">
      <c r="A55" s="78" t="s">
        <v>2013</v>
      </c>
      <c r="B55" s="84" t="s">
        <v>282</v>
      </c>
      <c r="C55" s="78">
        <f>VLOOKUP(GroupVertices[[#This Row],[Vertex]],Vertices[],MATCH("ID",Vertices[[#Headers],[Vertex]:[Vertex Content Word Count]],0),FALSE)</f>
        <v>53</v>
      </c>
    </row>
    <row r="56" spans="1:3" ht="15">
      <c r="A56" s="78" t="s">
        <v>2013</v>
      </c>
      <c r="B56" s="84" t="s">
        <v>281</v>
      </c>
      <c r="C56" s="78">
        <f>VLOOKUP(GroupVertices[[#This Row],[Vertex]],Vertices[],MATCH("ID",Vertices[[#Headers],[Vertex]:[Vertex Content Word Count]],0),FALSE)</f>
        <v>52</v>
      </c>
    </row>
    <row r="57" spans="1:3" ht="15">
      <c r="A57" s="78" t="s">
        <v>2013</v>
      </c>
      <c r="B57" s="84" t="s">
        <v>280</v>
      </c>
      <c r="C57" s="78">
        <f>VLOOKUP(GroupVertices[[#This Row],[Vertex]],Vertices[],MATCH("ID",Vertices[[#Headers],[Vertex]:[Vertex Content Word Count]],0),FALSE)</f>
        <v>51</v>
      </c>
    </row>
    <row r="58" spans="1:3" ht="15">
      <c r="A58" s="78" t="s">
        <v>2013</v>
      </c>
      <c r="B58" s="84" t="s">
        <v>279</v>
      </c>
      <c r="C58" s="78">
        <f>VLOOKUP(GroupVertices[[#This Row],[Vertex]],Vertices[],MATCH("ID",Vertices[[#Headers],[Vertex]:[Vertex Content Word Count]],0),FALSE)</f>
        <v>50</v>
      </c>
    </row>
    <row r="59" spans="1:3" ht="15">
      <c r="A59" s="78" t="s">
        <v>2013</v>
      </c>
      <c r="B59" s="84" t="s">
        <v>278</v>
      </c>
      <c r="C59" s="78">
        <f>VLOOKUP(GroupVertices[[#This Row],[Vertex]],Vertices[],MATCH("ID",Vertices[[#Headers],[Vertex]:[Vertex Content Word Count]],0),FALSE)</f>
        <v>49</v>
      </c>
    </row>
    <row r="60" spans="1:3" ht="15">
      <c r="A60" s="78" t="s">
        <v>2013</v>
      </c>
      <c r="B60" s="84" t="s">
        <v>277</v>
      </c>
      <c r="C60" s="78">
        <f>VLOOKUP(GroupVertices[[#This Row],[Vertex]],Vertices[],MATCH("ID",Vertices[[#Headers],[Vertex]:[Vertex Content Word Count]],0),FALSE)</f>
        <v>48</v>
      </c>
    </row>
    <row r="61" spans="1:3" ht="15">
      <c r="A61" s="78" t="s">
        <v>2013</v>
      </c>
      <c r="B61" s="84" t="s">
        <v>276</v>
      </c>
      <c r="C61" s="78">
        <f>VLOOKUP(GroupVertices[[#This Row],[Vertex]],Vertices[],MATCH("ID",Vertices[[#Headers],[Vertex]:[Vertex Content Word Count]],0),FALSE)</f>
        <v>47</v>
      </c>
    </row>
    <row r="62" spans="1:3" ht="15">
      <c r="A62" s="78" t="s">
        <v>2013</v>
      </c>
      <c r="B62" s="84" t="s">
        <v>275</v>
      </c>
      <c r="C62" s="78">
        <f>VLOOKUP(GroupVertices[[#This Row],[Vertex]],Vertices[],MATCH("ID",Vertices[[#Headers],[Vertex]:[Vertex Content Word Count]],0),FALSE)</f>
        <v>46</v>
      </c>
    </row>
    <row r="63" spans="1:3" ht="15">
      <c r="A63" s="78" t="s">
        <v>2013</v>
      </c>
      <c r="B63" s="84" t="s">
        <v>274</v>
      </c>
      <c r="C63" s="78">
        <f>VLOOKUP(GroupVertices[[#This Row],[Vertex]],Vertices[],MATCH("ID",Vertices[[#Headers],[Vertex]:[Vertex Content Word Count]],0),FALSE)</f>
        <v>45</v>
      </c>
    </row>
    <row r="64" spans="1:3" ht="15">
      <c r="A64" s="78" t="s">
        <v>2013</v>
      </c>
      <c r="B64" s="84" t="s">
        <v>273</v>
      </c>
      <c r="C64" s="78">
        <f>VLOOKUP(GroupVertices[[#This Row],[Vertex]],Vertices[],MATCH("ID",Vertices[[#Headers],[Vertex]:[Vertex Content Word Count]],0),FALSE)</f>
        <v>44</v>
      </c>
    </row>
    <row r="65" spans="1:3" ht="15">
      <c r="A65" s="78" t="s">
        <v>2013</v>
      </c>
      <c r="B65" s="84" t="s">
        <v>272</v>
      </c>
      <c r="C65" s="78">
        <f>VLOOKUP(GroupVertices[[#This Row],[Vertex]],Vertices[],MATCH("ID",Vertices[[#Headers],[Vertex]:[Vertex Content Word Count]],0),FALSE)</f>
        <v>43</v>
      </c>
    </row>
    <row r="66" spans="1:3" ht="15">
      <c r="A66" s="78" t="s">
        <v>2013</v>
      </c>
      <c r="B66" s="84" t="s">
        <v>271</v>
      </c>
      <c r="C66" s="78">
        <f>VLOOKUP(GroupVertices[[#This Row],[Vertex]],Vertices[],MATCH("ID",Vertices[[#Headers],[Vertex]:[Vertex Content Word Count]],0),FALSE)</f>
        <v>42</v>
      </c>
    </row>
    <row r="67" spans="1:3" ht="15">
      <c r="A67" s="78" t="s">
        <v>2013</v>
      </c>
      <c r="B67" s="84" t="s">
        <v>270</v>
      </c>
      <c r="C67" s="78">
        <f>VLOOKUP(GroupVertices[[#This Row],[Vertex]],Vertices[],MATCH("ID",Vertices[[#Headers],[Vertex]:[Vertex Content Word Count]],0),FALSE)</f>
        <v>41</v>
      </c>
    </row>
    <row r="68" spans="1:3" ht="15">
      <c r="A68" s="78" t="s">
        <v>2013</v>
      </c>
      <c r="B68" s="84" t="s">
        <v>269</v>
      </c>
      <c r="C68" s="78">
        <f>VLOOKUP(GroupVertices[[#This Row],[Vertex]],Vertices[],MATCH("ID",Vertices[[#Headers],[Vertex]:[Vertex Content Word Count]],0),FALSE)</f>
        <v>40</v>
      </c>
    </row>
    <row r="69" spans="1:3" ht="15">
      <c r="A69" s="78" t="s">
        <v>2013</v>
      </c>
      <c r="B69" s="84" t="s">
        <v>268</v>
      </c>
      <c r="C69" s="78">
        <f>VLOOKUP(GroupVertices[[#This Row],[Vertex]],Vertices[],MATCH("ID",Vertices[[#Headers],[Vertex]:[Vertex Content Word Count]],0),FALSE)</f>
        <v>39</v>
      </c>
    </row>
    <row r="70" spans="1:3" ht="15">
      <c r="A70" s="78" t="s">
        <v>2013</v>
      </c>
      <c r="B70" s="84" t="s">
        <v>267</v>
      </c>
      <c r="C70" s="78">
        <f>VLOOKUP(GroupVertices[[#This Row],[Vertex]],Vertices[],MATCH("ID",Vertices[[#Headers],[Vertex]:[Vertex Content Word Count]],0),FALSE)</f>
        <v>38</v>
      </c>
    </row>
    <row r="71" spans="1:3" ht="15">
      <c r="A71" s="78" t="s">
        <v>2013</v>
      </c>
      <c r="B71" s="84" t="s">
        <v>266</v>
      </c>
      <c r="C71" s="78">
        <f>VLOOKUP(GroupVertices[[#This Row],[Vertex]],Vertices[],MATCH("ID",Vertices[[#Headers],[Vertex]:[Vertex Content Word Count]],0),FALSE)</f>
        <v>37</v>
      </c>
    </row>
    <row r="72" spans="1:3" ht="15">
      <c r="A72" s="78" t="s">
        <v>2013</v>
      </c>
      <c r="B72" s="84" t="s">
        <v>265</v>
      </c>
      <c r="C72" s="78">
        <f>VLOOKUP(GroupVertices[[#This Row],[Vertex]],Vertices[],MATCH("ID",Vertices[[#Headers],[Vertex]:[Vertex Content Word Count]],0),FALSE)</f>
        <v>36</v>
      </c>
    </row>
    <row r="73" spans="1:3" ht="15">
      <c r="A73" s="78" t="s">
        <v>2013</v>
      </c>
      <c r="B73" s="84" t="s">
        <v>264</v>
      </c>
      <c r="C73" s="78">
        <f>VLOOKUP(GroupVertices[[#This Row],[Vertex]],Vertices[],MATCH("ID",Vertices[[#Headers],[Vertex]:[Vertex Content Word Count]],0),FALSE)</f>
        <v>35</v>
      </c>
    </row>
    <row r="74" spans="1:3" ht="15">
      <c r="A74" s="78" t="s">
        <v>2013</v>
      </c>
      <c r="B74" s="84" t="s">
        <v>263</v>
      </c>
      <c r="C74" s="78">
        <f>VLOOKUP(GroupVertices[[#This Row],[Vertex]],Vertices[],MATCH("ID",Vertices[[#Headers],[Vertex]:[Vertex Content Word Count]],0),FALSE)</f>
        <v>34</v>
      </c>
    </row>
    <row r="75" spans="1:3" ht="15">
      <c r="A75" s="78" t="s">
        <v>2013</v>
      </c>
      <c r="B75" s="84" t="s">
        <v>262</v>
      </c>
      <c r="C75" s="78">
        <f>VLOOKUP(GroupVertices[[#This Row],[Vertex]],Vertices[],MATCH("ID",Vertices[[#Headers],[Vertex]:[Vertex Content Word Count]],0),FALSE)</f>
        <v>33</v>
      </c>
    </row>
    <row r="76" spans="1:3" ht="15">
      <c r="A76" s="78" t="s">
        <v>2013</v>
      </c>
      <c r="B76" s="84" t="s">
        <v>261</v>
      </c>
      <c r="C76" s="78">
        <f>VLOOKUP(GroupVertices[[#This Row],[Vertex]],Vertices[],MATCH("ID",Vertices[[#Headers],[Vertex]:[Vertex Content Word Count]],0),FALSE)</f>
        <v>32</v>
      </c>
    </row>
    <row r="77" spans="1:3" ht="15">
      <c r="A77" s="78" t="s">
        <v>2013</v>
      </c>
      <c r="B77" s="84" t="s">
        <v>260</v>
      </c>
      <c r="C77" s="78">
        <f>VLOOKUP(GroupVertices[[#This Row],[Vertex]],Vertices[],MATCH("ID",Vertices[[#Headers],[Vertex]:[Vertex Content Word Count]],0),FALSE)</f>
        <v>31</v>
      </c>
    </row>
    <row r="78" spans="1:3" ht="15">
      <c r="A78" s="78" t="s">
        <v>2013</v>
      </c>
      <c r="B78" s="84" t="s">
        <v>259</v>
      </c>
      <c r="C78" s="78">
        <f>VLOOKUP(GroupVertices[[#This Row],[Vertex]],Vertices[],MATCH("ID",Vertices[[#Headers],[Vertex]:[Vertex Content Word Count]],0),FALSE)</f>
        <v>30</v>
      </c>
    </row>
    <row r="79" spans="1:3" ht="15">
      <c r="A79" s="78" t="s">
        <v>2013</v>
      </c>
      <c r="B79" s="84" t="s">
        <v>258</v>
      </c>
      <c r="C79" s="78">
        <f>VLOOKUP(GroupVertices[[#This Row],[Vertex]],Vertices[],MATCH("ID",Vertices[[#Headers],[Vertex]:[Vertex Content Word Count]],0),FALSE)</f>
        <v>29</v>
      </c>
    </row>
    <row r="80" spans="1:3" ht="15">
      <c r="A80" s="78" t="s">
        <v>2013</v>
      </c>
      <c r="B80" s="84" t="s">
        <v>257</v>
      </c>
      <c r="C80" s="78">
        <f>VLOOKUP(GroupVertices[[#This Row],[Vertex]],Vertices[],MATCH("ID",Vertices[[#Headers],[Vertex]:[Vertex Content Word Count]],0),FALSE)</f>
        <v>28</v>
      </c>
    </row>
    <row r="81" spans="1:3" ht="15">
      <c r="A81" s="78" t="s">
        <v>2013</v>
      </c>
      <c r="B81" s="84" t="s">
        <v>256</v>
      </c>
      <c r="C81" s="78">
        <f>VLOOKUP(GroupVertices[[#This Row],[Vertex]],Vertices[],MATCH("ID",Vertices[[#Headers],[Vertex]:[Vertex Content Word Count]],0),FALSE)</f>
        <v>27</v>
      </c>
    </row>
    <row r="82" spans="1:3" ht="15">
      <c r="A82" s="78" t="s">
        <v>2013</v>
      </c>
      <c r="B82" s="84" t="s">
        <v>255</v>
      </c>
      <c r="C82" s="78">
        <f>VLOOKUP(GroupVertices[[#This Row],[Vertex]],Vertices[],MATCH("ID",Vertices[[#Headers],[Vertex]:[Vertex Content Word Count]],0),FALSE)</f>
        <v>26</v>
      </c>
    </row>
    <row r="83" spans="1:3" ht="15">
      <c r="A83" s="78" t="s">
        <v>2013</v>
      </c>
      <c r="B83" s="84" t="s">
        <v>254</v>
      </c>
      <c r="C83" s="78">
        <f>VLOOKUP(GroupVertices[[#This Row],[Vertex]],Vertices[],MATCH("ID",Vertices[[#Headers],[Vertex]:[Vertex Content Word Count]],0),FALSE)</f>
        <v>25</v>
      </c>
    </row>
    <row r="84" spans="1:3" ht="15">
      <c r="A84" s="78" t="s">
        <v>2013</v>
      </c>
      <c r="B84" s="84" t="s">
        <v>253</v>
      </c>
      <c r="C84" s="78">
        <f>VLOOKUP(GroupVertices[[#This Row],[Vertex]],Vertices[],MATCH("ID",Vertices[[#Headers],[Vertex]:[Vertex Content Word Count]],0),FALSE)</f>
        <v>24</v>
      </c>
    </row>
    <row r="85" spans="1:3" ht="15">
      <c r="A85" s="78" t="s">
        <v>2013</v>
      </c>
      <c r="B85" s="84" t="s">
        <v>252</v>
      </c>
      <c r="C85" s="78">
        <f>VLOOKUP(GroupVertices[[#This Row],[Vertex]],Vertices[],MATCH("ID",Vertices[[#Headers],[Vertex]:[Vertex Content Word Count]],0),FALSE)</f>
        <v>23</v>
      </c>
    </row>
    <row r="86" spans="1:3" ht="15">
      <c r="A86" s="78" t="s">
        <v>2013</v>
      </c>
      <c r="B86" s="84" t="s">
        <v>251</v>
      </c>
      <c r="C86" s="78">
        <f>VLOOKUP(GroupVertices[[#This Row],[Vertex]],Vertices[],MATCH("ID",Vertices[[#Headers],[Vertex]:[Vertex Content Word Count]],0),FALSE)</f>
        <v>22</v>
      </c>
    </row>
    <row r="87" spans="1:3" ht="15">
      <c r="A87" s="78" t="s">
        <v>2013</v>
      </c>
      <c r="B87" s="84" t="s">
        <v>250</v>
      </c>
      <c r="C87" s="78">
        <f>VLOOKUP(GroupVertices[[#This Row],[Vertex]],Vertices[],MATCH("ID",Vertices[[#Headers],[Vertex]:[Vertex Content Word Count]],0),FALSE)</f>
        <v>21</v>
      </c>
    </row>
    <row r="88" spans="1:3" ht="15">
      <c r="A88" s="78" t="s">
        <v>2013</v>
      </c>
      <c r="B88" s="84" t="s">
        <v>249</v>
      </c>
      <c r="C88" s="78">
        <f>VLOOKUP(GroupVertices[[#This Row],[Vertex]],Vertices[],MATCH("ID",Vertices[[#Headers],[Vertex]:[Vertex Content Word Count]],0),FALSE)</f>
        <v>20</v>
      </c>
    </row>
    <row r="89" spans="1:3" ht="15">
      <c r="A89" s="78" t="s">
        <v>2013</v>
      </c>
      <c r="B89" s="84" t="s">
        <v>248</v>
      </c>
      <c r="C89" s="78">
        <f>VLOOKUP(GroupVertices[[#This Row],[Vertex]],Vertices[],MATCH("ID",Vertices[[#Headers],[Vertex]:[Vertex Content Word Count]],0),FALSE)</f>
        <v>19</v>
      </c>
    </row>
    <row r="90" spans="1:3" ht="15">
      <c r="A90" s="78" t="s">
        <v>2013</v>
      </c>
      <c r="B90" s="84" t="s">
        <v>247</v>
      </c>
      <c r="C90" s="78">
        <f>VLOOKUP(GroupVertices[[#This Row],[Vertex]],Vertices[],MATCH("ID",Vertices[[#Headers],[Vertex]:[Vertex Content Word Count]],0),FALSE)</f>
        <v>18</v>
      </c>
    </row>
    <row r="91" spans="1:3" ht="15">
      <c r="A91" s="78" t="s">
        <v>2013</v>
      </c>
      <c r="B91" s="84" t="s">
        <v>246</v>
      </c>
      <c r="C91" s="78">
        <f>VLOOKUP(GroupVertices[[#This Row],[Vertex]],Vertices[],MATCH("ID",Vertices[[#Headers],[Vertex]:[Vertex Content Word Count]],0),FALSE)</f>
        <v>17</v>
      </c>
    </row>
    <row r="92" spans="1:3" ht="15">
      <c r="A92" s="78" t="s">
        <v>2013</v>
      </c>
      <c r="B92" s="84" t="s">
        <v>245</v>
      </c>
      <c r="C92" s="78">
        <f>VLOOKUP(GroupVertices[[#This Row],[Vertex]],Vertices[],MATCH("ID",Vertices[[#Headers],[Vertex]:[Vertex Content Word Count]],0),FALSE)</f>
        <v>16</v>
      </c>
    </row>
    <row r="93" spans="1:3" ht="15">
      <c r="A93" s="78" t="s">
        <v>2013</v>
      </c>
      <c r="B93" s="84" t="s">
        <v>244</v>
      </c>
      <c r="C93" s="78">
        <f>VLOOKUP(GroupVertices[[#This Row],[Vertex]],Vertices[],MATCH("ID",Vertices[[#Headers],[Vertex]:[Vertex Content Word Count]],0),FALSE)</f>
        <v>15</v>
      </c>
    </row>
    <row r="94" spans="1:3" ht="15">
      <c r="A94" s="78" t="s">
        <v>2013</v>
      </c>
      <c r="B94" s="84" t="s">
        <v>243</v>
      </c>
      <c r="C94" s="78">
        <f>VLOOKUP(GroupVertices[[#This Row],[Vertex]],Vertices[],MATCH("ID",Vertices[[#Headers],[Vertex]:[Vertex Content Word Count]],0),FALSE)</f>
        <v>14</v>
      </c>
    </row>
    <row r="95" spans="1:3" ht="15">
      <c r="A95" s="78" t="s">
        <v>2013</v>
      </c>
      <c r="B95" s="84" t="s">
        <v>242</v>
      </c>
      <c r="C95" s="78">
        <f>VLOOKUP(GroupVertices[[#This Row],[Vertex]],Vertices[],MATCH("ID",Vertices[[#Headers],[Vertex]:[Vertex Content Word Count]],0),FALSE)</f>
        <v>13</v>
      </c>
    </row>
    <row r="96" spans="1:3" ht="15">
      <c r="A96" s="78" t="s">
        <v>2013</v>
      </c>
      <c r="B96" s="84" t="s">
        <v>241</v>
      </c>
      <c r="C96" s="78">
        <f>VLOOKUP(GroupVertices[[#This Row],[Vertex]],Vertices[],MATCH("ID",Vertices[[#Headers],[Vertex]:[Vertex Content Word Count]],0),FALSE)</f>
        <v>12</v>
      </c>
    </row>
    <row r="97" spans="1:3" ht="15">
      <c r="A97" s="78" t="s">
        <v>2014</v>
      </c>
      <c r="B97" s="84" t="s">
        <v>238</v>
      </c>
      <c r="C97" s="78">
        <f>VLOOKUP(GroupVertices[[#This Row],[Vertex]],Vertices[],MATCH("ID",Vertices[[#Headers],[Vertex]:[Vertex Content Word Count]],0),FALSE)</f>
        <v>88</v>
      </c>
    </row>
    <row r="98" spans="1:3" ht="15">
      <c r="A98" s="78" t="s">
        <v>2014</v>
      </c>
      <c r="B98" s="84" t="s">
        <v>308</v>
      </c>
      <c r="C98" s="78">
        <f>VLOOKUP(GroupVertices[[#This Row],[Vertex]],Vertices[],MATCH("ID",Vertices[[#Headers],[Vertex]:[Vertex Content Word Count]],0),FALSE)</f>
        <v>98</v>
      </c>
    </row>
    <row r="99" spans="1:3" ht="15">
      <c r="A99" s="78" t="s">
        <v>2014</v>
      </c>
      <c r="B99" s="84" t="s">
        <v>237</v>
      </c>
      <c r="C99" s="78">
        <f>VLOOKUP(GroupVertices[[#This Row],[Vertex]],Vertices[],MATCH("ID",Vertices[[#Headers],[Vertex]:[Vertex Content Word Count]],0),FALSE)</f>
        <v>82</v>
      </c>
    </row>
    <row r="100" spans="1:3" ht="15">
      <c r="A100" s="78" t="s">
        <v>2014</v>
      </c>
      <c r="B100" s="84" t="s">
        <v>307</v>
      </c>
      <c r="C100" s="78">
        <f>VLOOKUP(GroupVertices[[#This Row],[Vertex]],Vertices[],MATCH("ID",Vertices[[#Headers],[Vertex]:[Vertex Content Word Count]],0),FALSE)</f>
        <v>97</v>
      </c>
    </row>
    <row r="101" spans="1:3" ht="15">
      <c r="A101" s="78" t="s">
        <v>2014</v>
      </c>
      <c r="B101" s="84" t="s">
        <v>306</v>
      </c>
      <c r="C101" s="78">
        <f>VLOOKUP(GroupVertices[[#This Row],[Vertex]],Vertices[],MATCH("ID",Vertices[[#Headers],[Vertex]:[Vertex Content Word Count]],0),FALSE)</f>
        <v>96</v>
      </c>
    </row>
    <row r="102" spans="1:3" ht="15">
      <c r="A102" s="78" t="s">
        <v>2014</v>
      </c>
      <c r="B102" s="84" t="s">
        <v>305</v>
      </c>
      <c r="C102" s="78">
        <f>VLOOKUP(GroupVertices[[#This Row],[Vertex]],Vertices[],MATCH("ID",Vertices[[#Headers],[Vertex]:[Vertex Content Word Count]],0),FALSE)</f>
        <v>95</v>
      </c>
    </row>
    <row r="103" spans="1:3" ht="15">
      <c r="A103" s="78" t="s">
        <v>2014</v>
      </c>
      <c r="B103" s="84" t="s">
        <v>304</v>
      </c>
      <c r="C103" s="78">
        <f>VLOOKUP(GroupVertices[[#This Row],[Vertex]],Vertices[],MATCH("ID",Vertices[[#Headers],[Vertex]:[Vertex Content Word Count]],0),FALSE)</f>
        <v>94</v>
      </c>
    </row>
    <row r="104" spans="1:3" ht="15">
      <c r="A104" s="78" t="s">
        <v>2014</v>
      </c>
      <c r="B104" s="84" t="s">
        <v>303</v>
      </c>
      <c r="C104" s="78">
        <f>VLOOKUP(GroupVertices[[#This Row],[Vertex]],Vertices[],MATCH("ID",Vertices[[#Headers],[Vertex]:[Vertex Content Word Count]],0),FALSE)</f>
        <v>93</v>
      </c>
    </row>
    <row r="105" spans="1:3" ht="15">
      <c r="A105" s="78" t="s">
        <v>2014</v>
      </c>
      <c r="B105" s="84" t="s">
        <v>302</v>
      </c>
      <c r="C105" s="78">
        <f>VLOOKUP(GroupVertices[[#This Row],[Vertex]],Vertices[],MATCH("ID",Vertices[[#Headers],[Vertex]:[Vertex Content Word Count]],0),FALSE)</f>
        <v>92</v>
      </c>
    </row>
    <row r="106" spans="1:3" ht="15">
      <c r="A106" s="78" t="s">
        <v>2014</v>
      </c>
      <c r="B106" s="84" t="s">
        <v>301</v>
      </c>
      <c r="C106" s="78">
        <f>VLOOKUP(GroupVertices[[#This Row],[Vertex]],Vertices[],MATCH("ID",Vertices[[#Headers],[Vertex]:[Vertex Content Word Count]],0),FALSE)</f>
        <v>91</v>
      </c>
    </row>
    <row r="107" spans="1:3" ht="15">
      <c r="A107" s="78" t="s">
        <v>2014</v>
      </c>
      <c r="B107" s="84" t="s">
        <v>300</v>
      </c>
      <c r="C107" s="78">
        <f>VLOOKUP(GroupVertices[[#This Row],[Vertex]],Vertices[],MATCH("ID",Vertices[[#Headers],[Vertex]:[Vertex Content Word Count]],0),FALSE)</f>
        <v>90</v>
      </c>
    </row>
    <row r="108" spans="1:3" ht="15">
      <c r="A108" s="78" t="s">
        <v>2014</v>
      </c>
      <c r="B108" s="84" t="s">
        <v>299</v>
      </c>
      <c r="C108" s="78">
        <f>VLOOKUP(GroupVertices[[#This Row],[Vertex]],Vertices[],MATCH("ID",Vertices[[#Headers],[Vertex]:[Vertex Content Word Count]],0),FALSE)</f>
        <v>89</v>
      </c>
    </row>
    <row r="109" spans="1:3" ht="15">
      <c r="A109" s="78" t="s">
        <v>2014</v>
      </c>
      <c r="B109" s="84" t="s">
        <v>298</v>
      </c>
      <c r="C109" s="78">
        <f>VLOOKUP(GroupVertices[[#This Row],[Vertex]],Vertices[],MATCH("ID",Vertices[[#Headers],[Vertex]:[Vertex Content Word Count]],0),FALSE)</f>
        <v>87</v>
      </c>
    </row>
    <row r="110" spans="1:3" ht="15">
      <c r="A110" s="78" t="s">
        <v>2014</v>
      </c>
      <c r="B110" s="84" t="s">
        <v>297</v>
      </c>
      <c r="C110" s="78">
        <f>VLOOKUP(GroupVertices[[#This Row],[Vertex]],Vertices[],MATCH("ID",Vertices[[#Headers],[Vertex]:[Vertex Content Word Count]],0),FALSE)</f>
        <v>86</v>
      </c>
    </row>
    <row r="111" spans="1:3" ht="15">
      <c r="A111" s="78" t="s">
        <v>2014</v>
      </c>
      <c r="B111" s="84" t="s">
        <v>296</v>
      </c>
      <c r="C111" s="78">
        <f>VLOOKUP(GroupVertices[[#This Row],[Vertex]],Vertices[],MATCH("ID",Vertices[[#Headers],[Vertex]:[Vertex Content Word Count]],0),FALSE)</f>
        <v>85</v>
      </c>
    </row>
    <row r="112" spans="1:3" ht="15">
      <c r="A112" s="78" t="s">
        <v>2014</v>
      </c>
      <c r="B112" s="84" t="s">
        <v>295</v>
      </c>
      <c r="C112" s="78">
        <f>VLOOKUP(GroupVertices[[#This Row],[Vertex]],Vertices[],MATCH("ID",Vertices[[#Headers],[Vertex]:[Vertex Content Word Count]],0),FALSE)</f>
        <v>84</v>
      </c>
    </row>
    <row r="113" spans="1:3" ht="15">
      <c r="A113" s="78" t="s">
        <v>2014</v>
      </c>
      <c r="B113" s="84" t="s">
        <v>294</v>
      </c>
      <c r="C113" s="78">
        <f>VLOOKUP(GroupVertices[[#This Row],[Vertex]],Vertices[],MATCH("ID",Vertices[[#Headers],[Vertex]:[Vertex Content Word Count]],0),FALSE)</f>
        <v>83</v>
      </c>
    </row>
    <row r="114" spans="1:3" ht="15">
      <c r="A114" s="78" t="s">
        <v>2015</v>
      </c>
      <c r="B114" s="84" t="s">
        <v>212</v>
      </c>
      <c r="C114" s="78">
        <f>VLOOKUP(GroupVertices[[#This Row],[Vertex]],Vertices[],MATCH("ID",Vertices[[#Headers],[Vertex]:[Vertex Content Word Count]],0),FALSE)</f>
        <v>3</v>
      </c>
    </row>
    <row r="115" spans="1:3" ht="15">
      <c r="A115" s="78" t="s">
        <v>2015</v>
      </c>
      <c r="B115" s="84" t="s">
        <v>214</v>
      </c>
      <c r="C115" s="78">
        <f>VLOOKUP(GroupVertices[[#This Row],[Vertex]],Vertices[],MATCH("ID",Vertices[[#Headers],[Vertex]:[Vertex Content Word Count]],0),FALSE)</f>
        <v>6</v>
      </c>
    </row>
    <row r="116" spans="1:3" ht="15">
      <c r="A116" s="78" t="s">
        <v>2015</v>
      </c>
      <c r="B116" s="84" t="s">
        <v>220</v>
      </c>
      <c r="C116" s="78">
        <f>VLOOKUP(GroupVertices[[#This Row],[Vertex]],Vertices[],MATCH("ID",Vertices[[#Headers],[Vertex]:[Vertex Content Word Count]],0),FALSE)</f>
        <v>58</v>
      </c>
    </row>
    <row r="117" spans="1:3" ht="15">
      <c r="A117" s="78" t="s">
        <v>2015</v>
      </c>
      <c r="B117" s="84" t="s">
        <v>221</v>
      </c>
      <c r="C117" s="78">
        <f>VLOOKUP(GroupVertices[[#This Row],[Vertex]],Vertices[],MATCH("ID",Vertices[[#Headers],[Vertex]:[Vertex Content Word Count]],0),FALSE)</f>
        <v>59</v>
      </c>
    </row>
    <row r="118" spans="1:3" ht="15">
      <c r="A118" s="78" t="s">
        <v>2015</v>
      </c>
      <c r="B118" s="84" t="s">
        <v>224</v>
      </c>
      <c r="C118" s="78">
        <f>VLOOKUP(GroupVertices[[#This Row],[Vertex]],Vertices[],MATCH("ID",Vertices[[#Headers],[Vertex]:[Vertex Content Word Count]],0),FALSE)</f>
        <v>62</v>
      </c>
    </row>
    <row r="119" spans="1:3" ht="15">
      <c r="A119" s="78" t="s">
        <v>2015</v>
      </c>
      <c r="B119" s="84" t="s">
        <v>225</v>
      </c>
      <c r="C119" s="78">
        <f>VLOOKUP(GroupVertices[[#This Row],[Vertex]],Vertices[],MATCH("ID",Vertices[[#Headers],[Vertex]:[Vertex Content Word Count]],0),FALSE)</f>
        <v>63</v>
      </c>
    </row>
    <row r="120" spans="1:3" ht="15">
      <c r="A120" s="78" t="s">
        <v>2015</v>
      </c>
      <c r="B120" s="84" t="s">
        <v>226</v>
      </c>
      <c r="C120" s="78">
        <f>VLOOKUP(GroupVertices[[#This Row],[Vertex]],Vertices[],MATCH("ID",Vertices[[#Headers],[Vertex]:[Vertex Content Word Count]],0),FALSE)</f>
        <v>64</v>
      </c>
    </row>
    <row r="121" spans="1:3" ht="15">
      <c r="A121" s="78" t="s">
        <v>2015</v>
      </c>
      <c r="B121" s="84" t="s">
        <v>227</v>
      </c>
      <c r="C121" s="78">
        <f>VLOOKUP(GroupVertices[[#This Row],[Vertex]],Vertices[],MATCH("ID",Vertices[[#Headers],[Vertex]:[Vertex Content Word Count]],0),FALSE)</f>
        <v>65</v>
      </c>
    </row>
    <row r="122" spans="1:3" ht="15">
      <c r="A122" s="78" t="s">
        <v>2015</v>
      </c>
      <c r="B122" s="84" t="s">
        <v>228</v>
      </c>
      <c r="C122" s="78">
        <f>VLOOKUP(GroupVertices[[#This Row],[Vertex]],Vertices[],MATCH("ID",Vertices[[#Headers],[Vertex]:[Vertex Content Word Count]],0),FALSE)</f>
        <v>66</v>
      </c>
    </row>
    <row r="123" spans="1:3" ht="15">
      <c r="A123" s="78" t="s">
        <v>2015</v>
      </c>
      <c r="B123" s="84" t="s">
        <v>229</v>
      </c>
      <c r="C123" s="78">
        <f>VLOOKUP(GroupVertices[[#This Row],[Vertex]],Vertices[],MATCH("ID",Vertices[[#Headers],[Vertex]:[Vertex Content Word Count]],0),FALSE)</f>
        <v>67</v>
      </c>
    </row>
    <row r="124" spans="1:3" ht="15">
      <c r="A124" s="78" t="s">
        <v>2015</v>
      </c>
      <c r="B124" s="84" t="s">
        <v>230</v>
      </c>
      <c r="C124" s="78">
        <f>VLOOKUP(GroupVertices[[#This Row],[Vertex]],Vertices[],MATCH("ID",Vertices[[#Headers],[Vertex]:[Vertex Content Word Count]],0),FALSE)</f>
        <v>68</v>
      </c>
    </row>
    <row r="125" spans="1:3" ht="15">
      <c r="A125" s="78" t="s">
        <v>2015</v>
      </c>
      <c r="B125" s="84" t="s">
        <v>231</v>
      </c>
      <c r="C125" s="78">
        <f>VLOOKUP(GroupVertices[[#This Row],[Vertex]],Vertices[],MATCH("ID",Vertices[[#Headers],[Vertex]:[Vertex Content Word Count]],0),FALSE)</f>
        <v>69</v>
      </c>
    </row>
    <row r="126" spans="1:3" ht="15">
      <c r="A126" s="78" t="s">
        <v>2015</v>
      </c>
      <c r="B126" s="84" t="s">
        <v>232</v>
      </c>
      <c r="C126" s="78">
        <f>VLOOKUP(GroupVertices[[#This Row],[Vertex]],Vertices[],MATCH("ID",Vertices[[#Headers],[Vertex]:[Vertex Content Word Count]],0),FALSE)</f>
        <v>70</v>
      </c>
    </row>
    <row r="127" spans="1:3" ht="15">
      <c r="A127" s="78" t="s">
        <v>2015</v>
      </c>
      <c r="B127" s="84" t="s">
        <v>233</v>
      </c>
      <c r="C127" s="78">
        <f>VLOOKUP(GroupVertices[[#This Row],[Vertex]],Vertices[],MATCH("ID",Vertices[[#Headers],[Vertex]:[Vertex Content Word Count]],0),FALSE)</f>
        <v>71</v>
      </c>
    </row>
    <row r="128" spans="1:3" ht="15">
      <c r="A128" s="78" t="s">
        <v>2015</v>
      </c>
      <c r="B128" s="84" t="s">
        <v>234</v>
      </c>
      <c r="C128" s="78">
        <f>VLOOKUP(GroupVertices[[#This Row],[Vertex]],Vertices[],MATCH("ID",Vertices[[#Headers],[Vertex]:[Vertex Content Word Count]],0),FALSE)</f>
        <v>72</v>
      </c>
    </row>
    <row r="129" spans="1:3" ht="15">
      <c r="A129" s="78" t="s">
        <v>2015</v>
      </c>
      <c r="B129" s="84" t="s">
        <v>235</v>
      </c>
      <c r="C129" s="78">
        <f>VLOOKUP(GroupVertices[[#This Row],[Vertex]],Vertices[],MATCH("ID",Vertices[[#Headers],[Vertex]:[Vertex Content Word Count]],0),FALSE)</f>
        <v>73</v>
      </c>
    </row>
    <row r="130" spans="1:3" ht="15">
      <c r="A130" s="78" t="s">
        <v>2016</v>
      </c>
      <c r="B130" s="84" t="s">
        <v>315</v>
      </c>
      <c r="C130" s="78">
        <f>VLOOKUP(GroupVertices[[#This Row],[Vertex]],Vertices[],MATCH("ID",Vertices[[#Headers],[Vertex]:[Vertex Content Word Count]],0),FALSE)</f>
        <v>106</v>
      </c>
    </row>
    <row r="131" spans="1:3" ht="15">
      <c r="A131" s="78" t="s">
        <v>2016</v>
      </c>
      <c r="B131" s="84" t="s">
        <v>236</v>
      </c>
      <c r="C131" s="78">
        <f>VLOOKUP(GroupVertices[[#This Row],[Vertex]],Vertices[],MATCH("ID",Vertices[[#Headers],[Vertex]:[Vertex Content Word Count]],0),FALSE)</f>
        <v>74</v>
      </c>
    </row>
    <row r="132" spans="1:3" ht="15">
      <c r="A132" s="78" t="s">
        <v>2016</v>
      </c>
      <c r="B132" s="84" t="s">
        <v>293</v>
      </c>
      <c r="C132" s="78">
        <f>VLOOKUP(GroupVertices[[#This Row],[Vertex]],Vertices[],MATCH("ID",Vertices[[#Headers],[Vertex]:[Vertex Content Word Count]],0),FALSE)</f>
        <v>81</v>
      </c>
    </row>
    <row r="133" spans="1:3" ht="15">
      <c r="A133" s="78" t="s">
        <v>2016</v>
      </c>
      <c r="B133" s="84" t="s">
        <v>292</v>
      </c>
      <c r="C133" s="78">
        <f>VLOOKUP(GroupVertices[[#This Row],[Vertex]],Vertices[],MATCH("ID",Vertices[[#Headers],[Vertex]:[Vertex Content Word Count]],0),FALSE)</f>
        <v>80</v>
      </c>
    </row>
    <row r="134" spans="1:3" ht="15">
      <c r="A134" s="78" t="s">
        <v>2016</v>
      </c>
      <c r="B134" s="84" t="s">
        <v>291</v>
      </c>
      <c r="C134" s="78">
        <f>VLOOKUP(GroupVertices[[#This Row],[Vertex]],Vertices[],MATCH("ID",Vertices[[#Headers],[Vertex]:[Vertex Content Word Count]],0),FALSE)</f>
        <v>79</v>
      </c>
    </row>
    <row r="135" spans="1:3" ht="15">
      <c r="A135" s="78" t="s">
        <v>2016</v>
      </c>
      <c r="B135" s="84" t="s">
        <v>290</v>
      </c>
      <c r="C135" s="78">
        <f>VLOOKUP(GroupVertices[[#This Row],[Vertex]],Vertices[],MATCH("ID",Vertices[[#Headers],[Vertex]:[Vertex Content Word Count]],0),FALSE)</f>
        <v>78</v>
      </c>
    </row>
    <row r="136" spans="1:3" ht="15">
      <c r="A136" s="78" t="s">
        <v>2016</v>
      </c>
      <c r="B136" s="84" t="s">
        <v>289</v>
      </c>
      <c r="C136" s="78">
        <f>VLOOKUP(GroupVertices[[#This Row],[Vertex]],Vertices[],MATCH("ID",Vertices[[#Headers],[Vertex]:[Vertex Content Word Count]],0),FALSE)</f>
        <v>77</v>
      </c>
    </row>
    <row r="137" spans="1:3" ht="15">
      <c r="A137" s="78" t="s">
        <v>2016</v>
      </c>
      <c r="B137" s="84" t="s">
        <v>288</v>
      </c>
      <c r="C137" s="78">
        <f>VLOOKUP(GroupVertices[[#This Row],[Vertex]],Vertices[],MATCH("ID",Vertices[[#Headers],[Vertex]:[Vertex Content Word Count]],0),FALSE)</f>
        <v>76</v>
      </c>
    </row>
    <row r="138" spans="1:3" ht="15">
      <c r="A138" s="78" t="s">
        <v>2016</v>
      </c>
      <c r="B138" s="84" t="s">
        <v>287</v>
      </c>
      <c r="C138" s="78">
        <f>VLOOKUP(GroupVertices[[#This Row],[Vertex]],Vertices[],MATCH("ID",Vertices[[#Headers],[Vertex]:[Vertex Content Word Count]],0),FALSE)</f>
        <v>75</v>
      </c>
    </row>
    <row r="139" spans="1:3" ht="15">
      <c r="A139" s="78" t="s">
        <v>2017</v>
      </c>
      <c r="B139" s="84" t="s">
        <v>218</v>
      </c>
      <c r="C139" s="78">
        <f>VLOOKUP(GroupVertices[[#This Row],[Vertex]],Vertices[],MATCH("ID",Vertices[[#Headers],[Vertex]:[Vertex Content Word Count]],0),FALSE)</f>
        <v>10</v>
      </c>
    </row>
    <row r="140" spans="1:3" ht="15">
      <c r="A140" s="78" t="s">
        <v>2017</v>
      </c>
      <c r="B140" s="84" t="s">
        <v>217</v>
      </c>
      <c r="C140" s="78">
        <f>VLOOKUP(GroupVertices[[#This Row],[Vertex]],Vertices[],MATCH("ID",Vertices[[#Headers],[Vertex]:[Vertex Content Word Count]],0),FALSE)</f>
        <v>8</v>
      </c>
    </row>
    <row r="141" spans="1:3" ht="15">
      <c r="A141" s="78" t="s">
        <v>2017</v>
      </c>
      <c r="B141" s="84" t="s">
        <v>216</v>
      </c>
      <c r="C141" s="78">
        <f>VLOOKUP(GroupVertices[[#This Row],[Vertex]],Vertices[],MATCH("ID",Vertices[[#Headers],[Vertex]:[Vertex Content Word Count]],0),FALSE)</f>
        <v>9</v>
      </c>
    </row>
    <row r="142" spans="1:3" ht="15">
      <c r="A142" s="78" t="s">
        <v>2017</v>
      </c>
      <c r="B142" s="84" t="s">
        <v>215</v>
      </c>
      <c r="C142" s="78">
        <f>VLOOKUP(GroupVertices[[#This Row],[Vertex]],Vertices[],MATCH("ID",Vertices[[#Headers],[Vertex]:[Vertex Content Word Count]],0),FALSE)</f>
        <v>7</v>
      </c>
    </row>
    <row r="143" spans="1:3" ht="15">
      <c r="A143" s="78" t="s">
        <v>2018</v>
      </c>
      <c r="B143" s="84" t="s">
        <v>223</v>
      </c>
      <c r="C143" s="78">
        <f>VLOOKUP(GroupVertices[[#This Row],[Vertex]],Vertices[],MATCH("ID",Vertices[[#Headers],[Vertex]:[Vertex Content Word Count]],0),FALSE)</f>
        <v>61</v>
      </c>
    </row>
    <row r="144" spans="1:3" ht="15">
      <c r="A144" s="78" t="s">
        <v>2018</v>
      </c>
      <c r="B144" s="84" t="s">
        <v>222</v>
      </c>
      <c r="C144" s="78">
        <f>VLOOKUP(GroupVertices[[#This Row],[Vertex]],Vertices[],MATCH("ID",Vertices[[#Headers],[Vertex]:[Vertex Content Word Count]],0),FALSE)</f>
        <v>60</v>
      </c>
    </row>
    <row r="145" spans="1:3" ht="15">
      <c r="A145" s="78" t="s">
        <v>2019</v>
      </c>
      <c r="B145" s="84" t="s">
        <v>213</v>
      </c>
      <c r="C145" s="78">
        <f>VLOOKUP(GroupVertices[[#This Row],[Vertex]],Vertices[],MATCH("ID",Vertices[[#Headers],[Vertex]:[Vertex Content Word Count]],0),FALSE)</f>
        <v>4</v>
      </c>
    </row>
    <row r="146" spans="1:3" ht="15">
      <c r="A146" s="78" t="s">
        <v>2019</v>
      </c>
      <c r="B146" s="84" t="s">
        <v>240</v>
      </c>
      <c r="C146" s="78">
        <f>VLOOKUP(GroupVertices[[#This Row],[Vertex]],Vertices[],MATCH("ID",Vertices[[#Headers],[Vertex]:[Vertex Content Word Count]],0),FALSE)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2034</v>
      </c>
      <c r="B2" s="34" t="s">
        <v>1973</v>
      </c>
      <c r="D2" s="31">
        <f>MIN(Vertices[Degree])</f>
        <v>0</v>
      </c>
      <c r="E2" s="3">
        <f>COUNTIF(Vertices[Degree],"&gt;= "&amp;D2)-COUNTIF(Vertices[Degree],"&gt;="&amp;D3)</f>
        <v>0</v>
      </c>
      <c r="F2" s="37">
        <f>MIN(Vertices[In-Degree])</f>
        <v>0</v>
      </c>
      <c r="G2" s="38">
        <f>COUNTIF(Vertices[In-Degree],"&gt;= "&amp;F2)-COUNTIF(Vertices[In-Degree],"&gt;="&amp;F3)</f>
        <v>6</v>
      </c>
      <c r="H2" s="37">
        <f>MIN(Vertices[Out-Degree])</f>
        <v>0</v>
      </c>
      <c r="I2" s="38">
        <f>COUNTIF(Vertices[Out-Degree],"&gt;= "&amp;H2)-COUNTIF(Vertices[Out-Degree],"&gt;="&amp;H3)</f>
        <v>117</v>
      </c>
      <c r="J2" s="37">
        <f>MIN(Vertices[Betweenness Centrality])</f>
        <v>0</v>
      </c>
      <c r="K2" s="38">
        <f>COUNTIF(Vertices[Betweenness Centrality],"&gt;= "&amp;J2)-COUNTIF(Vertices[Betweenness Centrality],"&gt;="&amp;J3)</f>
        <v>140</v>
      </c>
      <c r="L2" s="37">
        <f>MIN(Vertices[Closeness Centrality])</f>
        <v>0</v>
      </c>
      <c r="M2" s="38">
        <f>COUNTIF(Vertices[Closeness Centrality],"&gt;= "&amp;L2)-COUNTIF(Vertices[Closeness Centrality],"&gt;="&amp;L3)</f>
        <v>119</v>
      </c>
      <c r="N2" s="37">
        <f>MIN(Vertices[Eigenvector Centrality])</f>
        <v>0</v>
      </c>
      <c r="O2" s="38">
        <f>COUNTIF(Vertices[Eigenvector Centrality],"&gt;= "&amp;N2)-COUNTIF(Vertices[Eigenvector Centrality],"&gt;="&amp;N3)</f>
        <v>88</v>
      </c>
      <c r="P2" s="37">
        <f>MIN(Vertices[PageRank])</f>
        <v>0.413524</v>
      </c>
      <c r="Q2" s="38">
        <f>COUNTIF(Vertices[PageRank],"&gt;= "&amp;P2)-COUNTIF(Vertices[PageRank],"&gt;="&amp;P3)</f>
        <v>119</v>
      </c>
      <c r="R2" s="37">
        <f>MIN(Vertices[Clustering Coefficient])</f>
        <v>0</v>
      </c>
      <c r="S2" s="43">
        <f>COUNTIF(Vertices[Clustering Coefficient],"&gt;= "&amp;R2)-COUNTIF(Vertices[Clustering Coefficient],"&gt;="&amp;R3)</f>
        <v>133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0.07272727272727272</v>
      </c>
      <c r="G3" s="40">
        <f>COUNTIF(Vertices[In-Degree],"&gt;= "&amp;F3)-COUNTIF(Vertices[In-Degree],"&gt;="&amp;F4)</f>
        <v>0</v>
      </c>
      <c r="H3" s="39">
        <f aca="true" t="shared" si="3" ref="H3:H26">H2+($H$57-$H$2)/BinDivisor</f>
        <v>0.8909090909090909</v>
      </c>
      <c r="I3" s="40">
        <f>COUNTIF(Vertices[Out-Degree],"&gt;= "&amp;H3)-COUNTIF(Vertices[Out-Degree],"&gt;="&amp;H4)</f>
        <v>23</v>
      </c>
      <c r="J3" s="39">
        <f aca="true" t="shared" si="4" ref="J3:J26">J2+($J$57-$J$2)/BinDivisor</f>
        <v>54.69090909090909</v>
      </c>
      <c r="K3" s="40">
        <f>COUNTIF(Vertices[Betweenness Centrality],"&gt;= "&amp;J3)-COUNTIF(Vertices[Betweenness Centrality],"&gt;="&amp;J4)</f>
        <v>1</v>
      </c>
      <c r="L3" s="39">
        <f aca="true" t="shared" si="5" ref="L3:L26">L2+($L$57-$L$2)/BinDivisor</f>
        <v>0.01818181818181818</v>
      </c>
      <c r="M3" s="40">
        <f>COUNTIF(Vertices[Closeness Centrality],"&gt;= "&amp;L3)-COUNTIF(Vertices[Closeness Centrality],"&gt;="&amp;L4)</f>
        <v>16</v>
      </c>
      <c r="N3" s="39">
        <f aca="true" t="shared" si="6" ref="N3:N26">N2+($N$57-$N$2)/BinDivisor</f>
        <v>0.0010958545454545455</v>
      </c>
      <c r="O3" s="40">
        <f>COUNTIF(Vertices[Eigenvector Centrality],"&gt;= "&amp;N3)-COUNTIF(Vertices[Eigenvector Centrality],"&gt;="&amp;N4)</f>
        <v>7</v>
      </c>
      <c r="P3" s="39">
        <f aca="true" t="shared" si="7" ref="P3:P26">P2+($P$57-$P$2)/BinDivisor</f>
        <v>0.8167881454545455</v>
      </c>
      <c r="Q3" s="40">
        <f>COUNTIF(Vertices[PageRank],"&gt;= "&amp;P3)-COUNTIF(Vertices[PageRank],"&gt;="&amp;P4)</f>
        <v>19</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145</v>
      </c>
      <c r="D4" s="32">
        <f t="shared" si="1"/>
        <v>0</v>
      </c>
      <c r="E4" s="3">
        <f>COUNTIF(Vertices[Degree],"&gt;= "&amp;D4)-COUNTIF(Vertices[Degree],"&gt;="&amp;D5)</f>
        <v>0</v>
      </c>
      <c r="F4" s="37">
        <f t="shared" si="2"/>
        <v>0.14545454545454545</v>
      </c>
      <c r="G4" s="38">
        <f>COUNTIF(Vertices[In-Degree],"&gt;= "&amp;F4)-COUNTIF(Vertices[In-Degree],"&gt;="&amp;F5)</f>
        <v>0</v>
      </c>
      <c r="H4" s="37">
        <f t="shared" si="3"/>
        <v>1.7818181818181817</v>
      </c>
      <c r="I4" s="38">
        <f>COUNTIF(Vertices[Out-Degree],"&gt;= "&amp;H4)-COUNTIF(Vertices[Out-Degree],"&gt;="&amp;H5)</f>
        <v>0</v>
      </c>
      <c r="J4" s="37">
        <f t="shared" si="4"/>
        <v>109.38181818181818</v>
      </c>
      <c r="K4" s="38">
        <f>COUNTIF(Vertices[Betweenness Centrality],"&gt;= "&amp;J4)-COUNTIF(Vertices[Betweenness Centrality],"&gt;="&amp;J5)</f>
        <v>0</v>
      </c>
      <c r="L4" s="37">
        <f t="shared" si="5"/>
        <v>0.03636363636363636</v>
      </c>
      <c r="M4" s="38">
        <f>COUNTIF(Vertices[Closeness Centrality],"&gt;= "&amp;L4)-COUNTIF(Vertices[Closeness Centrality],"&gt;="&amp;L5)</f>
        <v>1</v>
      </c>
      <c r="N4" s="37">
        <f t="shared" si="6"/>
        <v>0.002191709090909091</v>
      </c>
      <c r="O4" s="38">
        <f>COUNTIF(Vertices[Eigenvector Centrality],"&gt;= "&amp;N4)-COUNTIF(Vertices[Eigenvector Centrality],"&gt;="&amp;N5)</f>
        <v>0</v>
      </c>
      <c r="P4" s="37">
        <f t="shared" si="7"/>
        <v>1.220052290909091</v>
      </c>
      <c r="Q4" s="38">
        <f>COUNTIF(Vertices[PageRank],"&gt;= "&amp;P4)-COUNTIF(Vertices[PageRank],"&gt;="&amp;P5)</f>
        <v>1</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0.21818181818181817</v>
      </c>
      <c r="G5" s="40">
        <f>COUNTIF(Vertices[In-Degree],"&gt;= "&amp;F5)-COUNTIF(Vertices[In-Degree],"&gt;="&amp;F6)</f>
        <v>0</v>
      </c>
      <c r="H5" s="39">
        <f t="shared" si="3"/>
        <v>2.672727272727273</v>
      </c>
      <c r="I5" s="40">
        <f>COUNTIF(Vertices[Out-Degree],"&gt;= "&amp;H5)-COUNTIF(Vertices[Out-Degree],"&gt;="&amp;H6)</f>
        <v>0</v>
      </c>
      <c r="J5" s="39">
        <f t="shared" si="4"/>
        <v>164.07272727272726</v>
      </c>
      <c r="K5" s="40">
        <f>COUNTIF(Vertices[Betweenness Centrality],"&gt;= "&amp;J5)-COUNTIF(Vertices[Betweenness Centrality],"&gt;="&amp;J6)</f>
        <v>1</v>
      </c>
      <c r="L5" s="39">
        <f t="shared" si="5"/>
        <v>0.05454545454545454</v>
      </c>
      <c r="M5" s="40">
        <f>COUNTIF(Vertices[Closeness Centrality],"&gt;= "&amp;L5)-COUNTIF(Vertices[Closeness Centrality],"&gt;="&amp;L6)</f>
        <v>1</v>
      </c>
      <c r="N5" s="39">
        <f t="shared" si="6"/>
        <v>0.0032875636363636366</v>
      </c>
      <c r="O5" s="40">
        <f>COUNTIF(Vertices[Eigenvector Centrality],"&gt;= "&amp;N5)-COUNTIF(Vertices[Eigenvector Centrality],"&gt;="&amp;N6)</f>
        <v>0</v>
      </c>
      <c r="P5" s="39">
        <f t="shared" si="7"/>
        <v>1.6233164363636363</v>
      </c>
      <c r="Q5" s="40">
        <f>COUNTIF(Vertices[PageRank],"&gt;= "&amp;P5)-COUNTIF(Vertices[PageRank],"&gt;="&amp;P6)</f>
        <v>0</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141</v>
      </c>
      <c r="D6" s="32">
        <f t="shared" si="1"/>
        <v>0</v>
      </c>
      <c r="E6" s="3">
        <f>COUNTIF(Vertices[Degree],"&gt;= "&amp;D6)-COUNTIF(Vertices[Degree],"&gt;="&amp;D7)</f>
        <v>0</v>
      </c>
      <c r="F6" s="37">
        <f t="shared" si="2"/>
        <v>0.2909090909090909</v>
      </c>
      <c r="G6" s="38">
        <f>COUNTIF(Vertices[In-Degree],"&gt;= "&amp;F6)-COUNTIF(Vertices[In-Degree],"&gt;="&amp;F7)</f>
        <v>0</v>
      </c>
      <c r="H6" s="37">
        <f t="shared" si="3"/>
        <v>3.5636363636363635</v>
      </c>
      <c r="I6" s="38">
        <f>COUNTIF(Vertices[Out-Degree],"&gt;= "&amp;H6)-COUNTIF(Vertices[Out-Degree],"&gt;="&amp;H7)</f>
        <v>0</v>
      </c>
      <c r="J6" s="37">
        <f t="shared" si="4"/>
        <v>218.76363636363635</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0.004383418181818182</v>
      </c>
      <c r="O6" s="38">
        <f>COUNTIF(Vertices[Eigenvector Centrality],"&gt;= "&amp;N6)-COUNTIF(Vertices[Eigenvector Centrality],"&gt;="&amp;N7)</f>
        <v>0</v>
      </c>
      <c r="P6" s="37">
        <f t="shared" si="7"/>
        <v>2.0265805818181817</v>
      </c>
      <c r="Q6" s="38">
        <f>COUNTIF(Vertices[PageRank],"&gt;= "&amp;P6)-COUNTIF(Vertices[PageRank],"&gt;="&amp;P7)</f>
        <v>1</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24</v>
      </c>
      <c r="D7" s="32">
        <f t="shared" si="1"/>
        <v>0</v>
      </c>
      <c r="E7" s="3">
        <f>COUNTIF(Vertices[Degree],"&gt;= "&amp;D7)-COUNTIF(Vertices[Degree],"&gt;="&amp;D8)</f>
        <v>0</v>
      </c>
      <c r="F7" s="39">
        <f t="shared" si="2"/>
        <v>0.36363636363636365</v>
      </c>
      <c r="G7" s="40">
        <f>COUNTIF(Vertices[In-Degree],"&gt;= "&amp;F7)-COUNTIF(Vertices[In-Degree],"&gt;="&amp;F8)</f>
        <v>0</v>
      </c>
      <c r="H7" s="39">
        <f t="shared" si="3"/>
        <v>4.454545454545454</v>
      </c>
      <c r="I7" s="40">
        <f>COUNTIF(Vertices[Out-Degree],"&gt;= "&amp;H7)-COUNTIF(Vertices[Out-Degree],"&gt;="&amp;H8)</f>
        <v>0</v>
      </c>
      <c r="J7" s="39">
        <f t="shared" si="4"/>
        <v>273.45454545454544</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0.005479272727272728</v>
      </c>
      <c r="O7" s="40">
        <f>COUNTIF(Vertices[Eigenvector Centrality],"&gt;= "&amp;N7)-COUNTIF(Vertices[Eigenvector Centrality],"&gt;="&amp;N8)</f>
        <v>0</v>
      </c>
      <c r="P7" s="39">
        <f t="shared" si="7"/>
        <v>2.429844727272727</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165</v>
      </c>
      <c r="D8" s="32">
        <f t="shared" si="1"/>
        <v>0</v>
      </c>
      <c r="E8" s="3">
        <f>COUNTIF(Vertices[Degree],"&gt;= "&amp;D8)-COUNTIF(Vertices[Degree],"&gt;="&amp;D9)</f>
        <v>0</v>
      </c>
      <c r="F8" s="37">
        <f t="shared" si="2"/>
        <v>0.4363636363636364</v>
      </c>
      <c r="G8" s="38">
        <f>COUNTIF(Vertices[In-Degree],"&gt;= "&amp;F8)-COUNTIF(Vertices[In-Degree],"&gt;="&amp;F9)</f>
        <v>0</v>
      </c>
      <c r="H8" s="37">
        <f t="shared" si="3"/>
        <v>5.345454545454545</v>
      </c>
      <c r="I8" s="38">
        <f>COUNTIF(Vertices[Out-Degree],"&gt;= "&amp;H8)-COUNTIF(Vertices[Out-Degree],"&gt;="&amp;H9)</f>
        <v>0</v>
      </c>
      <c r="J8" s="37">
        <f t="shared" si="4"/>
        <v>328.1454545454545</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0.006575127272727273</v>
      </c>
      <c r="O8" s="38">
        <f>COUNTIF(Vertices[Eigenvector Centrality],"&gt;= "&amp;N8)-COUNTIF(Vertices[Eigenvector Centrality],"&gt;="&amp;N9)</f>
        <v>0</v>
      </c>
      <c r="P8" s="37">
        <f t="shared" si="7"/>
        <v>2.8331088727272724</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0.5090909090909091</v>
      </c>
      <c r="G9" s="40">
        <f>COUNTIF(Vertices[In-Degree],"&gt;= "&amp;F9)-COUNTIF(Vertices[In-Degree],"&gt;="&amp;F10)</f>
        <v>0</v>
      </c>
      <c r="H9" s="39">
        <f t="shared" si="3"/>
        <v>6.236363636363635</v>
      </c>
      <c r="I9" s="40">
        <f>COUNTIF(Vertices[Out-Degree],"&gt;= "&amp;H9)-COUNTIF(Vertices[Out-Degree],"&gt;="&amp;H10)</f>
        <v>0</v>
      </c>
      <c r="J9" s="39">
        <f t="shared" si="4"/>
        <v>382.8363636363636</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0.007670981818181819</v>
      </c>
      <c r="O9" s="40">
        <f>COUNTIF(Vertices[Eigenvector Centrality],"&gt;= "&amp;N9)-COUNTIF(Vertices[Eigenvector Centrality],"&gt;="&amp;N10)</f>
        <v>0</v>
      </c>
      <c r="P9" s="39">
        <f t="shared" si="7"/>
        <v>3.2363730181818178</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2035</v>
      </c>
      <c r="B10" s="34">
        <v>3</v>
      </c>
      <c r="D10" s="32">
        <f t="shared" si="1"/>
        <v>0</v>
      </c>
      <c r="E10" s="3">
        <f>COUNTIF(Vertices[Degree],"&gt;= "&amp;D10)-COUNTIF(Vertices[Degree],"&gt;="&amp;D11)</f>
        <v>0</v>
      </c>
      <c r="F10" s="37">
        <f t="shared" si="2"/>
        <v>0.5818181818181819</v>
      </c>
      <c r="G10" s="38">
        <f>COUNTIF(Vertices[In-Degree],"&gt;= "&amp;F10)-COUNTIF(Vertices[In-Degree],"&gt;="&amp;F11)</f>
        <v>0</v>
      </c>
      <c r="H10" s="37">
        <f t="shared" si="3"/>
        <v>7.127272727272726</v>
      </c>
      <c r="I10" s="38">
        <f>COUNTIF(Vertices[Out-Degree],"&gt;= "&amp;H10)-COUNTIF(Vertices[Out-Degree],"&gt;="&amp;H11)</f>
        <v>0</v>
      </c>
      <c r="J10" s="37">
        <f t="shared" si="4"/>
        <v>437.5272727272727</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0.008766836363636364</v>
      </c>
      <c r="O10" s="38">
        <f>COUNTIF(Vertices[Eigenvector Centrality],"&gt;= "&amp;N10)-COUNTIF(Vertices[Eigenvector Centrality],"&gt;="&amp;N11)</f>
        <v>0</v>
      </c>
      <c r="P10" s="37">
        <f t="shared" si="7"/>
        <v>3.639637163636363</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0.6545454545454547</v>
      </c>
      <c r="G11" s="40">
        <f>COUNTIF(Vertices[In-Degree],"&gt;= "&amp;F11)-COUNTIF(Vertices[In-Degree],"&gt;="&amp;F12)</f>
        <v>0</v>
      </c>
      <c r="H11" s="39">
        <f t="shared" si="3"/>
        <v>8.018181818181818</v>
      </c>
      <c r="I11" s="40">
        <f>COUNTIF(Vertices[Out-Degree],"&gt;= "&amp;H11)-COUNTIF(Vertices[Out-Degree],"&gt;="&amp;H12)</f>
        <v>0</v>
      </c>
      <c r="J11" s="39">
        <f t="shared" si="4"/>
        <v>492.2181818181818</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0.00986269090909091</v>
      </c>
      <c r="O11" s="40">
        <f>COUNTIF(Vertices[Eigenvector Centrality],"&gt;= "&amp;N11)-COUNTIF(Vertices[Eigenvector Centrality],"&gt;="&amp;N12)</f>
        <v>0</v>
      </c>
      <c r="P11" s="39">
        <f t="shared" si="7"/>
        <v>4.042901309090909</v>
      </c>
      <c r="Q11" s="40">
        <f>COUNTIF(Vertices[PageRank],"&gt;= "&amp;P11)-COUNTIF(Vertices[PageRank],"&gt;="&amp;P12)</f>
        <v>1</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357</v>
      </c>
      <c r="B12" s="34">
        <v>108</v>
      </c>
      <c r="D12" s="32">
        <f t="shared" si="1"/>
        <v>0</v>
      </c>
      <c r="E12" s="3">
        <f>COUNTIF(Vertices[Degree],"&gt;= "&amp;D12)-COUNTIF(Vertices[Degree],"&gt;="&amp;D13)</f>
        <v>0</v>
      </c>
      <c r="F12" s="37">
        <f t="shared" si="2"/>
        <v>0.7272727272727274</v>
      </c>
      <c r="G12" s="38">
        <f>COUNTIF(Vertices[In-Degree],"&gt;= "&amp;F12)-COUNTIF(Vertices[In-Degree],"&gt;="&amp;F13)</f>
        <v>0</v>
      </c>
      <c r="H12" s="37">
        <f t="shared" si="3"/>
        <v>8.909090909090908</v>
      </c>
      <c r="I12" s="38">
        <f>COUNTIF(Vertices[Out-Degree],"&gt;= "&amp;H12)-COUNTIF(Vertices[Out-Degree],"&gt;="&amp;H13)</f>
        <v>1</v>
      </c>
      <c r="J12" s="37">
        <f t="shared" si="4"/>
        <v>546.9090909090909</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0.010958545454545457</v>
      </c>
      <c r="O12" s="38">
        <f>COUNTIF(Vertices[Eigenvector Centrality],"&gt;= "&amp;N12)-COUNTIF(Vertices[Eigenvector Centrality],"&gt;="&amp;N13)</f>
        <v>0</v>
      </c>
      <c r="P12" s="37">
        <f t="shared" si="7"/>
        <v>4.446165454545454</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358</v>
      </c>
      <c r="B13" s="34">
        <v>37</v>
      </c>
      <c r="D13" s="32">
        <f t="shared" si="1"/>
        <v>0</v>
      </c>
      <c r="E13" s="3">
        <f>COUNTIF(Vertices[Degree],"&gt;= "&amp;D13)-COUNTIF(Vertices[Degree],"&gt;="&amp;D14)</f>
        <v>0</v>
      </c>
      <c r="F13" s="39">
        <f t="shared" si="2"/>
        <v>0.8000000000000002</v>
      </c>
      <c r="G13" s="40">
        <f>COUNTIF(Vertices[In-Degree],"&gt;= "&amp;F13)-COUNTIF(Vertices[In-Degree],"&gt;="&amp;F14)</f>
        <v>0</v>
      </c>
      <c r="H13" s="39">
        <f t="shared" si="3"/>
        <v>9.799999999999999</v>
      </c>
      <c r="I13" s="40">
        <f>COUNTIF(Vertices[Out-Degree],"&gt;= "&amp;H13)-COUNTIF(Vertices[Out-Degree],"&gt;="&amp;H14)</f>
        <v>0</v>
      </c>
      <c r="J13" s="39">
        <f t="shared" si="4"/>
        <v>601.5999999999999</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0.012054400000000003</v>
      </c>
      <c r="O13" s="40">
        <f>COUNTIF(Vertices[Eigenvector Centrality],"&gt;= "&amp;N13)-COUNTIF(Vertices[Eigenvector Centrality],"&gt;="&amp;N14)</f>
        <v>0</v>
      </c>
      <c r="P13" s="39">
        <f t="shared" si="7"/>
        <v>4.8494296</v>
      </c>
      <c r="Q13" s="40">
        <f>COUNTIF(Vertices[PageRank],"&gt;= "&amp;P13)-COUNTIF(Vertices[PageRank],"&gt;="&amp;P14)</f>
        <v>1</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176</v>
      </c>
      <c r="B14" s="34">
        <v>20</v>
      </c>
      <c r="D14" s="32">
        <f t="shared" si="1"/>
        <v>0</v>
      </c>
      <c r="E14" s="3">
        <f>COUNTIF(Vertices[Degree],"&gt;= "&amp;D14)-COUNTIF(Vertices[Degree],"&gt;="&amp;D15)</f>
        <v>0</v>
      </c>
      <c r="F14" s="37">
        <f t="shared" si="2"/>
        <v>0.8727272727272729</v>
      </c>
      <c r="G14" s="38">
        <f>COUNTIF(Vertices[In-Degree],"&gt;= "&amp;F14)-COUNTIF(Vertices[In-Degree],"&gt;="&amp;F15)</f>
        <v>0</v>
      </c>
      <c r="H14" s="37">
        <f t="shared" si="3"/>
        <v>10.69090909090909</v>
      </c>
      <c r="I14" s="38">
        <f>COUNTIF(Vertices[Out-Degree],"&gt;= "&amp;H14)-COUNTIF(Vertices[Out-Degree],"&gt;="&amp;H15)</f>
        <v>1</v>
      </c>
      <c r="J14" s="37">
        <f t="shared" si="4"/>
        <v>656.290909090909</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0.01315025454545455</v>
      </c>
      <c r="O14" s="38">
        <f>COUNTIF(Vertices[Eigenvector Centrality],"&gt;= "&amp;N14)-COUNTIF(Vertices[Eigenvector Centrality],"&gt;="&amp;N15)</f>
        <v>0</v>
      </c>
      <c r="P14" s="37">
        <f t="shared" si="7"/>
        <v>5.252693745454545</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0.9454545454545457</v>
      </c>
      <c r="G15" s="40">
        <f>COUNTIF(Vertices[In-Degree],"&gt;= "&amp;F15)-COUNTIF(Vertices[In-Degree],"&gt;="&amp;F16)</f>
        <v>127</v>
      </c>
      <c r="H15" s="39">
        <f t="shared" si="3"/>
        <v>11.58181818181818</v>
      </c>
      <c r="I15" s="40">
        <f>COUNTIF(Vertices[Out-Degree],"&gt;= "&amp;H15)-COUNTIF(Vertices[Out-Degree],"&gt;="&amp;H16)</f>
        <v>0</v>
      </c>
      <c r="J15" s="39">
        <f t="shared" si="4"/>
        <v>710.9818181818182</v>
      </c>
      <c r="K15" s="40">
        <f>COUNTIF(Vertices[Betweenness Centrality],"&gt;= "&amp;J15)-COUNTIF(Vertices[Betweenness Centrality],"&gt;="&amp;J16)</f>
        <v>1</v>
      </c>
      <c r="L15" s="39">
        <f t="shared" si="5"/>
        <v>0.23636363636363641</v>
      </c>
      <c r="M15" s="40">
        <f>COUNTIF(Vertices[Closeness Centrality],"&gt;= "&amp;L15)-COUNTIF(Vertices[Closeness Centrality],"&gt;="&amp;L16)</f>
        <v>0</v>
      </c>
      <c r="N15" s="39">
        <f t="shared" si="6"/>
        <v>0.014246109090909096</v>
      </c>
      <c r="O15" s="40">
        <f>COUNTIF(Vertices[Eigenvector Centrality],"&gt;= "&amp;N15)-COUNTIF(Vertices[Eigenvector Centrality],"&gt;="&amp;N16)</f>
        <v>0</v>
      </c>
      <c r="P15" s="39">
        <f t="shared" si="7"/>
        <v>5.65595789090909</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20</v>
      </c>
      <c r="D16" s="32">
        <f t="shared" si="1"/>
        <v>0</v>
      </c>
      <c r="E16" s="3">
        <f>COUNTIF(Vertices[Degree],"&gt;= "&amp;D16)-COUNTIF(Vertices[Degree],"&gt;="&amp;D17)</f>
        <v>0</v>
      </c>
      <c r="F16" s="37">
        <f t="shared" si="2"/>
        <v>1.0181818181818183</v>
      </c>
      <c r="G16" s="38">
        <f>COUNTIF(Vertices[In-Degree],"&gt;= "&amp;F16)-COUNTIF(Vertices[In-Degree],"&gt;="&amp;F17)</f>
        <v>0</v>
      </c>
      <c r="H16" s="37">
        <f t="shared" si="3"/>
        <v>12.47272727272727</v>
      </c>
      <c r="I16" s="38">
        <f>COUNTIF(Vertices[Out-Degree],"&gt;= "&amp;H16)-COUNTIF(Vertices[Out-Degree],"&gt;="&amp;H17)</f>
        <v>0</v>
      </c>
      <c r="J16" s="37">
        <f t="shared" si="4"/>
        <v>765.6727272727273</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0.015341963636363642</v>
      </c>
      <c r="O16" s="38">
        <f>COUNTIF(Vertices[Eigenvector Centrality],"&gt;= "&amp;N16)-COUNTIF(Vertices[Eigenvector Centrality],"&gt;="&amp;N17)</f>
        <v>0</v>
      </c>
      <c r="P16" s="37">
        <f t="shared" si="7"/>
        <v>6.059222036363636</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1.090909090909091</v>
      </c>
      <c r="G17" s="40">
        <f>COUNTIF(Vertices[In-Degree],"&gt;= "&amp;F17)-COUNTIF(Vertices[In-Degree],"&gt;="&amp;F18)</f>
        <v>0</v>
      </c>
      <c r="H17" s="39">
        <f t="shared" si="3"/>
        <v>13.363636363636362</v>
      </c>
      <c r="I17" s="40">
        <f>COUNTIF(Vertices[Out-Degree],"&gt;= "&amp;H17)-COUNTIF(Vertices[Out-Degree],"&gt;="&amp;H18)</f>
        <v>0</v>
      </c>
      <c r="J17" s="39">
        <f t="shared" si="4"/>
        <v>820.3636363636365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0.01643781818181819</v>
      </c>
      <c r="O17" s="40">
        <f>COUNTIF(Vertices[Eigenvector Centrality],"&gt;= "&amp;N17)-COUNTIF(Vertices[Eigenvector Centrality],"&gt;="&amp;N18)</f>
        <v>0</v>
      </c>
      <c r="P17" s="39">
        <f t="shared" si="7"/>
        <v>6.462486181818181</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0.015037593984962405</v>
      </c>
      <c r="D18" s="32">
        <f t="shared" si="1"/>
        <v>0</v>
      </c>
      <c r="E18" s="3">
        <f>COUNTIF(Vertices[Degree],"&gt;= "&amp;D18)-COUNTIF(Vertices[Degree],"&gt;="&amp;D19)</f>
        <v>0</v>
      </c>
      <c r="F18" s="37">
        <f t="shared" si="2"/>
        <v>1.1636363636363638</v>
      </c>
      <c r="G18" s="38">
        <f>COUNTIF(Vertices[In-Degree],"&gt;= "&amp;F18)-COUNTIF(Vertices[In-Degree],"&gt;="&amp;F19)</f>
        <v>0</v>
      </c>
      <c r="H18" s="37">
        <f t="shared" si="3"/>
        <v>14.254545454545452</v>
      </c>
      <c r="I18" s="38">
        <f>COUNTIF(Vertices[Out-Degree],"&gt;= "&amp;H18)-COUNTIF(Vertices[Out-Degree],"&gt;="&amp;H19)</f>
        <v>1</v>
      </c>
      <c r="J18" s="37">
        <f t="shared" si="4"/>
        <v>875.0545454545456</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0.017533672727272735</v>
      </c>
      <c r="O18" s="38">
        <f>COUNTIF(Vertices[Eigenvector Centrality],"&gt;= "&amp;N18)-COUNTIF(Vertices[Eigenvector Centrality],"&gt;="&amp;N19)</f>
        <v>47</v>
      </c>
      <c r="P18" s="37">
        <f t="shared" si="7"/>
        <v>6.8657503272727265</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0.02962962962962963</v>
      </c>
      <c r="D19" s="32">
        <f t="shared" si="1"/>
        <v>0</v>
      </c>
      <c r="E19" s="3">
        <f>COUNTIF(Vertices[Degree],"&gt;= "&amp;D19)-COUNTIF(Vertices[Degree],"&gt;="&amp;D20)</f>
        <v>0</v>
      </c>
      <c r="F19" s="39">
        <f t="shared" si="2"/>
        <v>1.2363636363636366</v>
      </c>
      <c r="G19" s="40">
        <f>COUNTIF(Vertices[In-Degree],"&gt;= "&amp;F19)-COUNTIF(Vertices[In-Degree],"&gt;="&amp;F20)</f>
        <v>0</v>
      </c>
      <c r="H19" s="39">
        <f t="shared" si="3"/>
        <v>15.145454545454543</v>
      </c>
      <c r="I19" s="40">
        <f>COUNTIF(Vertices[Out-Degree],"&gt;= "&amp;H19)-COUNTIF(Vertices[Out-Degree],"&gt;="&amp;H20)</f>
        <v>0</v>
      </c>
      <c r="J19" s="39">
        <f t="shared" si="4"/>
        <v>929.7454545454548</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0.01862952727272728</v>
      </c>
      <c r="O19" s="40">
        <f>COUNTIF(Vertices[Eigenvector Centrality],"&gt;= "&amp;N19)-COUNTIF(Vertices[Eigenvector Centrality],"&gt;="&amp;N20)</f>
        <v>0</v>
      </c>
      <c r="P19" s="39">
        <f t="shared" si="7"/>
        <v>7.269014472727272</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1.3090909090909093</v>
      </c>
      <c r="G20" s="38">
        <f>COUNTIF(Vertices[In-Degree],"&gt;= "&amp;F20)-COUNTIF(Vertices[In-Degree],"&gt;="&amp;F21)</f>
        <v>0</v>
      </c>
      <c r="H20" s="37">
        <f t="shared" si="3"/>
        <v>16.036363636363635</v>
      </c>
      <c r="I20" s="38">
        <f>COUNTIF(Vertices[Out-Degree],"&gt;= "&amp;H20)-COUNTIF(Vertices[Out-Degree],"&gt;="&amp;H21)</f>
        <v>0</v>
      </c>
      <c r="J20" s="37">
        <f t="shared" si="4"/>
        <v>984.4363636363639</v>
      </c>
      <c r="K20" s="38">
        <f>COUNTIF(Vertices[Betweenness Centrality],"&gt;= "&amp;J20)-COUNTIF(Vertices[Betweenness Centrality],"&gt;="&amp;J21)</f>
        <v>0</v>
      </c>
      <c r="L20" s="37">
        <f t="shared" si="5"/>
        <v>0.3272727272727273</v>
      </c>
      <c r="M20" s="38">
        <f>COUNTIF(Vertices[Closeness Centrality],"&gt;= "&amp;L20)-COUNTIF(Vertices[Closeness Centrality],"&gt;="&amp;L21)</f>
        <v>1</v>
      </c>
      <c r="N20" s="37">
        <f t="shared" si="6"/>
        <v>0.019725381818181828</v>
      </c>
      <c r="O20" s="38">
        <f>COUNTIF(Vertices[Eigenvector Centrality],"&gt;= "&amp;N20)-COUNTIF(Vertices[Eigenvector Centrality],"&gt;="&amp;N21)</f>
        <v>1</v>
      </c>
      <c r="P20" s="37">
        <f t="shared" si="7"/>
        <v>7.672278618181817</v>
      </c>
      <c r="Q20" s="38">
        <f>COUNTIF(Vertices[PageRank],"&gt;= "&amp;P20)-COUNTIF(Vertices[PageRank],"&gt;="&amp;P21)</f>
        <v>0</v>
      </c>
      <c r="R20" s="37">
        <f t="shared" si="8"/>
        <v>0.3272727272727273</v>
      </c>
      <c r="S20" s="43">
        <f>COUNTIF(Vertices[Clustering Coefficient],"&gt;= "&amp;R20)-COUNTIF(Vertices[Clustering Coefficient],"&gt;="&amp;R21)</f>
        <v>0</v>
      </c>
      <c r="T20" s="37" t="e">
        <f ca="1" t="shared" si="9"/>
        <v>#REF!</v>
      </c>
      <c r="U20" s="38" t="e">
        <f ca="1" t="shared" si="0"/>
        <v>#REF!</v>
      </c>
    </row>
    <row r="21" spans="1:21" ht="15">
      <c r="A21" s="34" t="s">
        <v>152</v>
      </c>
      <c r="B21" s="34">
        <v>22</v>
      </c>
      <c r="D21" s="32">
        <f t="shared" si="1"/>
        <v>0</v>
      </c>
      <c r="E21" s="3">
        <f>COUNTIF(Vertices[Degree],"&gt;= "&amp;D21)-COUNTIF(Vertices[Degree],"&gt;="&amp;D22)</f>
        <v>0</v>
      </c>
      <c r="F21" s="39">
        <f t="shared" si="2"/>
        <v>1.381818181818182</v>
      </c>
      <c r="G21" s="40">
        <f>COUNTIF(Vertices[In-Degree],"&gt;= "&amp;F21)-COUNTIF(Vertices[In-Degree],"&gt;="&amp;F22)</f>
        <v>0</v>
      </c>
      <c r="H21" s="39">
        <f t="shared" si="3"/>
        <v>16.927272727272726</v>
      </c>
      <c r="I21" s="40">
        <f>COUNTIF(Vertices[Out-Degree],"&gt;= "&amp;H21)-COUNTIF(Vertices[Out-Degree],"&gt;="&amp;H22)</f>
        <v>0</v>
      </c>
      <c r="J21" s="39">
        <f t="shared" si="4"/>
        <v>1039.127272727273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0.020821236363636374</v>
      </c>
      <c r="O21" s="40">
        <f>COUNTIF(Vertices[Eigenvector Centrality],"&gt;= "&amp;N21)-COUNTIF(Vertices[Eigenvector Centrality],"&gt;="&amp;N22)</f>
        <v>0</v>
      </c>
      <c r="P21" s="39">
        <f t="shared" si="7"/>
        <v>8.075542763636363</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16</v>
      </c>
      <c r="D22" s="32">
        <f t="shared" si="1"/>
        <v>0</v>
      </c>
      <c r="E22" s="3">
        <f>COUNTIF(Vertices[Degree],"&gt;= "&amp;D22)-COUNTIF(Vertices[Degree],"&gt;="&amp;D23)</f>
        <v>0</v>
      </c>
      <c r="F22" s="37">
        <f t="shared" si="2"/>
        <v>1.4545454545454548</v>
      </c>
      <c r="G22" s="38">
        <f>COUNTIF(Vertices[In-Degree],"&gt;= "&amp;F22)-COUNTIF(Vertices[In-Degree],"&gt;="&amp;F23)</f>
        <v>0</v>
      </c>
      <c r="H22" s="37">
        <f t="shared" si="3"/>
        <v>17.818181818181817</v>
      </c>
      <c r="I22" s="38">
        <f>COUNTIF(Vertices[Out-Degree],"&gt;= "&amp;H22)-COUNTIF(Vertices[Out-Degree],"&gt;="&amp;H23)</f>
        <v>0</v>
      </c>
      <c r="J22" s="37">
        <f t="shared" si="4"/>
        <v>1093.8181818181822</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0.02191709090909092</v>
      </c>
      <c r="O22" s="38">
        <f>COUNTIF(Vertices[Eigenvector Centrality],"&gt;= "&amp;N22)-COUNTIF(Vertices[Eigenvector Centrality],"&gt;="&amp;N23)</f>
        <v>0</v>
      </c>
      <c r="P22" s="37">
        <f t="shared" si="7"/>
        <v>8.47880690909091</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57</v>
      </c>
      <c r="D23" s="32">
        <f t="shared" si="1"/>
        <v>0</v>
      </c>
      <c r="E23" s="3">
        <f>COUNTIF(Vertices[Degree],"&gt;= "&amp;D23)-COUNTIF(Vertices[Degree],"&gt;="&amp;D24)</f>
        <v>0</v>
      </c>
      <c r="F23" s="39">
        <f t="shared" si="2"/>
        <v>1.5272727272727276</v>
      </c>
      <c r="G23" s="40">
        <f>COUNTIF(Vertices[In-Degree],"&gt;= "&amp;F23)-COUNTIF(Vertices[In-Degree],"&gt;="&amp;F24)</f>
        <v>0</v>
      </c>
      <c r="H23" s="39">
        <f t="shared" si="3"/>
        <v>18.709090909090907</v>
      </c>
      <c r="I23" s="40">
        <f>COUNTIF(Vertices[Out-Degree],"&gt;= "&amp;H23)-COUNTIF(Vertices[Out-Degree],"&gt;="&amp;H24)</f>
        <v>0</v>
      </c>
      <c r="J23" s="39">
        <f t="shared" si="4"/>
        <v>1148.5090909090914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0.023012945454545467</v>
      </c>
      <c r="O23" s="40">
        <f>COUNTIF(Vertices[Eigenvector Centrality],"&gt;= "&amp;N23)-COUNTIF(Vertices[Eigenvector Centrality],"&gt;="&amp;N24)</f>
        <v>1</v>
      </c>
      <c r="P23" s="39">
        <f t="shared" si="7"/>
        <v>8.882071054545456</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59</v>
      </c>
      <c r="D24" s="32">
        <f t="shared" si="1"/>
        <v>0</v>
      </c>
      <c r="E24" s="3">
        <f>COUNTIF(Vertices[Degree],"&gt;= "&amp;D24)-COUNTIF(Vertices[Degree],"&gt;="&amp;D25)</f>
        <v>0</v>
      </c>
      <c r="F24" s="37">
        <f t="shared" si="2"/>
        <v>1.6000000000000003</v>
      </c>
      <c r="G24" s="38">
        <f>COUNTIF(Vertices[In-Degree],"&gt;= "&amp;F24)-COUNTIF(Vertices[In-Degree],"&gt;="&amp;F25)</f>
        <v>0</v>
      </c>
      <c r="H24" s="37">
        <f t="shared" si="3"/>
        <v>19.599999999999998</v>
      </c>
      <c r="I24" s="38">
        <f>COUNTIF(Vertices[Out-Degree],"&gt;= "&amp;H24)-COUNTIF(Vertices[Out-Degree],"&gt;="&amp;H25)</f>
        <v>0</v>
      </c>
      <c r="J24" s="37">
        <f t="shared" si="4"/>
        <v>1203.2000000000005</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0.024108800000000014</v>
      </c>
      <c r="O24" s="38">
        <f>COUNTIF(Vertices[Eigenvector Centrality],"&gt;= "&amp;N24)-COUNTIF(Vertices[Eigenvector Centrality],"&gt;="&amp;N25)</f>
        <v>0</v>
      </c>
      <c r="P24" s="37">
        <f t="shared" si="7"/>
        <v>9.285335200000002</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1.672727272727273</v>
      </c>
      <c r="G25" s="40">
        <f>COUNTIF(Vertices[In-Degree],"&gt;= "&amp;F25)-COUNTIF(Vertices[In-Degree],"&gt;="&amp;F26)</f>
        <v>0</v>
      </c>
      <c r="H25" s="39">
        <f t="shared" si="3"/>
        <v>20.49090909090909</v>
      </c>
      <c r="I25" s="40">
        <f>COUNTIF(Vertices[Out-Degree],"&gt;= "&amp;H25)-COUNTIF(Vertices[Out-Degree],"&gt;="&amp;H26)</f>
        <v>0</v>
      </c>
      <c r="J25" s="39">
        <f t="shared" si="4"/>
        <v>1257.8909090909096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0.02520465454545456</v>
      </c>
      <c r="O25" s="40">
        <f>COUNTIF(Vertices[Eigenvector Centrality],"&gt;= "&amp;N25)-COUNTIF(Vertices[Eigenvector Centrality],"&gt;="&amp;N26)</f>
        <v>0</v>
      </c>
      <c r="P25" s="39">
        <f t="shared" si="7"/>
        <v>9.688599345454548</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3</v>
      </c>
      <c r="D26" s="32">
        <f t="shared" si="1"/>
        <v>0</v>
      </c>
      <c r="E26" s="3">
        <f>COUNTIF(Vertices[Degree],"&gt;= "&amp;D26)-COUNTIF(Vertices[Degree],"&gt;="&amp;D28)</f>
        <v>0</v>
      </c>
      <c r="F26" s="37">
        <f t="shared" si="2"/>
        <v>1.7454545454545458</v>
      </c>
      <c r="G26" s="38">
        <f>COUNTIF(Vertices[In-Degree],"&gt;= "&amp;F26)-COUNTIF(Vertices[In-Degree],"&gt;="&amp;F28)</f>
        <v>0</v>
      </c>
      <c r="H26" s="37">
        <f t="shared" si="3"/>
        <v>21.38181818181818</v>
      </c>
      <c r="I26" s="38">
        <f>COUNTIF(Vertices[Out-Degree],"&gt;= "&amp;H26)-COUNTIF(Vertices[Out-Degree],"&gt;="&amp;H28)</f>
        <v>0</v>
      </c>
      <c r="J26" s="37">
        <f t="shared" si="4"/>
        <v>1312.5818181818188</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0.026300509090909106</v>
      </c>
      <c r="O26" s="38">
        <f>COUNTIF(Vertices[Eigenvector Centrality],"&gt;= "&amp;N26)-COUNTIF(Vertices[Eigenvector Centrality],"&gt;="&amp;N28)</f>
        <v>0</v>
      </c>
      <c r="P26" s="37">
        <f t="shared" si="7"/>
        <v>10.091863490909095</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2.019354</v>
      </c>
      <c r="D27" s="32"/>
      <c r="E27" s="3">
        <f>COUNTIF(Vertices[Degree],"&gt;= "&amp;D27)-COUNTIF(Vertices[Degree],"&gt;="&amp;D28)</f>
        <v>0</v>
      </c>
      <c r="F27" s="61"/>
      <c r="G27" s="62">
        <f>COUNTIF(Vertices[In-Degree],"&gt;= "&amp;F27)-COUNTIF(Vertices[In-Degree],"&gt;="&amp;F28)</f>
        <v>-12</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-4</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-10</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1.8181818181818186</v>
      </c>
      <c r="G28" s="40">
        <f>COUNTIF(Vertices[In-Degree],"&gt;= "&amp;F28)-COUNTIF(Vertices[In-Degree],"&gt;="&amp;F40)</f>
        <v>0</v>
      </c>
      <c r="H28" s="39">
        <f>H26+($H$57-$H$2)/BinDivisor</f>
        <v>22.27272727272727</v>
      </c>
      <c r="I28" s="40">
        <f>COUNTIF(Vertices[Out-Degree],"&gt;= "&amp;H28)-COUNTIF(Vertices[Out-Degree],"&gt;="&amp;H40)</f>
        <v>0</v>
      </c>
      <c r="J28" s="39">
        <f>J26+($J$57-$J$2)/BinDivisor</f>
        <v>1367.272727272728</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0.027396363636363653</v>
      </c>
      <c r="O28" s="40">
        <f>COUNTIF(Vertices[Eigenvector Centrality],"&gt;= "&amp;N28)-COUNTIF(Vertices[Eigenvector Centrality],"&gt;="&amp;N40)</f>
        <v>0</v>
      </c>
      <c r="P28" s="39">
        <f>P26+($P$57-$P$2)/BinDivisor</f>
        <v>10.495127636363641</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0.00646551724137931</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2036</v>
      </c>
      <c r="B30" s="34">
        <v>0.657282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2037</v>
      </c>
      <c r="B32" s="34" t="s">
        <v>2038</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-12</v>
      </c>
      <c r="H38" s="61"/>
      <c r="I38" s="62">
        <f>COUNTIF(Vertices[Out-Degree],"&gt;= "&amp;H38)-COUNTIF(Vertices[Out-Degree],"&gt;="&amp;H40)</f>
        <v>-2</v>
      </c>
      <c r="J38" s="61"/>
      <c r="K38" s="62">
        <f>COUNTIF(Vertices[Betweenness Centrality],"&gt;= "&amp;J38)-COUNTIF(Vertices[Betweenness Centrality],"&gt;="&amp;J40)</f>
        <v>-2</v>
      </c>
      <c r="L38" s="61"/>
      <c r="M38" s="62">
        <f>COUNTIF(Vertices[Closeness Centrality],"&gt;= "&amp;L38)-COUNTIF(Vertices[Closeness Centrality],"&gt;="&amp;L40)</f>
        <v>-4</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-10</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-12</v>
      </c>
      <c r="H39" s="61"/>
      <c r="I39" s="62">
        <f>COUNTIF(Vertices[Out-Degree],"&gt;= "&amp;H39)-COUNTIF(Vertices[Out-Degree],"&gt;="&amp;H40)</f>
        <v>-2</v>
      </c>
      <c r="J39" s="61"/>
      <c r="K39" s="62">
        <f>COUNTIF(Vertices[Betweenness Centrality],"&gt;= "&amp;J39)-COUNTIF(Vertices[Betweenness Centrality],"&gt;="&amp;J40)</f>
        <v>-2</v>
      </c>
      <c r="L39" s="61"/>
      <c r="M39" s="62">
        <f>COUNTIF(Vertices[Closeness Centrality],"&gt;= "&amp;L39)-COUNTIF(Vertices[Closeness Centrality],"&gt;="&amp;L40)</f>
        <v>-4</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-10</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1.8909090909090913</v>
      </c>
      <c r="G40" s="38">
        <f>COUNTIF(Vertices[In-Degree],"&gt;= "&amp;F40)-COUNTIF(Vertices[In-Degree],"&gt;="&amp;F41)</f>
        <v>0</v>
      </c>
      <c r="H40" s="37">
        <f>H28+($H$57-$H$2)/BinDivisor</f>
        <v>23.16363636363636</v>
      </c>
      <c r="I40" s="38">
        <f>COUNTIF(Vertices[Out-Degree],"&gt;= "&amp;H40)-COUNTIF(Vertices[Out-Degree],"&gt;="&amp;H41)</f>
        <v>0</v>
      </c>
      <c r="J40" s="37">
        <f>J28+($J$57-$J$2)/BinDivisor</f>
        <v>1421.963636363637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0.0284922181818182</v>
      </c>
      <c r="O40" s="38">
        <f>COUNTIF(Vertices[Eigenvector Centrality],"&gt;= "&amp;N40)-COUNTIF(Vertices[Eigenvector Centrality],"&gt;="&amp;N41)</f>
        <v>0</v>
      </c>
      <c r="P40" s="37">
        <f>P28+($P$57-$P$2)/BinDivisor</f>
        <v>10.898391781818187</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1.963636363636364</v>
      </c>
      <c r="G41" s="40">
        <f>COUNTIF(Vertices[In-Degree],"&gt;= "&amp;F41)-COUNTIF(Vertices[In-Degree],"&gt;="&amp;F42)</f>
        <v>11</v>
      </c>
      <c r="H41" s="39">
        <f aca="true" t="shared" si="12" ref="H41:H56">H40+($H$57-$H$2)/BinDivisor</f>
        <v>24.05454545454545</v>
      </c>
      <c r="I41" s="40">
        <f>COUNTIF(Vertices[Out-Degree],"&gt;= "&amp;H41)-COUNTIF(Vertices[Out-Degree],"&gt;="&amp;H42)</f>
        <v>0</v>
      </c>
      <c r="J41" s="39">
        <f aca="true" t="shared" si="13" ref="J41:J56">J40+($J$57-$J$2)/BinDivisor</f>
        <v>1476.6545454545462</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0.029588072727272745</v>
      </c>
      <c r="O41" s="40">
        <f>COUNTIF(Vertices[Eigenvector Centrality],"&gt;= "&amp;N41)-COUNTIF(Vertices[Eigenvector Centrality],"&gt;="&amp;N42)</f>
        <v>0</v>
      </c>
      <c r="P41" s="39">
        <f aca="true" t="shared" si="16" ref="P41:P56">P40+($P$57-$P$2)/BinDivisor</f>
        <v>11.301655927272733</v>
      </c>
      <c r="Q41" s="40">
        <f>COUNTIF(Vertices[PageRank],"&gt;= "&amp;P41)-COUNTIF(Vertices[PageRank],"&gt;="&amp;P42)</f>
        <v>0</v>
      </c>
      <c r="R41" s="39">
        <f aca="true" t="shared" si="17" ref="R41:R56">R40+($R$57-$R$2)/BinDivisor</f>
        <v>0.490909090909091</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2.0363636363636366</v>
      </c>
      <c r="G42" s="38">
        <f>COUNTIF(Vertices[In-Degree],"&gt;= "&amp;F42)-COUNTIF(Vertices[In-Degree],"&gt;="&amp;F43)</f>
        <v>0</v>
      </c>
      <c r="H42" s="37">
        <f t="shared" si="12"/>
        <v>24.94545454545454</v>
      </c>
      <c r="I42" s="38">
        <f>COUNTIF(Vertices[Out-Degree],"&gt;= "&amp;H42)-COUNTIF(Vertices[Out-Degree],"&gt;="&amp;H43)</f>
        <v>0</v>
      </c>
      <c r="J42" s="37">
        <f t="shared" si="13"/>
        <v>1531.3454545454554</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0.030683927272727292</v>
      </c>
      <c r="O42" s="38">
        <f>COUNTIF(Vertices[Eigenvector Centrality],"&gt;= "&amp;N42)-COUNTIF(Vertices[Eigenvector Centrality],"&gt;="&amp;N43)</f>
        <v>0</v>
      </c>
      <c r="P42" s="37">
        <f t="shared" si="16"/>
        <v>11.70492007272728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2.1090909090909093</v>
      </c>
      <c r="G43" s="40">
        <f>COUNTIF(Vertices[In-Degree],"&gt;= "&amp;F43)-COUNTIF(Vertices[In-Degree],"&gt;="&amp;F44)</f>
        <v>0</v>
      </c>
      <c r="H43" s="39">
        <f t="shared" si="12"/>
        <v>25.836363636363632</v>
      </c>
      <c r="I43" s="40">
        <f>COUNTIF(Vertices[Out-Degree],"&gt;= "&amp;H43)-COUNTIF(Vertices[Out-Degree],"&gt;="&amp;H44)</f>
        <v>0</v>
      </c>
      <c r="J43" s="39">
        <f t="shared" si="13"/>
        <v>1586.0363636363645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0.031779781818181835</v>
      </c>
      <c r="O43" s="40">
        <f>COUNTIF(Vertices[Eigenvector Centrality],"&gt;= "&amp;N43)-COUNTIF(Vertices[Eigenvector Centrality],"&gt;="&amp;N44)</f>
        <v>0</v>
      </c>
      <c r="P43" s="39">
        <f t="shared" si="16"/>
        <v>12.108184218181826</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2.181818181818182</v>
      </c>
      <c r="G44" s="38">
        <f>COUNTIF(Vertices[In-Degree],"&gt;= "&amp;F44)-COUNTIF(Vertices[In-Degree],"&gt;="&amp;F45)</f>
        <v>0</v>
      </c>
      <c r="H44" s="37">
        <f t="shared" si="12"/>
        <v>26.727272727272723</v>
      </c>
      <c r="I44" s="38">
        <f>COUNTIF(Vertices[Out-Degree],"&gt;= "&amp;H44)-COUNTIF(Vertices[Out-Degree],"&gt;="&amp;H45)</f>
        <v>0</v>
      </c>
      <c r="J44" s="37">
        <f t="shared" si="13"/>
        <v>1640.7272727272737</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0.03287563636363638</v>
      </c>
      <c r="O44" s="38">
        <f>COUNTIF(Vertices[Eigenvector Centrality],"&gt;= "&amp;N44)-COUNTIF(Vertices[Eigenvector Centrality],"&gt;="&amp;N45)</f>
        <v>0</v>
      </c>
      <c r="P44" s="37">
        <f t="shared" si="16"/>
        <v>12.511448363636372</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2.254545454545455</v>
      </c>
      <c r="G45" s="40">
        <f>COUNTIF(Vertices[In-Degree],"&gt;= "&amp;F45)-COUNTIF(Vertices[In-Degree],"&gt;="&amp;F46)</f>
        <v>0</v>
      </c>
      <c r="H45" s="39">
        <f t="shared" si="12"/>
        <v>27.618181818181814</v>
      </c>
      <c r="I45" s="40">
        <f>COUNTIF(Vertices[Out-Degree],"&gt;= "&amp;H45)-COUNTIF(Vertices[Out-Degree],"&gt;="&amp;H46)</f>
        <v>0</v>
      </c>
      <c r="J45" s="39">
        <f t="shared" si="13"/>
        <v>1695.4181818181828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0.03397149090909092</v>
      </c>
      <c r="O45" s="40">
        <f>COUNTIF(Vertices[Eigenvector Centrality],"&gt;= "&amp;N45)-COUNTIF(Vertices[Eigenvector Centrality],"&gt;="&amp;N46)</f>
        <v>0</v>
      </c>
      <c r="P45" s="39">
        <f t="shared" si="16"/>
        <v>12.914712509090919</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2.3272727272727276</v>
      </c>
      <c r="G46" s="38">
        <f>COUNTIF(Vertices[In-Degree],"&gt;= "&amp;F46)-COUNTIF(Vertices[In-Degree],"&gt;="&amp;F47)</f>
        <v>0</v>
      </c>
      <c r="H46" s="37">
        <f t="shared" si="12"/>
        <v>28.509090909090904</v>
      </c>
      <c r="I46" s="38">
        <f>COUNTIF(Vertices[Out-Degree],"&gt;= "&amp;H46)-COUNTIF(Vertices[Out-Degree],"&gt;="&amp;H47)</f>
        <v>0</v>
      </c>
      <c r="J46" s="37">
        <f t="shared" si="13"/>
        <v>1750.109090909092</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0.035067345454545464</v>
      </c>
      <c r="O46" s="38">
        <f>COUNTIF(Vertices[Eigenvector Centrality],"&gt;= "&amp;N46)-COUNTIF(Vertices[Eigenvector Centrality],"&gt;="&amp;N47)</f>
        <v>0</v>
      </c>
      <c r="P46" s="37">
        <f t="shared" si="16"/>
        <v>13.317976654545465</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2.4000000000000004</v>
      </c>
      <c r="G47" s="40">
        <f>COUNTIF(Vertices[In-Degree],"&gt;= "&amp;F47)-COUNTIF(Vertices[In-Degree],"&gt;="&amp;F48)</f>
        <v>0</v>
      </c>
      <c r="H47" s="39">
        <f t="shared" si="12"/>
        <v>29.399999999999995</v>
      </c>
      <c r="I47" s="40">
        <f>COUNTIF(Vertices[Out-Degree],"&gt;= "&amp;H47)-COUNTIF(Vertices[Out-Degree],"&gt;="&amp;H48)</f>
        <v>0</v>
      </c>
      <c r="J47" s="39">
        <f t="shared" si="13"/>
        <v>1804.800000000001</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0.036163200000000006</v>
      </c>
      <c r="O47" s="40">
        <f>COUNTIF(Vertices[Eigenvector Centrality],"&gt;= "&amp;N47)-COUNTIF(Vertices[Eigenvector Centrality],"&gt;="&amp;N48)</f>
        <v>0</v>
      </c>
      <c r="P47" s="39">
        <f t="shared" si="16"/>
        <v>13.721240800000011</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2.472727272727273</v>
      </c>
      <c r="G48" s="38">
        <f>COUNTIF(Vertices[In-Degree],"&gt;= "&amp;F48)-COUNTIF(Vertices[In-Degree],"&gt;="&amp;F49)</f>
        <v>0</v>
      </c>
      <c r="H48" s="37">
        <f t="shared" si="12"/>
        <v>30.290909090909086</v>
      </c>
      <c r="I48" s="38">
        <f>COUNTIF(Vertices[Out-Degree],"&gt;= "&amp;H48)-COUNTIF(Vertices[Out-Degree],"&gt;="&amp;H49)</f>
        <v>0</v>
      </c>
      <c r="J48" s="37">
        <f t="shared" si="13"/>
        <v>1859.4909090909102</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0.03725905454545455</v>
      </c>
      <c r="O48" s="38">
        <f>COUNTIF(Vertices[Eigenvector Centrality],"&gt;= "&amp;N48)-COUNTIF(Vertices[Eigenvector Centrality],"&gt;="&amp;N49)</f>
        <v>0</v>
      </c>
      <c r="P48" s="37">
        <f t="shared" si="16"/>
        <v>14.124504945454557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2.545454545454546</v>
      </c>
      <c r="G49" s="40">
        <f>COUNTIF(Vertices[In-Degree],"&gt;= "&amp;F49)-COUNTIF(Vertices[In-Degree],"&gt;="&amp;F50)</f>
        <v>0</v>
      </c>
      <c r="H49" s="39">
        <f t="shared" si="12"/>
        <v>31.181818181818176</v>
      </c>
      <c r="I49" s="40">
        <f>COUNTIF(Vertices[Out-Degree],"&gt;= "&amp;H49)-COUNTIF(Vertices[Out-Degree],"&gt;="&amp;H50)</f>
        <v>0</v>
      </c>
      <c r="J49" s="39">
        <f t="shared" si="13"/>
        <v>1914.1818181818194</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0.03835490909090909</v>
      </c>
      <c r="O49" s="40">
        <f>COUNTIF(Vertices[Eigenvector Centrality],"&gt;= "&amp;N49)-COUNTIF(Vertices[Eigenvector Centrality],"&gt;="&amp;N50)</f>
        <v>0</v>
      </c>
      <c r="P49" s="39">
        <f t="shared" si="16"/>
        <v>14.527769090909104</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2.6181818181818186</v>
      </c>
      <c r="G50" s="38">
        <f>COUNTIF(Vertices[In-Degree],"&gt;= "&amp;F50)-COUNTIF(Vertices[In-Degree],"&gt;="&amp;F51)</f>
        <v>0</v>
      </c>
      <c r="H50" s="37">
        <f t="shared" si="12"/>
        <v>32.07272727272727</v>
      </c>
      <c r="I50" s="38">
        <f>COUNTIF(Vertices[Out-Degree],"&gt;= "&amp;H50)-COUNTIF(Vertices[Out-Degree],"&gt;="&amp;H51)</f>
        <v>0</v>
      </c>
      <c r="J50" s="37">
        <f t="shared" si="13"/>
        <v>1968.8727272727285</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0.039450763636363635</v>
      </c>
      <c r="O50" s="38">
        <f>COUNTIF(Vertices[Eigenvector Centrality],"&gt;= "&amp;N50)-COUNTIF(Vertices[Eigenvector Centrality],"&gt;="&amp;N51)</f>
        <v>0</v>
      </c>
      <c r="P50" s="37">
        <f t="shared" si="16"/>
        <v>14.93103323636365</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2.6909090909090914</v>
      </c>
      <c r="G51" s="40">
        <f>COUNTIF(Vertices[In-Degree],"&gt;= "&amp;F51)-COUNTIF(Vertices[In-Degree],"&gt;="&amp;F52)</f>
        <v>0</v>
      </c>
      <c r="H51" s="39">
        <f t="shared" si="12"/>
        <v>32.96363636363636</v>
      </c>
      <c r="I51" s="40">
        <f>COUNTIF(Vertices[Out-Degree],"&gt;= "&amp;H51)-COUNTIF(Vertices[Out-Degree],"&gt;="&amp;H52)</f>
        <v>0</v>
      </c>
      <c r="J51" s="39">
        <f t="shared" si="13"/>
        <v>2023.5636363636377</v>
      </c>
      <c r="K51" s="40">
        <f>COUNTIF(Vertices[Betweenness Centrality],"&gt;= "&amp;J51)-COUNTIF(Vertices[Betweenness Centrality],"&gt;="&amp;J52)</f>
        <v>1</v>
      </c>
      <c r="L51" s="39">
        <f t="shared" si="14"/>
        <v>0.6727272727272728</v>
      </c>
      <c r="M51" s="40">
        <f>COUNTIF(Vertices[Closeness Centrality],"&gt;= "&amp;L51)-COUNTIF(Vertices[Closeness Centrality],"&gt;="&amp;L52)</f>
        <v>0</v>
      </c>
      <c r="N51" s="39">
        <f t="shared" si="15"/>
        <v>0.04054661818181818</v>
      </c>
      <c r="O51" s="40">
        <f>COUNTIF(Vertices[Eigenvector Centrality],"&gt;= "&amp;N51)-COUNTIF(Vertices[Eigenvector Centrality],"&gt;="&amp;N52)</f>
        <v>0</v>
      </c>
      <c r="P51" s="39">
        <f t="shared" si="16"/>
        <v>15.334297381818196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2.763636363636364</v>
      </c>
      <c r="G52" s="38">
        <f>COUNTIF(Vertices[In-Degree],"&gt;= "&amp;F52)-COUNTIF(Vertices[In-Degree],"&gt;="&amp;F53)</f>
        <v>0</v>
      </c>
      <c r="H52" s="37">
        <f t="shared" si="12"/>
        <v>33.85454545454545</v>
      </c>
      <c r="I52" s="38">
        <f>COUNTIF(Vertices[Out-Degree],"&gt;= "&amp;H52)-COUNTIF(Vertices[Out-Degree],"&gt;="&amp;H53)</f>
        <v>0</v>
      </c>
      <c r="J52" s="37">
        <f t="shared" si="13"/>
        <v>2078.2545454545466</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0.04164247272727272</v>
      </c>
      <c r="O52" s="38">
        <f>COUNTIF(Vertices[Eigenvector Centrality],"&gt;= "&amp;N52)-COUNTIF(Vertices[Eigenvector Centrality],"&gt;="&amp;N53)</f>
        <v>0</v>
      </c>
      <c r="P52" s="37">
        <f t="shared" si="16"/>
        <v>15.737561527272742</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2.836363636363637</v>
      </c>
      <c r="G53" s="40">
        <f>COUNTIF(Vertices[In-Degree],"&gt;= "&amp;F53)-COUNTIF(Vertices[In-Degree],"&gt;="&amp;F54)</f>
        <v>0</v>
      </c>
      <c r="H53" s="39">
        <f t="shared" si="12"/>
        <v>34.74545454545454</v>
      </c>
      <c r="I53" s="40">
        <f>COUNTIF(Vertices[Out-Degree],"&gt;= "&amp;H53)-COUNTIF(Vertices[Out-Degree],"&gt;="&amp;H54)</f>
        <v>0</v>
      </c>
      <c r="J53" s="39">
        <f t="shared" si="13"/>
        <v>2132.9454545454555</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0.042738327272727264</v>
      </c>
      <c r="O53" s="40">
        <f>COUNTIF(Vertices[Eigenvector Centrality],"&gt;= "&amp;N53)-COUNTIF(Vertices[Eigenvector Centrality],"&gt;="&amp;N54)</f>
        <v>0</v>
      </c>
      <c r="P53" s="39">
        <f t="shared" si="16"/>
        <v>16.14082567272729</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2.9090909090909096</v>
      </c>
      <c r="G54" s="38">
        <f>COUNTIF(Vertices[In-Degree],"&gt;= "&amp;F54)-COUNTIF(Vertices[In-Degree],"&gt;="&amp;F55)</f>
        <v>0</v>
      </c>
      <c r="H54" s="37">
        <f t="shared" si="12"/>
        <v>35.63636363636363</v>
      </c>
      <c r="I54" s="38">
        <f>COUNTIF(Vertices[Out-Degree],"&gt;= "&amp;H54)-COUNTIF(Vertices[Out-Degree],"&gt;="&amp;H55)</f>
        <v>0</v>
      </c>
      <c r="J54" s="37">
        <f t="shared" si="13"/>
        <v>2187.6363636363644</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0.04383418181818181</v>
      </c>
      <c r="O54" s="38">
        <f>COUNTIF(Vertices[Eigenvector Centrality],"&gt;= "&amp;N54)-COUNTIF(Vertices[Eigenvector Centrality],"&gt;="&amp;N55)</f>
        <v>0</v>
      </c>
      <c r="P54" s="37">
        <f t="shared" si="16"/>
        <v>16.544089818181835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2.9818181818181824</v>
      </c>
      <c r="G55" s="40">
        <f>COUNTIF(Vertices[In-Degree],"&gt;= "&amp;F55)-COUNTIF(Vertices[In-Degree],"&gt;="&amp;F56)</f>
        <v>0</v>
      </c>
      <c r="H55" s="39">
        <f t="shared" si="12"/>
        <v>36.527272727272724</v>
      </c>
      <c r="I55" s="40">
        <f>COUNTIF(Vertices[Out-Degree],"&gt;= "&amp;H55)-COUNTIF(Vertices[Out-Degree],"&gt;="&amp;H56)</f>
        <v>0</v>
      </c>
      <c r="J55" s="39">
        <f t="shared" si="13"/>
        <v>2242.3272727272733</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0.04493003636363635</v>
      </c>
      <c r="O55" s="40">
        <f>COUNTIF(Vertices[Eigenvector Centrality],"&gt;= "&amp;N55)-COUNTIF(Vertices[Eigenvector Centrality],"&gt;="&amp;N56)</f>
        <v>0</v>
      </c>
      <c r="P55" s="39">
        <f t="shared" si="16"/>
        <v>16.94735396363638</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3.054545454545455</v>
      </c>
      <c r="G56" s="38">
        <f>COUNTIF(Vertices[In-Degree],"&gt;= "&amp;F56)-COUNTIF(Vertices[In-Degree],"&gt;="&amp;F57)</f>
        <v>0</v>
      </c>
      <c r="H56" s="37">
        <f t="shared" si="12"/>
        <v>37.418181818181814</v>
      </c>
      <c r="I56" s="38">
        <f>COUNTIF(Vertices[Out-Degree],"&gt;= "&amp;H56)-COUNTIF(Vertices[Out-Degree],"&gt;="&amp;H57)</f>
        <v>1</v>
      </c>
      <c r="J56" s="37">
        <f t="shared" si="13"/>
        <v>2297.0181818181823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0.04602589090909089</v>
      </c>
      <c r="O56" s="38">
        <f>COUNTIF(Vertices[Eigenvector Centrality],"&gt;= "&amp;N56)-COUNTIF(Vertices[Eigenvector Centrality],"&gt;="&amp;N57)</f>
        <v>0</v>
      </c>
      <c r="P56" s="37">
        <f t="shared" si="16"/>
        <v>17.350618109090927</v>
      </c>
      <c r="Q56" s="38">
        <f>COUNTIF(Vertices[PageRank],"&gt;= "&amp;P56)-COUNTIF(Vertices[PageRank],"&gt;="&amp;P57)</f>
        <v>1</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v>
      </c>
      <c r="G57" s="42">
        <f>COUNTIF(Vertices[In-Degree],"&gt;= "&amp;F57)-COUNTIF(Vertices[In-Degree],"&gt;="&amp;F58)</f>
        <v>1</v>
      </c>
      <c r="H57" s="41">
        <f>MAX(Vertices[Out-Degree])</f>
        <v>49</v>
      </c>
      <c r="I57" s="42">
        <f>COUNTIF(Vertices[Out-Degree],"&gt;= "&amp;H57)-COUNTIF(Vertices[Out-Degree],"&gt;="&amp;H58)</f>
        <v>1</v>
      </c>
      <c r="J57" s="41">
        <f>MAX(Vertices[Betweenness Centrality])</f>
        <v>3008</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0.060272</v>
      </c>
      <c r="O57" s="42">
        <f>COUNTIF(Vertices[Eigenvector Centrality],"&gt;= "&amp;N57)-COUNTIF(Vertices[Eigenvector Centrality],"&gt;="&amp;N58)</f>
        <v>1</v>
      </c>
      <c r="P57" s="41">
        <f>MAX(Vertices[PageRank])</f>
        <v>22.593052</v>
      </c>
      <c r="Q57" s="42">
        <f>COUNTIF(Vertices[PageRank],"&gt;= "&amp;P57)-COUNTIF(Vertices[PageRank],"&gt;="&amp;P58)</f>
        <v>1</v>
      </c>
      <c r="R57" s="41">
        <f>MAX(Vertices[Clustering Coefficient])</f>
        <v>1</v>
      </c>
      <c r="S57" s="45">
        <f>COUNTIF(Vertices[Clustering Coefficient],"&gt;= "&amp;R57)-COUNTIF(Vertices[Clustering Coefficient],"&gt;="&amp;R58)</f>
        <v>10</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v>
      </c>
    </row>
    <row r="71" spans="1:2" ht="15">
      <c r="A71" s="33" t="s">
        <v>90</v>
      </c>
      <c r="B71" s="47">
        <f>_xlfn.IFERROR(AVERAGE(Vertices[In-Degree]),NoMetricMessage)</f>
        <v>1.0551724137931036</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49</v>
      </c>
    </row>
    <row r="85" spans="1:2" ht="15">
      <c r="A85" s="33" t="s">
        <v>96</v>
      </c>
      <c r="B85" s="47">
        <f>_xlfn.IFERROR(AVERAGE(Vertices[Out-Degree]),NoMetricMessage)</f>
        <v>1.0551724137931036</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3008</v>
      </c>
    </row>
    <row r="99" spans="1:2" ht="15">
      <c r="A99" s="33" t="s">
        <v>102</v>
      </c>
      <c r="B99" s="47">
        <f>_xlfn.IFERROR(AVERAGE(Vertices[Betweenness Centrality]),NoMetricMessage)</f>
        <v>41.682758620689654</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0.045022999999999896</v>
      </c>
    </row>
    <row r="114" spans="1:2" ht="15">
      <c r="A114" s="33" t="s">
        <v>109</v>
      </c>
      <c r="B114" s="47">
        <f>_xlfn.IFERROR(MEDIAN(Vertices[Closeness Centrality]),NoMetricMessage)</f>
        <v>0.010989</v>
      </c>
    </row>
    <row r="125" spans="1:2" ht="15">
      <c r="A125" s="33" t="s">
        <v>112</v>
      </c>
      <c r="B125" s="47">
        <f>IF(COUNT(Vertices[Eigenvector Centrality])&gt;0,N2,NoMetricMessage)</f>
        <v>0</v>
      </c>
    </row>
    <row r="126" spans="1:2" ht="15">
      <c r="A126" s="33" t="s">
        <v>113</v>
      </c>
      <c r="B126" s="47">
        <f>IF(COUNT(Vertices[Eigenvector Centrality])&gt;0,N57,NoMetricMessage)</f>
        <v>0.060272</v>
      </c>
    </row>
    <row r="127" spans="1:2" ht="15">
      <c r="A127" s="33" t="s">
        <v>114</v>
      </c>
      <c r="B127" s="47">
        <f>_xlfn.IFERROR(AVERAGE(Vertices[Eigenvector Centrality]),NoMetricMessage)</f>
        <v>0.0068965379310344755</v>
      </c>
    </row>
    <row r="128" spans="1:2" ht="15">
      <c r="A128" s="33" t="s">
        <v>115</v>
      </c>
      <c r="B128" s="47">
        <f>_xlfn.IFERROR(MEDIAN(Vertices[Eigenvector Centrality]),NoMetricMessage)</f>
        <v>0.000559</v>
      </c>
    </row>
    <row r="139" spans="1:2" ht="15">
      <c r="A139" s="33" t="s">
        <v>140</v>
      </c>
      <c r="B139" s="47">
        <f>IF(COUNT(Vertices[PageRank])&gt;0,P2,NoMetricMessage)</f>
        <v>0.413524</v>
      </c>
    </row>
    <row r="140" spans="1:2" ht="15">
      <c r="A140" s="33" t="s">
        <v>141</v>
      </c>
      <c r="B140" s="47">
        <f>IF(COUNT(Vertices[PageRank])&gt;0,P57,NoMetricMessage)</f>
        <v>22.593052</v>
      </c>
    </row>
    <row r="141" spans="1:2" ht="15">
      <c r="A141" s="33" t="s">
        <v>142</v>
      </c>
      <c r="B141" s="47">
        <f>_xlfn.IFERROR(AVERAGE(Vertices[PageRank]),NoMetricMessage)</f>
        <v>0.9999962551724156</v>
      </c>
    </row>
    <row r="142" spans="1:2" ht="15">
      <c r="A142" s="33" t="s">
        <v>143</v>
      </c>
      <c r="B142" s="47">
        <f>_xlfn.IFERROR(MEDIAN(Vertices[PageRank]),NoMetricMessage)</f>
        <v>0.550527</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0.06992406471470511</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1973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1975</v>
      </c>
      <c r="K7" s="13" t="s">
        <v>1976</v>
      </c>
    </row>
    <row r="8" spans="1:11" ht="409.5">
      <c r="A8"/>
      <c r="B8">
        <v>2</v>
      </c>
      <c r="C8">
        <v>2</v>
      </c>
      <c r="D8" t="s">
        <v>61</v>
      </c>
      <c r="E8" t="s">
        <v>61</v>
      </c>
      <c r="H8" t="s">
        <v>73</v>
      </c>
      <c r="J8" t="s">
        <v>1977</v>
      </c>
      <c r="K8" s="13" t="s">
        <v>1978</v>
      </c>
    </row>
    <row r="9" spans="1:11" ht="409.5">
      <c r="A9"/>
      <c r="B9">
        <v>3</v>
      </c>
      <c r="C9">
        <v>4</v>
      </c>
      <c r="D9" t="s">
        <v>62</v>
      </c>
      <c r="E9" t="s">
        <v>62</v>
      </c>
      <c r="H9" t="s">
        <v>74</v>
      </c>
      <c r="J9" t="s">
        <v>1979</v>
      </c>
      <c r="K9" s="13" t="s">
        <v>1980</v>
      </c>
    </row>
    <row r="10" spans="1:11" ht="409.5">
      <c r="A10"/>
      <c r="B10">
        <v>4</v>
      </c>
      <c r="D10" t="s">
        <v>63</v>
      </c>
      <c r="E10" t="s">
        <v>63</v>
      </c>
      <c r="H10" t="s">
        <v>75</v>
      </c>
      <c r="J10" t="s">
        <v>1981</v>
      </c>
      <c r="K10" s="13" t="s">
        <v>1982</v>
      </c>
    </row>
    <row r="11" spans="1:11" ht="15">
      <c r="A11"/>
      <c r="B11">
        <v>5</v>
      </c>
      <c r="D11" t="s">
        <v>46</v>
      </c>
      <c r="E11">
        <v>1</v>
      </c>
      <c r="H11" t="s">
        <v>76</v>
      </c>
      <c r="J11" t="s">
        <v>1983</v>
      </c>
      <c r="K11" t="s">
        <v>1984</v>
      </c>
    </row>
    <row r="12" spans="1:11" ht="15">
      <c r="A12"/>
      <c r="B12"/>
      <c r="D12" t="s">
        <v>64</v>
      </c>
      <c r="E12">
        <v>2</v>
      </c>
      <c r="H12">
        <v>0</v>
      </c>
      <c r="J12" t="s">
        <v>1985</v>
      </c>
      <c r="K12" t="s">
        <v>1986</v>
      </c>
    </row>
    <row r="13" spans="1:11" ht="15">
      <c r="A13"/>
      <c r="B13"/>
      <c r="D13">
        <v>1</v>
      </c>
      <c r="E13">
        <v>3</v>
      </c>
      <c r="H13">
        <v>1</v>
      </c>
      <c r="J13" t="s">
        <v>1987</v>
      </c>
      <c r="K13" t="s">
        <v>1988</v>
      </c>
    </row>
    <row r="14" spans="4:11" ht="15">
      <c r="D14">
        <v>2</v>
      </c>
      <c r="E14">
        <v>4</v>
      </c>
      <c r="H14">
        <v>2</v>
      </c>
      <c r="J14" t="s">
        <v>1989</v>
      </c>
      <c r="K14" t="s">
        <v>1990</v>
      </c>
    </row>
    <row r="15" spans="4:11" ht="15">
      <c r="D15">
        <v>3</v>
      </c>
      <c r="E15">
        <v>5</v>
      </c>
      <c r="H15">
        <v>3</v>
      </c>
      <c r="J15" t="s">
        <v>1991</v>
      </c>
      <c r="K15" t="s">
        <v>1992</v>
      </c>
    </row>
    <row r="16" spans="4:11" ht="15">
      <c r="D16">
        <v>4</v>
      </c>
      <c r="E16">
        <v>6</v>
      </c>
      <c r="H16">
        <v>4</v>
      </c>
      <c r="J16" t="s">
        <v>1993</v>
      </c>
      <c r="K16" t="s">
        <v>1994</v>
      </c>
    </row>
    <row r="17" spans="4:11" ht="15">
      <c r="D17">
        <v>5</v>
      </c>
      <c r="E17">
        <v>7</v>
      </c>
      <c r="H17">
        <v>5</v>
      </c>
      <c r="J17" t="s">
        <v>1995</v>
      </c>
      <c r="K17" t="s">
        <v>1996</v>
      </c>
    </row>
    <row r="18" spans="4:11" ht="15">
      <c r="D18">
        <v>6</v>
      </c>
      <c r="E18">
        <v>8</v>
      </c>
      <c r="H18">
        <v>6</v>
      </c>
      <c r="J18" t="s">
        <v>1997</v>
      </c>
      <c r="K18" t="s">
        <v>1998</v>
      </c>
    </row>
    <row r="19" spans="4:11" ht="15">
      <c r="D19">
        <v>7</v>
      </c>
      <c r="E19">
        <v>9</v>
      </c>
      <c r="H19">
        <v>7</v>
      </c>
      <c r="J19" t="s">
        <v>1999</v>
      </c>
      <c r="K19" t="s">
        <v>2000</v>
      </c>
    </row>
    <row r="20" spans="4:11" ht="15">
      <c r="D20">
        <v>8</v>
      </c>
      <c r="H20">
        <v>8</v>
      </c>
      <c r="J20" t="s">
        <v>2001</v>
      </c>
      <c r="K20" t="s">
        <v>2002</v>
      </c>
    </row>
    <row r="21" spans="4:11" ht="409.5">
      <c r="D21">
        <v>9</v>
      </c>
      <c r="H21">
        <v>9</v>
      </c>
      <c r="J21" t="s">
        <v>2003</v>
      </c>
      <c r="K21" s="13" t="s">
        <v>2004</v>
      </c>
    </row>
    <row r="22" spans="4:11" ht="409.5">
      <c r="D22">
        <v>10</v>
      </c>
      <c r="J22" t="s">
        <v>2005</v>
      </c>
      <c r="K22" s="13" t="s">
        <v>2006</v>
      </c>
    </row>
    <row r="23" spans="4:11" ht="409.5">
      <c r="D23">
        <v>11</v>
      </c>
      <c r="J23" t="s">
        <v>2007</v>
      </c>
      <c r="K23" s="13" t="s">
        <v>2008</v>
      </c>
    </row>
    <row r="24" spans="10:11" ht="409.5">
      <c r="J24" t="s">
        <v>2009</v>
      </c>
      <c r="K24" s="13" t="s">
        <v>2536</v>
      </c>
    </row>
    <row r="25" spans="10:11" ht="15">
      <c r="J25" t="s">
        <v>2010</v>
      </c>
      <c r="K25" t="b">
        <v>0</v>
      </c>
    </row>
    <row r="26" spans="10:11" ht="15">
      <c r="J26" t="s">
        <v>2534</v>
      </c>
      <c r="K26" t="s">
        <v>2535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2031</v>
      </c>
      <c r="B2" s="116" t="s">
        <v>2032</v>
      </c>
      <c r="C2" s="117" t="s">
        <v>2033</v>
      </c>
    </row>
    <row r="3" spans="1:3" ht="15">
      <c r="A3" s="115" t="s">
        <v>2012</v>
      </c>
      <c r="B3" s="115" t="s">
        <v>2012</v>
      </c>
      <c r="C3" s="34">
        <v>48</v>
      </c>
    </row>
    <row r="4" spans="1:3" ht="15">
      <c r="A4" s="115" t="s">
        <v>2012</v>
      </c>
      <c r="B4" s="115" t="s">
        <v>2016</v>
      </c>
      <c r="C4" s="34">
        <v>2</v>
      </c>
    </row>
    <row r="5" spans="1:3" ht="15">
      <c r="A5" s="115" t="s">
        <v>2013</v>
      </c>
      <c r="B5" s="115" t="s">
        <v>2013</v>
      </c>
      <c r="C5" s="34">
        <v>46</v>
      </c>
    </row>
    <row r="6" spans="1:3" ht="15">
      <c r="A6" s="115" t="s">
        <v>2014</v>
      </c>
      <c r="B6" s="115" t="s">
        <v>2014</v>
      </c>
      <c r="C6" s="34">
        <v>35</v>
      </c>
    </row>
    <row r="7" spans="1:3" ht="15">
      <c r="A7" s="115" t="s">
        <v>2015</v>
      </c>
      <c r="B7" s="115" t="s">
        <v>2015</v>
      </c>
      <c r="C7" s="34">
        <v>18</v>
      </c>
    </row>
    <row r="8" spans="1:3" ht="15">
      <c r="A8" s="115" t="s">
        <v>2016</v>
      </c>
      <c r="B8" s="115" t="s">
        <v>2012</v>
      </c>
      <c r="C8" s="34">
        <v>1</v>
      </c>
    </row>
    <row r="9" spans="1:3" ht="15">
      <c r="A9" s="115" t="s">
        <v>2016</v>
      </c>
      <c r="B9" s="115" t="s">
        <v>2016</v>
      </c>
      <c r="C9" s="34">
        <v>8</v>
      </c>
    </row>
    <row r="10" spans="1:3" ht="15">
      <c r="A10" s="115" t="s">
        <v>2017</v>
      </c>
      <c r="B10" s="115" t="s">
        <v>2017</v>
      </c>
      <c r="C10" s="34">
        <v>4</v>
      </c>
    </row>
    <row r="11" spans="1:3" ht="15">
      <c r="A11" s="115" t="s">
        <v>2018</v>
      </c>
      <c r="B11" s="115" t="s">
        <v>2018</v>
      </c>
      <c r="C11" s="34">
        <v>2</v>
      </c>
    </row>
    <row r="12" spans="1:3" ht="15">
      <c r="A12" s="115" t="s">
        <v>2019</v>
      </c>
      <c r="B12" s="115" t="s">
        <v>2019</v>
      </c>
      <c r="C12"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2039</v>
      </c>
      <c r="B1" s="13" t="s">
        <v>2042</v>
      </c>
      <c r="C1" s="13" t="s">
        <v>2043</v>
      </c>
      <c r="D1" s="13" t="s">
        <v>2045</v>
      </c>
      <c r="E1" s="13" t="s">
        <v>2044</v>
      </c>
      <c r="F1" s="13" t="s">
        <v>2047</v>
      </c>
      <c r="G1" s="78" t="s">
        <v>2046</v>
      </c>
      <c r="H1" s="78" t="s">
        <v>2049</v>
      </c>
      <c r="I1" s="13" t="s">
        <v>2048</v>
      </c>
      <c r="J1" s="13" t="s">
        <v>2051</v>
      </c>
      <c r="K1" s="13" t="s">
        <v>2050</v>
      </c>
      <c r="L1" s="13" t="s">
        <v>2053</v>
      </c>
      <c r="M1" s="13" t="s">
        <v>2052</v>
      </c>
      <c r="N1" s="13" t="s">
        <v>2055</v>
      </c>
      <c r="O1" s="78" t="s">
        <v>2054</v>
      </c>
      <c r="P1" s="78" t="s">
        <v>2057</v>
      </c>
      <c r="Q1" s="13" t="s">
        <v>2056</v>
      </c>
      <c r="R1" s="13" t="s">
        <v>2058</v>
      </c>
    </row>
    <row r="2" spans="1:18" ht="15">
      <c r="A2" s="82" t="s">
        <v>499</v>
      </c>
      <c r="B2" s="78">
        <v>56</v>
      </c>
      <c r="C2" s="82" t="s">
        <v>499</v>
      </c>
      <c r="D2" s="78">
        <v>48</v>
      </c>
      <c r="E2" s="82" t="s">
        <v>494</v>
      </c>
      <c r="F2" s="78">
        <v>46</v>
      </c>
      <c r="G2" s="78"/>
      <c r="H2" s="78"/>
      <c r="I2" s="82" t="s">
        <v>498</v>
      </c>
      <c r="J2" s="78">
        <v>12</v>
      </c>
      <c r="K2" s="82" t="s">
        <v>499</v>
      </c>
      <c r="L2" s="78">
        <v>8</v>
      </c>
      <c r="M2" s="82" t="s">
        <v>493</v>
      </c>
      <c r="N2" s="78">
        <v>4</v>
      </c>
      <c r="O2" s="78"/>
      <c r="P2" s="78"/>
      <c r="Q2" s="82" t="s">
        <v>491</v>
      </c>
      <c r="R2" s="78">
        <v>1</v>
      </c>
    </row>
    <row r="3" spans="1:18" ht="15">
      <c r="A3" s="82" t="s">
        <v>494</v>
      </c>
      <c r="B3" s="78">
        <v>46</v>
      </c>
      <c r="C3" s="82" t="s">
        <v>2040</v>
      </c>
      <c r="D3" s="78">
        <v>1</v>
      </c>
      <c r="E3" s="82" t="s">
        <v>2041</v>
      </c>
      <c r="F3" s="78">
        <v>1</v>
      </c>
      <c r="G3" s="78"/>
      <c r="H3" s="78"/>
      <c r="I3" s="82" t="s">
        <v>492</v>
      </c>
      <c r="J3" s="78">
        <v>2</v>
      </c>
      <c r="K3" s="78"/>
      <c r="L3" s="78"/>
      <c r="M3" s="78"/>
      <c r="N3" s="78"/>
      <c r="O3" s="78"/>
      <c r="P3" s="78"/>
      <c r="Q3" s="78"/>
      <c r="R3" s="78"/>
    </row>
    <row r="4" spans="1:18" ht="15">
      <c r="A4" s="82" t="s">
        <v>498</v>
      </c>
      <c r="B4" s="78">
        <v>12</v>
      </c>
      <c r="C4" s="78"/>
      <c r="D4" s="78"/>
      <c r="E4" s="78"/>
      <c r="F4" s="78"/>
      <c r="G4" s="78"/>
      <c r="H4" s="78"/>
      <c r="I4" s="82" t="s">
        <v>496</v>
      </c>
      <c r="J4" s="78">
        <v>2</v>
      </c>
      <c r="K4" s="78"/>
      <c r="L4" s="78"/>
      <c r="M4" s="78"/>
      <c r="N4" s="78"/>
      <c r="O4" s="78"/>
      <c r="P4" s="78"/>
      <c r="Q4" s="78"/>
      <c r="R4" s="78"/>
    </row>
    <row r="5" spans="1:18" ht="15">
      <c r="A5" s="82" t="s">
        <v>493</v>
      </c>
      <c r="B5" s="78">
        <v>4</v>
      </c>
      <c r="C5" s="78"/>
      <c r="D5" s="78"/>
      <c r="E5" s="78"/>
      <c r="F5" s="78"/>
      <c r="G5" s="78"/>
      <c r="H5" s="78"/>
      <c r="I5" s="82" t="s">
        <v>490</v>
      </c>
      <c r="J5" s="78">
        <v>1</v>
      </c>
      <c r="K5" s="78"/>
      <c r="L5" s="78"/>
      <c r="M5" s="78"/>
      <c r="N5" s="78"/>
      <c r="O5" s="78"/>
      <c r="P5" s="78"/>
      <c r="Q5" s="78"/>
      <c r="R5" s="78"/>
    </row>
    <row r="6" spans="1:18" ht="15">
      <c r="A6" s="82" t="s">
        <v>496</v>
      </c>
      <c r="B6" s="78">
        <v>2</v>
      </c>
      <c r="C6" s="78"/>
      <c r="D6" s="78"/>
      <c r="E6" s="78"/>
      <c r="F6" s="78"/>
      <c r="G6" s="78"/>
      <c r="H6" s="78"/>
      <c r="I6" s="82" t="s">
        <v>497</v>
      </c>
      <c r="J6" s="78">
        <v>1</v>
      </c>
      <c r="K6" s="78"/>
      <c r="L6" s="78"/>
      <c r="M6" s="78"/>
      <c r="N6" s="78"/>
      <c r="O6" s="78"/>
      <c r="P6" s="78"/>
      <c r="Q6" s="78"/>
      <c r="R6" s="78"/>
    </row>
    <row r="7" spans="1:18" ht="15">
      <c r="A7" s="82" t="s">
        <v>492</v>
      </c>
      <c r="B7" s="78">
        <v>2</v>
      </c>
      <c r="C7" s="78"/>
      <c r="D7" s="78"/>
      <c r="E7" s="78"/>
      <c r="F7" s="78"/>
      <c r="G7" s="78"/>
      <c r="H7" s="78"/>
      <c r="I7" s="78"/>
      <c r="J7" s="78"/>
      <c r="K7" s="78"/>
      <c r="L7" s="78"/>
      <c r="M7" s="78"/>
      <c r="N7" s="78"/>
      <c r="O7" s="78"/>
      <c r="P7" s="78"/>
      <c r="Q7" s="78"/>
      <c r="R7" s="78"/>
    </row>
    <row r="8" spans="1:18" ht="15">
      <c r="A8" s="82" t="s">
        <v>2040</v>
      </c>
      <c r="B8" s="78">
        <v>1</v>
      </c>
      <c r="C8" s="78"/>
      <c r="D8" s="78"/>
      <c r="E8" s="78"/>
      <c r="F8" s="78"/>
      <c r="G8" s="78"/>
      <c r="H8" s="78"/>
      <c r="I8" s="78"/>
      <c r="J8" s="78"/>
      <c r="K8" s="78"/>
      <c r="L8" s="78"/>
      <c r="M8" s="78"/>
      <c r="N8" s="78"/>
      <c r="O8" s="78"/>
      <c r="P8" s="78"/>
      <c r="Q8" s="78"/>
      <c r="R8" s="78"/>
    </row>
    <row r="9" spans="1:18" ht="15">
      <c r="A9" s="82" t="s">
        <v>497</v>
      </c>
      <c r="B9" s="78">
        <v>1</v>
      </c>
      <c r="C9" s="78"/>
      <c r="D9" s="78"/>
      <c r="E9" s="78"/>
      <c r="F9" s="78"/>
      <c r="G9" s="78"/>
      <c r="H9" s="78"/>
      <c r="I9" s="78"/>
      <c r="J9" s="78"/>
      <c r="K9" s="78"/>
      <c r="L9" s="78"/>
      <c r="M9" s="78"/>
      <c r="N9" s="78"/>
      <c r="O9" s="78"/>
      <c r="P9" s="78"/>
      <c r="Q9" s="78"/>
      <c r="R9" s="78"/>
    </row>
    <row r="10" spans="1:18" ht="15">
      <c r="A10" s="82" t="s">
        <v>2041</v>
      </c>
      <c r="B10" s="78">
        <v>1</v>
      </c>
      <c r="C10" s="78"/>
      <c r="D10" s="78"/>
      <c r="E10" s="78"/>
      <c r="F10" s="78"/>
      <c r="G10" s="78"/>
      <c r="H10" s="78"/>
      <c r="I10" s="78"/>
      <c r="J10" s="78"/>
      <c r="K10" s="78"/>
      <c r="L10" s="78"/>
      <c r="M10" s="78"/>
      <c r="N10" s="78"/>
      <c r="O10" s="78"/>
      <c r="P10" s="78"/>
      <c r="Q10" s="78"/>
      <c r="R10" s="78"/>
    </row>
    <row r="11" spans="1:18" ht="15">
      <c r="A11" s="82" t="s">
        <v>491</v>
      </c>
      <c r="B11" s="78">
        <v>1</v>
      </c>
      <c r="C11" s="78"/>
      <c r="D11" s="78"/>
      <c r="E11" s="78"/>
      <c r="F11" s="78"/>
      <c r="G11" s="78"/>
      <c r="H11" s="78"/>
      <c r="I11" s="78"/>
      <c r="J11" s="78"/>
      <c r="K11" s="78"/>
      <c r="L11" s="78"/>
      <c r="M11" s="78"/>
      <c r="N11" s="78"/>
      <c r="O11" s="78"/>
      <c r="P11" s="78"/>
      <c r="Q11" s="78"/>
      <c r="R11" s="78"/>
    </row>
    <row r="14" spans="1:18" ht="15" customHeight="1">
      <c r="A14" s="13" t="s">
        <v>2062</v>
      </c>
      <c r="B14" s="13" t="s">
        <v>2042</v>
      </c>
      <c r="C14" s="13" t="s">
        <v>2064</v>
      </c>
      <c r="D14" s="13" t="s">
        <v>2045</v>
      </c>
      <c r="E14" s="13" t="s">
        <v>2065</v>
      </c>
      <c r="F14" s="13" t="s">
        <v>2047</v>
      </c>
      <c r="G14" s="78" t="s">
        <v>2066</v>
      </c>
      <c r="H14" s="78" t="s">
        <v>2049</v>
      </c>
      <c r="I14" s="13" t="s">
        <v>2067</v>
      </c>
      <c r="J14" s="13" t="s">
        <v>2051</v>
      </c>
      <c r="K14" s="13" t="s">
        <v>2068</v>
      </c>
      <c r="L14" s="13" t="s">
        <v>2053</v>
      </c>
      <c r="M14" s="13" t="s">
        <v>2069</v>
      </c>
      <c r="N14" s="13" t="s">
        <v>2055</v>
      </c>
      <c r="O14" s="78" t="s">
        <v>2070</v>
      </c>
      <c r="P14" s="78" t="s">
        <v>2057</v>
      </c>
      <c r="Q14" s="13" t="s">
        <v>2071</v>
      </c>
      <c r="R14" s="13" t="s">
        <v>2058</v>
      </c>
    </row>
    <row r="15" spans="1:18" ht="15">
      <c r="A15" s="78" t="s">
        <v>510</v>
      </c>
      <c r="B15" s="78">
        <v>57</v>
      </c>
      <c r="C15" s="78" t="s">
        <v>510</v>
      </c>
      <c r="D15" s="78">
        <v>49</v>
      </c>
      <c r="E15" s="78" t="s">
        <v>505</v>
      </c>
      <c r="F15" s="78">
        <v>46</v>
      </c>
      <c r="G15" s="78"/>
      <c r="H15" s="78"/>
      <c r="I15" s="78" t="s">
        <v>509</v>
      </c>
      <c r="J15" s="78">
        <v>12</v>
      </c>
      <c r="K15" s="78" t="s">
        <v>510</v>
      </c>
      <c r="L15" s="78">
        <v>8</v>
      </c>
      <c r="M15" s="78" t="s">
        <v>504</v>
      </c>
      <c r="N15" s="78">
        <v>4</v>
      </c>
      <c r="O15" s="78"/>
      <c r="P15" s="78"/>
      <c r="Q15" s="78" t="s">
        <v>502</v>
      </c>
      <c r="R15" s="78">
        <v>1</v>
      </c>
    </row>
    <row r="16" spans="1:18" ht="15">
      <c r="A16" s="78" t="s">
        <v>505</v>
      </c>
      <c r="B16" s="78">
        <v>46</v>
      </c>
      <c r="C16" s="78"/>
      <c r="D16" s="78"/>
      <c r="E16" s="78" t="s">
        <v>2063</v>
      </c>
      <c r="F16" s="78">
        <v>1</v>
      </c>
      <c r="G16" s="78"/>
      <c r="H16" s="78"/>
      <c r="I16" s="78" t="s">
        <v>503</v>
      </c>
      <c r="J16" s="78">
        <v>2</v>
      </c>
      <c r="K16" s="78"/>
      <c r="L16" s="78"/>
      <c r="M16" s="78"/>
      <c r="N16" s="78"/>
      <c r="O16" s="78"/>
      <c r="P16" s="78"/>
      <c r="Q16" s="78"/>
      <c r="R16" s="78"/>
    </row>
    <row r="17" spans="1:18" ht="15">
      <c r="A17" s="78" t="s">
        <v>509</v>
      </c>
      <c r="B17" s="78">
        <v>12</v>
      </c>
      <c r="C17" s="78"/>
      <c r="D17" s="78"/>
      <c r="E17" s="78"/>
      <c r="F17" s="78"/>
      <c r="G17" s="78"/>
      <c r="H17" s="78"/>
      <c r="I17" s="78" t="s">
        <v>507</v>
      </c>
      <c r="J17" s="78">
        <v>2</v>
      </c>
      <c r="K17" s="78"/>
      <c r="L17" s="78"/>
      <c r="M17" s="78"/>
      <c r="N17" s="78"/>
      <c r="O17" s="78"/>
      <c r="P17" s="78"/>
      <c r="Q17" s="78"/>
      <c r="R17" s="78"/>
    </row>
    <row r="18" spans="1:18" ht="15">
      <c r="A18" s="78" t="s">
        <v>504</v>
      </c>
      <c r="B18" s="78">
        <v>4</v>
      </c>
      <c r="C18" s="78"/>
      <c r="D18" s="78"/>
      <c r="E18" s="78"/>
      <c r="F18" s="78"/>
      <c r="G18" s="78"/>
      <c r="H18" s="78"/>
      <c r="I18" s="78" t="s">
        <v>501</v>
      </c>
      <c r="J18" s="78">
        <v>1</v>
      </c>
      <c r="K18" s="78"/>
      <c r="L18" s="78"/>
      <c r="M18" s="78"/>
      <c r="N18" s="78"/>
      <c r="O18" s="78"/>
      <c r="P18" s="78"/>
      <c r="Q18" s="78"/>
      <c r="R18" s="78"/>
    </row>
    <row r="19" spans="1:18" ht="15">
      <c r="A19" s="78" t="s">
        <v>507</v>
      </c>
      <c r="B19" s="78">
        <v>2</v>
      </c>
      <c r="C19" s="78"/>
      <c r="D19" s="78"/>
      <c r="E19" s="78"/>
      <c r="F19" s="78"/>
      <c r="G19" s="78"/>
      <c r="H19" s="78"/>
      <c r="I19" s="78" t="s">
        <v>508</v>
      </c>
      <c r="J19" s="78">
        <v>1</v>
      </c>
      <c r="K19" s="78"/>
      <c r="L19" s="78"/>
      <c r="M19" s="78"/>
      <c r="N19" s="78"/>
      <c r="O19" s="78"/>
      <c r="P19" s="78"/>
      <c r="Q19" s="78"/>
      <c r="R19" s="78"/>
    </row>
    <row r="20" spans="1:18" ht="15">
      <c r="A20" s="78" t="s">
        <v>503</v>
      </c>
      <c r="B20" s="78">
        <v>2</v>
      </c>
      <c r="C20" s="78"/>
      <c r="D20" s="78"/>
      <c r="E20" s="78"/>
      <c r="F20" s="78"/>
      <c r="G20" s="78"/>
      <c r="H20" s="78"/>
      <c r="I20" s="78"/>
      <c r="J20" s="78"/>
      <c r="K20" s="78"/>
      <c r="L20" s="78"/>
      <c r="M20" s="78"/>
      <c r="N20" s="78"/>
      <c r="O20" s="78"/>
      <c r="P20" s="78"/>
      <c r="Q20" s="78"/>
      <c r="R20" s="78"/>
    </row>
    <row r="21" spans="1:18" ht="15">
      <c r="A21" s="78" t="s">
        <v>508</v>
      </c>
      <c r="B21" s="78">
        <v>1</v>
      </c>
      <c r="C21" s="78"/>
      <c r="D21" s="78"/>
      <c r="E21" s="78"/>
      <c r="F21" s="78"/>
      <c r="G21" s="78"/>
      <c r="H21" s="78"/>
      <c r="I21" s="78"/>
      <c r="J21" s="78"/>
      <c r="K21" s="78"/>
      <c r="L21" s="78"/>
      <c r="M21" s="78"/>
      <c r="N21" s="78"/>
      <c r="O21" s="78"/>
      <c r="P21" s="78"/>
      <c r="Q21" s="78"/>
      <c r="R21" s="78"/>
    </row>
    <row r="22" spans="1:18" ht="15">
      <c r="A22" s="78" t="s">
        <v>2063</v>
      </c>
      <c r="B22" s="78">
        <v>1</v>
      </c>
      <c r="C22" s="78"/>
      <c r="D22" s="78"/>
      <c r="E22" s="78"/>
      <c r="F22" s="78"/>
      <c r="G22" s="78"/>
      <c r="H22" s="78"/>
      <c r="I22" s="78"/>
      <c r="J22" s="78"/>
      <c r="K22" s="78"/>
      <c r="L22" s="78"/>
      <c r="M22" s="78"/>
      <c r="N22" s="78"/>
      <c r="O22" s="78"/>
      <c r="P22" s="78"/>
      <c r="Q22" s="78"/>
      <c r="R22" s="78"/>
    </row>
    <row r="23" spans="1:18" ht="15">
      <c r="A23" s="78" t="s">
        <v>502</v>
      </c>
      <c r="B23" s="78">
        <v>1</v>
      </c>
      <c r="C23" s="78"/>
      <c r="D23" s="78"/>
      <c r="E23" s="78"/>
      <c r="F23" s="78"/>
      <c r="G23" s="78"/>
      <c r="H23" s="78"/>
      <c r="I23" s="78"/>
      <c r="J23" s="78"/>
      <c r="K23" s="78"/>
      <c r="L23" s="78"/>
      <c r="M23" s="78"/>
      <c r="N23" s="78"/>
      <c r="O23" s="78"/>
      <c r="P23" s="78"/>
      <c r="Q23" s="78"/>
      <c r="R23" s="78"/>
    </row>
    <row r="24" spans="1:18" ht="15">
      <c r="A24" s="78" t="s">
        <v>501</v>
      </c>
      <c r="B24" s="78">
        <v>1</v>
      </c>
      <c r="C24" s="78"/>
      <c r="D24" s="78"/>
      <c r="E24" s="78"/>
      <c r="F24" s="78"/>
      <c r="G24" s="78"/>
      <c r="H24" s="78"/>
      <c r="I24" s="78"/>
      <c r="J24" s="78"/>
      <c r="K24" s="78"/>
      <c r="L24" s="78"/>
      <c r="M24" s="78"/>
      <c r="N24" s="78"/>
      <c r="O24" s="78"/>
      <c r="P24" s="78"/>
      <c r="Q24" s="78"/>
      <c r="R24" s="78"/>
    </row>
    <row r="27" spans="1:18" ht="15" customHeight="1">
      <c r="A27" s="13" t="s">
        <v>2074</v>
      </c>
      <c r="B27" s="13" t="s">
        <v>2042</v>
      </c>
      <c r="C27" s="78" t="s">
        <v>2084</v>
      </c>
      <c r="D27" s="78" t="s">
        <v>2045</v>
      </c>
      <c r="E27" s="78" t="s">
        <v>2085</v>
      </c>
      <c r="F27" s="78" t="s">
        <v>2047</v>
      </c>
      <c r="G27" s="78" t="s">
        <v>2086</v>
      </c>
      <c r="H27" s="78" t="s">
        <v>2049</v>
      </c>
      <c r="I27" s="13" t="s">
        <v>2087</v>
      </c>
      <c r="J27" s="13" t="s">
        <v>2051</v>
      </c>
      <c r="K27" s="78" t="s">
        <v>2093</v>
      </c>
      <c r="L27" s="78" t="s">
        <v>2053</v>
      </c>
      <c r="M27" s="13" t="s">
        <v>2094</v>
      </c>
      <c r="N27" s="13" t="s">
        <v>2055</v>
      </c>
      <c r="O27" s="13" t="s">
        <v>2095</v>
      </c>
      <c r="P27" s="13" t="s">
        <v>2057</v>
      </c>
      <c r="Q27" s="78" t="s">
        <v>2101</v>
      </c>
      <c r="R27" s="78" t="s">
        <v>2058</v>
      </c>
    </row>
    <row r="28" spans="1:18" ht="15">
      <c r="A28" s="78" t="s">
        <v>2075</v>
      </c>
      <c r="B28" s="78">
        <v>19</v>
      </c>
      <c r="C28" s="78"/>
      <c r="D28" s="78"/>
      <c r="E28" s="78"/>
      <c r="F28" s="78"/>
      <c r="G28" s="78"/>
      <c r="H28" s="78"/>
      <c r="I28" s="78" t="s">
        <v>2075</v>
      </c>
      <c r="J28" s="78">
        <v>18</v>
      </c>
      <c r="K28" s="78"/>
      <c r="L28" s="78"/>
      <c r="M28" s="78" t="s">
        <v>514</v>
      </c>
      <c r="N28" s="78">
        <v>4</v>
      </c>
      <c r="O28" s="78" t="s">
        <v>2079</v>
      </c>
      <c r="P28" s="78">
        <v>2</v>
      </c>
      <c r="Q28" s="78"/>
      <c r="R28" s="78"/>
    </row>
    <row r="29" spans="1:18" ht="15">
      <c r="A29" s="78" t="s">
        <v>2076</v>
      </c>
      <c r="B29" s="78">
        <v>9</v>
      </c>
      <c r="C29" s="78"/>
      <c r="D29" s="78"/>
      <c r="E29" s="78"/>
      <c r="F29" s="78"/>
      <c r="G29" s="78"/>
      <c r="H29" s="78"/>
      <c r="I29" s="78" t="s">
        <v>2076</v>
      </c>
      <c r="J29" s="78">
        <v>9</v>
      </c>
      <c r="K29" s="78"/>
      <c r="L29" s="78"/>
      <c r="M29" s="78"/>
      <c r="N29" s="78"/>
      <c r="O29" s="78" t="s">
        <v>2080</v>
      </c>
      <c r="P29" s="78">
        <v>2</v>
      </c>
      <c r="Q29" s="78"/>
      <c r="R29" s="78"/>
    </row>
    <row r="30" spans="1:18" ht="15">
      <c r="A30" s="78" t="s">
        <v>2077</v>
      </c>
      <c r="B30" s="78">
        <v>8</v>
      </c>
      <c r="C30" s="78"/>
      <c r="D30" s="78"/>
      <c r="E30" s="78"/>
      <c r="F30" s="78"/>
      <c r="G30" s="78"/>
      <c r="H30" s="78"/>
      <c r="I30" s="78" t="s">
        <v>2077</v>
      </c>
      <c r="J30" s="78">
        <v>8</v>
      </c>
      <c r="K30" s="78"/>
      <c r="L30" s="78"/>
      <c r="M30" s="78"/>
      <c r="N30" s="78"/>
      <c r="O30" s="78" t="s">
        <v>2081</v>
      </c>
      <c r="P30" s="78">
        <v>2</v>
      </c>
      <c r="Q30" s="78"/>
      <c r="R30" s="78"/>
    </row>
    <row r="31" spans="1:18" ht="15">
      <c r="A31" s="78" t="s">
        <v>2078</v>
      </c>
      <c r="B31" s="78">
        <v>8</v>
      </c>
      <c r="C31" s="78"/>
      <c r="D31" s="78"/>
      <c r="E31" s="78"/>
      <c r="F31" s="78"/>
      <c r="G31" s="78"/>
      <c r="H31" s="78"/>
      <c r="I31" s="78" t="s">
        <v>2078</v>
      </c>
      <c r="J31" s="78">
        <v>8</v>
      </c>
      <c r="K31" s="78"/>
      <c r="L31" s="78"/>
      <c r="M31" s="78"/>
      <c r="N31" s="78"/>
      <c r="O31" s="78" t="s">
        <v>2082</v>
      </c>
      <c r="P31" s="78">
        <v>2</v>
      </c>
      <c r="Q31" s="78"/>
      <c r="R31" s="78"/>
    </row>
    <row r="32" spans="1:18" ht="15">
      <c r="A32" s="78" t="s">
        <v>2079</v>
      </c>
      <c r="B32" s="78">
        <v>4</v>
      </c>
      <c r="C32" s="78"/>
      <c r="D32" s="78"/>
      <c r="E32" s="78"/>
      <c r="F32" s="78"/>
      <c r="G32" s="78"/>
      <c r="H32" s="78"/>
      <c r="I32" s="78" t="s">
        <v>2088</v>
      </c>
      <c r="J32" s="78">
        <v>2</v>
      </c>
      <c r="K32" s="78"/>
      <c r="L32" s="78"/>
      <c r="M32" s="78"/>
      <c r="N32" s="78"/>
      <c r="O32" s="78" t="s">
        <v>2083</v>
      </c>
      <c r="P32" s="78">
        <v>2</v>
      </c>
      <c r="Q32" s="78"/>
      <c r="R32" s="78"/>
    </row>
    <row r="33" spans="1:18" ht="15">
      <c r="A33" s="78" t="s">
        <v>514</v>
      </c>
      <c r="B33" s="78">
        <v>4</v>
      </c>
      <c r="C33" s="78"/>
      <c r="D33" s="78"/>
      <c r="E33" s="78"/>
      <c r="F33" s="78"/>
      <c r="G33" s="78"/>
      <c r="H33" s="78"/>
      <c r="I33" s="78" t="s">
        <v>2089</v>
      </c>
      <c r="J33" s="78">
        <v>2</v>
      </c>
      <c r="K33" s="78"/>
      <c r="L33" s="78"/>
      <c r="M33" s="78"/>
      <c r="N33" s="78"/>
      <c r="O33" s="78" t="s">
        <v>2096</v>
      </c>
      <c r="P33" s="78">
        <v>2</v>
      </c>
      <c r="Q33" s="78"/>
      <c r="R33" s="78"/>
    </row>
    <row r="34" spans="1:18" ht="15">
      <c r="A34" s="78" t="s">
        <v>2080</v>
      </c>
      <c r="B34" s="78">
        <v>2</v>
      </c>
      <c r="C34" s="78"/>
      <c r="D34" s="78"/>
      <c r="E34" s="78"/>
      <c r="F34" s="78"/>
      <c r="G34" s="78"/>
      <c r="H34" s="78"/>
      <c r="I34" s="78" t="s">
        <v>2079</v>
      </c>
      <c r="J34" s="78">
        <v>2</v>
      </c>
      <c r="K34" s="78"/>
      <c r="L34" s="78"/>
      <c r="M34" s="78"/>
      <c r="N34" s="78"/>
      <c r="O34" s="78" t="s">
        <v>2097</v>
      </c>
      <c r="P34" s="78">
        <v>1</v>
      </c>
      <c r="Q34" s="78"/>
      <c r="R34" s="78"/>
    </row>
    <row r="35" spans="1:18" ht="15">
      <c r="A35" s="78" t="s">
        <v>2081</v>
      </c>
      <c r="B35" s="78">
        <v>2</v>
      </c>
      <c r="C35" s="78"/>
      <c r="D35" s="78"/>
      <c r="E35" s="78"/>
      <c r="F35" s="78"/>
      <c r="G35" s="78"/>
      <c r="H35" s="78"/>
      <c r="I35" s="78" t="s">
        <v>2090</v>
      </c>
      <c r="J35" s="78">
        <v>1</v>
      </c>
      <c r="K35" s="78"/>
      <c r="L35" s="78"/>
      <c r="M35" s="78"/>
      <c r="N35" s="78"/>
      <c r="O35" s="78" t="s">
        <v>2098</v>
      </c>
      <c r="P35" s="78">
        <v>1</v>
      </c>
      <c r="Q35" s="78"/>
      <c r="R35" s="78"/>
    </row>
    <row r="36" spans="1:18" ht="15">
      <c r="A36" s="78" t="s">
        <v>2082</v>
      </c>
      <c r="B36" s="78">
        <v>2</v>
      </c>
      <c r="C36" s="78"/>
      <c r="D36" s="78"/>
      <c r="E36" s="78"/>
      <c r="F36" s="78"/>
      <c r="G36" s="78"/>
      <c r="H36" s="78"/>
      <c r="I36" s="78" t="s">
        <v>2091</v>
      </c>
      <c r="J36" s="78">
        <v>1</v>
      </c>
      <c r="K36" s="78"/>
      <c r="L36" s="78"/>
      <c r="M36" s="78"/>
      <c r="N36" s="78"/>
      <c r="O36" s="78" t="s">
        <v>2099</v>
      </c>
      <c r="P36" s="78">
        <v>1</v>
      </c>
      <c r="Q36" s="78"/>
      <c r="R36" s="78"/>
    </row>
    <row r="37" spans="1:18" ht="15">
      <c r="A37" s="78" t="s">
        <v>2083</v>
      </c>
      <c r="B37" s="78">
        <v>2</v>
      </c>
      <c r="C37" s="78"/>
      <c r="D37" s="78"/>
      <c r="E37" s="78"/>
      <c r="F37" s="78"/>
      <c r="G37" s="78"/>
      <c r="H37" s="78"/>
      <c r="I37" s="78" t="s">
        <v>2092</v>
      </c>
      <c r="J37" s="78">
        <v>1</v>
      </c>
      <c r="K37" s="78"/>
      <c r="L37" s="78"/>
      <c r="M37" s="78"/>
      <c r="N37" s="78"/>
      <c r="O37" s="78" t="s">
        <v>2100</v>
      </c>
      <c r="P37" s="78">
        <v>1</v>
      </c>
      <c r="Q37" s="78"/>
      <c r="R37" s="78"/>
    </row>
    <row r="40" spans="1:18" ht="15" customHeight="1">
      <c r="A40" s="13" t="s">
        <v>2105</v>
      </c>
      <c r="B40" s="13" t="s">
        <v>2042</v>
      </c>
      <c r="C40" s="13" t="s">
        <v>2116</v>
      </c>
      <c r="D40" s="13" t="s">
        <v>2045</v>
      </c>
      <c r="E40" s="13" t="s">
        <v>2122</v>
      </c>
      <c r="F40" s="13" t="s">
        <v>2047</v>
      </c>
      <c r="G40" s="13" t="s">
        <v>2132</v>
      </c>
      <c r="H40" s="13" t="s">
        <v>2049</v>
      </c>
      <c r="I40" s="13" t="s">
        <v>2134</v>
      </c>
      <c r="J40" s="13" t="s">
        <v>2051</v>
      </c>
      <c r="K40" s="13" t="s">
        <v>2138</v>
      </c>
      <c r="L40" s="13" t="s">
        <v>2053</v>
      </c>
      <c r="M40" s="13" t="s">
        <v>2141</v>
      </c>
      <c r="N40" s="13" t="s">
        <v>2055</v>
      </c>
      <c r="O40" s="13" t="s">
        <v>2148</v>
      </c>
      <c r="P40" s="13" t="s">
        <v>2057</v>
      </c>
      <c r="Q40" s="13" t="s">
        <v>2156</v>
      </c>
      <c r="R40" s="13" t="s">
        <v>2058</v>
      </c>
    </row>
    <row r="41" spans="1:18" ht="15">
      <c r="A41" s="84" t="s">
        <v>2106</v>
      </c>
      <c r="B41" s="84">
        <v>84</v>
      </c>
      <c r="C41" s="84" t="s">
        <v>2112</v>
      </c>
      <c r="D41" s="84">
        <v>48</v>
      </c>
      <c r="E41" s="84" t="s">
        <v>2123</v>
      </c>
      <c r="F41" s="84">
        <v>44</v>
      </c>
      <c r="G41" s="84" t="s">
        <v>2133</v>
      </c>
      <c r="H41" s="84">
        <v>5</v>
      </c>
      <c r="I41" s="84" t="s">
        <v>2075</v>
      </c>
      <c r="J41" s="84">
        <v>18</v>
      </c>
      <c r="K41" s="84" t="s">
        <v>2112</v>
      </c>
      <c r="L41" s="84">
        <v>8</v>
      </c>
      <c r="M41" s="84" t="s">
        <v>2142</v>
      </c>
      <c r="N41" s="84">
        <v>4</v>
      </c>
      <c r="O41" s="84" t="s">
        <v>2149</v>
      </c>
      <c r="P41" s="84">
        <v>3</v>
      </c>
      <c r="Q41" s="84" t="s">
        <v>2157</v>
      </c>
      <c r="R41" s="84">
        <v>2</v>
      </c>
    </row>
    <row r="42" spans="1:18" ht="15">
      <c r="A42" s="84" t="s">
        <v>2107</v>
      </c>
      <c r="B42" s="84">
        <v>34</v>
      </c>
      <c r="C42" s="84" t="s">
        <v>2113</v>
      </c>
      <c r="D42" s="84">
        <v>48</v>
      </c>
      <c r="E42" s="84" t="s">
        <v>2124</v>
      </c>
      <c r="F42" s="84">
        <v>34</v>
      </c>
      <c r="G42" s="84" t="s">
        <v>2075</v>
      </c>
      <c r="H42" s="84">
        <v>5</v>
      </c>
      <c r="I42" s="84" t="s">
        <v>2078</v>
      </c>
      <c r="J42" s="84">
        <v>12</v>
      </c>
      <c r="K42" s="84" t="s">
        <v>2125</v>
      </c>
      <c r="L42" s="84">
        <v>7</v>
      </c>
      <c r="M42" s="84" t="s">
        <v>2078</v>
      </c>
      <c r="N42" s="84">
        <v>4</v>
      </c>
      <c r="O42" s="84" t="s">
        <v>2150</v>
      </c>
      <c r="P42" s="84">
        <v>2</v>
      </c>
      <c r="Q42" s="84"/>
      <c r="R42" s="84"/>
    </row>
    <row r="43" spans="1:18" ht="15">
      <c r="A43" s="84" t="s">
        <v>2108</v>
      </c>
      <c r="B43" s="84">
        <v>1</v>
      </c>
      <c r="C43" s="84" t="s">
        <v>2114</v>
      </c>
      <c r="D43" s="84">
        <v>48</v>
      </c>
      <c r="E43" s="84" t="s">
        <v>2125</v>
      </c>
      <c r="F43" s="84">
        <v>29</v>
      </c>
      <c r="G43" s="84" t="s">
        <v>238</v>
      </c>
      <c r="H43" s="84">
        <v>3</v>
      </c>
      <c r="I43" s="84" t="s">
        <v>2076</v>
      </c>
      <c r="J43" s="84">
        <v>9</v>
      </c>
      <c r="K43" s="84" t="s">
        <v>2113</v>
      </c>
      <c r="L43" s="84">
        <v>7</v>
      </c>
      <c r="M43" s="84" t="s">
        <v>2143</v>
      </c>
      <c r="N43" s="84">
        <v>4</v>
      </c>
      <c r="O43" s="84" t="s">
        <v>2079</v>
      </c>
      <c r="P43" s="84">
        <v>2</v>
      </c>
      <c r="Q43" s="84"/>
      <c r="R43" s="84"/>
    </row>
    <row r="44" spans="1:18" ht="15">
      <c r="A44" s="84" t="s">
        <v>2109</v>
      </c>
      <c r="B44" s="84">
        <v>2626</v>
      </c>
      <c r="C44" s="84" t="s">
        <v>2115</v>
      </c>
      <c r="D44" s="84">
        <v>48</v>
      </c>
      <c r="E44" s="84" t="s">
        <v>2126</v>
      </c>
      <c r="F44" s="84">
        <v>17</v>
      </c>
      <c r="G44" s="84" t="s">
        <v>308</v>
      </c>
      <c r="H44" s="84">
        <v>3</v>
      </c>
      <c r="I44" s="84" t="s">
        <v>2077</v>
      </c>
      <c r="J44" s="84">
        <v>8</v>
      </c>
      <c r="K44" s="84" t="s">
        <v>2114</v>
      </c>
      <c r="L44" s="84">
        <v>7</v>
      </c>
      <c r="M44" s="84" t="s">
        <v>2111</v>
      </c>
      <c r="N44" s="84">
        <v>4</v>
      </c>
      <c r="O44" s="84" t="s">
        <v>2151</v>
      </c>
      <c r="P44" s="84">
        <v>2</v>
      </c>
      <c r="Q44" s="84"/>
      <c r="R44" s="84"/>
    </row>
    <row r="45" spans="1:18" ht="15">
      <c r="A45" s="84" t="s">
        <v>2110</v>
      </c>
      <c r="B45" s="84">
        <v>2745</v>
      </c>
      <c r="C45" s="84" t="s">
        <v>2111</v>
      </c>
      <c r="D45" s="84">
        <v>48</v>
      </c>
      <c r="E45" s="84" t="s">
        <v>2127</v>
      </c>
      <c r="F45" s="84">
        <v>15</v>
      </c>
      <c r="G45" s="84" t="s">
        <v>307</v>
      </c>
      <c r="H45" s="84">
        <v>3</v>
      </c>
      <c r="I45" s="84" t="s">
        <v>2124</v>
      </c>
      <c r="J45" s="84">
        <v>3</v>
      </c>
      <c r="K45" s="84" t="s">
        <v>2115</v>
      </c>
      <c r="L45" s="84">
        <v>7</v>
      </c>
      <c r="M45" s="84" t="s">
        <v>2144</v>
      </c>
      <c r="N45" s="84">
        <v>4</v>
      </c>
      <c r="O45" s="84" t="s">
        <v>2152</v>
      </c>
      <c r="P45" s="84">
        <v>2</v>
      </c>
      <c r="Q45" s="84"/>
      <c r="R45" s="84"/>
    </row>
    <row r="46" spans="1:18" ht="15">
      <c r="A46" s="84" t="s">
        <v>2111</v>
      </c>
      <c r="B46" s="84">
        <v>59</v>
      </c>
      <c r="C46" s="84" t="s">
        <v>2117</v>
      </c>
      <c r="D46" s="84">
        <v>40</v>
      </c>
      <c r="E46" s="84" t="s">
        <v>2128</v>
      </c>
      <c r="F46" s="84">
        <v>14</v>
      </c>
      <c r="G46" s="84" t="s">
        <v>306</v>
      </c>
      <c r="H46" s="84">
        <v>3</v>
      </c>
      <c r="I46" s="84" t="s">
        <v>2135</v>
      </c>
      <c r="J46" s="84">
        <v>3</v>
      </c>
      <c r="K46" s="84" t="s">
        <v>2111</v>
      </c>
      <c r="L46" s="84">
        <v>7</v>
      </c>
      <c r="M46" s="84" t="s">
        <v>2145</v>
      </c>
      <c r="N46" s="84">
        <v>4</v>
      </c>
      <c r="O46" s="84" t="s">
        <v>2153</v>
      </c>
      <c r="P46" s="84">
        <v>2</v>
      </c>
      <c r="Q46" s="84"/>
      <c r="R46" s="84"/>
    </row>
    <row r="47" spans="1:18" ht="15">
      <c r="A47" s="84" t="s">
        <v>2112</v>
      </c>
      <c r="B47" s="84">
        <v>58</v>
      </c>
      <c r="C47" s="84" t="s">
        <v>2118</v>
      </c>
      <c r="D47" s="84">
        <v>32</v>
      </c>
      <c r="E47" s="84" t="s">
        <v>2129</v>
      </c>
      <c r="F47" s="84">
        <v>13</v>
      </c>
      <c r="G47" s="84" t="s">
        <v>305</v>
      </c>
      <c r="H47" s="84">
        <v>3</v>
      </c>
      <c r="I47" s="84" t="s">
        <v>2136</v>
      </c>
      <c r="J47" s="84">
        <v>3</v>
      </c>
      <c r="K47" s="84" t="s">
        <v>2078</v>
      </c>
      <c r="L47" s="84">
        <v>5</v>
      </c>
      <c r="M47" s="84" t="s">
        <v>2146</v>
      </c>
      <c r="N47" s="84">
        <v>4</v>
      </c>
      <c r="O47" s="84" t="s">
        <v>2080</v>
      </c>
      <c r="P47" s="84">
        <v>2</v>
      </c>
      <c r="Q47" s="84"/>
      <c r="R47" s="84"/>
    </row>
    <row r="48" spans="1:18" ht="15">
      <c r="A48" s="84" t="s">
        <v>2113</v>
      </c>
      <c r="B48" s="84">
        <v>57</v>
      </c>
      <c r="C48" s="84" t="s">
        <v>2119</v>
      </c>
      <c r="D48" s="84">
        <v>28</v>
      </c>
      <c r="E48" s="84" t="s">
        <v>2078</v>
      </c>
      <c r="F48" s="84">
        <v>12</v>
      </c>
      <c r="G48" s="84" t="s">
        <v>304</v>
      </c>
      <c r="H48" s="84">
        <v>3</v>
      </c>
      <c r="I48" s="84" t="s">
        <v>2088</v>
      </c>
      <c r="J48" s="84">
        <v>2</v>
      </c>
      <c r="K48" s="84" t="s">
        <v>2139</v>
      </c>
      <c r="L48" s="84">
        <v>5</v>
      </c>
      <c r="M48" s="84" t="s">
        <v>2147</v>
      </c>
      <c r="N48" s="84">
        <v>4</v>
      </c>
      <c r="O48" s="84" t="s">
        <v>2154</v>
      </c>
      <c r="P48" s="84">
        <v>2</v>
      </c>
      <c r="Q48" s="84"/>
      <c r="R48" s="84"/>
    </row>
    <row r="49" spans="1:18" ht="15">
      <c r="A49" s="84" t="s">
        <v>2114</v>
      </c>
      <c r="B49" s="84">
        <v>55</v>
      </c>
      <c r="C49" s="84" t="s">
        <v>2120</v>
      </c>
      <c r="D49" s="84">
        <v>28</v>
      </c>
      <c r="E49" s="84" t="s">
        <v>2130</v>
      </c>
      <c r="F49" s="84">
        <v>11</v>
      </c>
      <c r="G49" s="84" t="s">
        <v>303</v>
      </c>
      <c r="H49" s="84">
        <v>3</v>
      </c>
      <c r="I49" s="84" t="s">
        <v>2137</v>
      </c>
      <c r="J49" s="84">
        <v>2</v>
      </c>
      <c r="K49" s="84" t="s">
        <v>2126</v>
      </c>
      <c r="L49" s="84">
        <v>4</v>
      </c>
      <c r="M49" s="84" t="s">
        <v>514</v>
      </c>
      <c r="N49" s="84">
        <v>4</v>
      </c>
      <c r="O49" s="84" t="s">
        <v>2081</v>
      </c>
      <c r="P49" s="84">
        <v>2</v>
      </c>
      <c r="Q49" s="84"/>
      <c r="R49" s="84"/>
    </row>
    <row r="50" spans="1:18" ht="15">
      <c r="A50" s="84" t="s">
        <v>2115</v>
      </c>
      <c r="B50" s="84">
        <v>55</v>
      </c>
      <c r="C50" s="84" t="s">
        <v>2121</v>
      </c>
      <c r="D50" s="84">
        <v>15</v>
      </c>
      <c r="E50" s="84" t="s">
        <v>2131</v>
      </c>
      <c r="F50" s="84">
        <v>10</v>
      </c>
      <c r="G50" s="84" t="s">
        <v>302</v>
      </c>
      <c r="H50" s="84">
        <v>3</v>
      </c>
      <c r="I50" s="84" t="s">
        <v>2089</v>
      </c>
      <c r="J50" s="84">
        <v>2</v>
      </c>
      <c r="K50" s="84" t="s">
        <v>2140</v>
      </c>
      <c r="L50" s="84">
        <v>4</v>
      </c>
      <c r="M50" s="84" t="s">
        <v>217</v>
      </c>
      <c r="N50" s="84">
        <v>3</v>
      </c>
      <c r="O50" s="84" t="s">
        <v>2155</v>
      </c>
      <c r="P50" s="84">
        <v>2</v>
      </c>
      <c r="Q50" s="84"/>
      <c r="R50" s="84"/>
    </row>
    <row r="53" spans="1:18" ht="15" customHeight="1">
      <c r="A53" s="13" t="s">
        <v>2166</v>
      </c>
      <c r="B53" s="13" t="s">
        <v>2042</v>
      </c>
      <c r="C53" s="13" t="s">
        <v>2177</v>
      </c>
      <c r="D53" s="13" t="s">
        <v>2045</v>
      </c>
      <c r="E53" s="13" t="s">
        <v>2180</v>
      </c>
      <c r="F53" s="13" t="s">
        <v>2047</v>
      </c>
      <c r="G53" s="13" t="s">
        <v>2190</v>
      </c>
      <c r="H53" s="13" t="s">
        <v>2049</v>
      </c>
      <c r="I53" s="13" t="s">
        <v>2201</v>
      </c>
      <c r="J53" s="13" t="s">
        <v>2051</v>
      </c>
      <c r="K53" s="13" t="s">
        <v>2212</v>
      </c>
      <c r="L53" s="13" t="s">
        <v>2053</v>
      </c>
      <c r="M53" s="13" t="s">
        <v>2218</v>
      </c>
      <c r="N53" s="13" t="s">
        <v>2055</v>
      </c>
      <c r="O53" s="13" t="s">
        <v>2229</v>
      </c>
      <c r="P53" s="13" t="s">
        <v>2057</v>
      </c>
      <c r="Q53" s="78" t="s">
        <v>2240</v>
      </c>
      <c r="R53" s="78" t="s">
        <v>2058</v>
      </c>
    </row>
    <row r="54" spans="1:18" ht="15">
      <c r="A54" s="84" t="s">
        <v>2167</v>
      </c>
      <c r="B54" s="84">
        <v>55</v>
      </c>
      <c r="C54" s="84" t="s">
        <v>2167</v>
      </c>
      <c r="D54" s="84">
        <v>48</v>
      </c>
      <c r="E54" s="84" t="s">
        <v>2174</v>
      </c>
      <c r="F54" s="84">
        <v>22</v>
      </c>
      <c r="G54" s="84" t="s">
        <v>2191</v>
      </c>
      <c r="H54" s="84">
        <v>5</v>
      </c>
      <c r="I54" s="84" t="s">
        <v>2202</v>
      </c>
      <c r="J54" s="84">
        <v>5</v>
      </c>
      <c r="K54" s="84" t="s">
        <v>2167</v>
      </c>
      <c r="L54" s="84">
        <v>7</v>
      </c>
      <c r="M54" s="84" t="s">
        <v>2219</v>
      </c>
      <c r="N54" s="84">
        <v>4</v>
      </c>
      <c r="O54" s="84" t="s">
        <v>2230</v>
      </c>
      <c r="P54" s="84">
        <v>2</v>
      </c>
      <c r="Q54" s="84"/>
      <c r="R54" s="84"/>
    </row>
    <row r="55" spans="1:18" ht="15">
      <c r="A55" s="84" t="s">
        <v>2168</v>
      </c>
      <c r="B55" s="84">
        <v>55</v>
      </c>
      <c r="C55" s="84" t="s">
        <v>2168</v>
      </c>
      <c r="D55" s="84">
        <v>48</v>
      </c>
      <c r="E55" s="84" t="s">
        <v>2181</v>
      </c>
      <c r="F55" s="84">
        <v>11</v>
      </c>
      <c r="G55" s="84" t="s">
        <v>2192</v>
      </c>
      <c r="H55" s="84">
        <v>3</v>
      </c>
      <c r="I55" s="84" t="s">
        <v>2203</v>
      </c>
      <c r="J55" s="84">
        <v>4</v>
      </c>
      <c r="K55" s="84" t="s">
        <v>2168</v>
      </c>
      <c r="L55" s="84">
        <v>7</v>
      </c>
      <c r="M55" s="84" t="s">
        <v>2220</v>
      </c>
      <c r="N55" s="84">
        <v>4</v>
      </c>
      <c r="O55" s="84" t="s">
        <v>2231</v>
      </c>
      <c r="P55" s="84">
        <v>2</v>
      </c>
      <c r="Q55" s="84"/>
      <c r="R55" s="84"/>
    </row>
    <row r="56" spans="1:18" ht="15">
      <c r="A56" s="84" t="s">
        <v>2169</v>
      </c>
      <c r="B56" s="84">
        <v>55</v>
      </c>
      <c r="C56" s="84" t="s">
        <v>2169</v>
      </c>
      <c r="D56" s="84">
        <v>48</v>
      </c>
      <c r="E56" s="84" t="s">
        <v>2182</v>
      </c>
      <c r="F56" s="84">
        <v>10</v>
      </c>
      <c r="G56" s="84" t="s">
        <v>2193</v>
      </c>
      <c r="H56" s="84">
        <v>3</v>
      </c>
      <c r="I56" s="84" t="s">
        <v>2204</v>
      </c>
      <c r="J56" s="84">
        <v>4</v>
      </c>
      <c r="K56" s="84" t="s">
        <v>2169</v>
      </c>
      <c r="L56" s="84">
        <v>7</v>
      </c>
      <c r="M56" s="84" t="s">
        <v>2221</v>
      </c>
      <c r="N56" s="84">
        <v>4</v>
      </c>
      <c r="O56" s="84" t="s">
        <v>2232</v>
      </c>
      <c r="P56" s="84">
        <v>2</v>
      </c>
      <c r="Q56" s="84"/>
      <c r="R56" s="84"/>
    </row>
    <row r="57" spans="1:18" ht="15">
      <c r="A57" s="84" t="s">
        <v>2170</v>
      </c>
      <c r="B57" s="84">
        <v>39</v>
      </c>
      <c r="C57" s="84" t="s">
        <v>2170</v>
      </c>
      <c r="D57" s="84">
        <v>39</v>
      </c>
      <c r="E57" s="84" t="s">
        <v>2183</v>
      </c>
      <c r="F57" s="84">
        <v>9</v>
      </c>
      <c r="G57" s="84" t="s">
        <v>2194</v>
      </c>
      <c r="H57" s="84">
        <v>3</v>
      </c>
      <c r="I57" s="84" t="s">
        <v>2205</v>
      </c>
      <c r="J57" s="84">
        <v>4</v>
      </c>
      <c r="K57" s="84" t="s">
        <v>2173</v>
      </c>
      <c r="L57" s="84">
        <v>5</v>
      </c>
      <c r="M57" s="84" t="s">
        <v>2222</v>
      </c>
      <c r="N57" s="84">
        <v>4</v>
      </c>
      <c r="O57" s="84" t="s">
        <v>2233</v>
      </c>
      <c r="P57" s="84">
        <v>2</v>
      </c>
      <c r="Q57" s="84"/>
      <c r="R57" s="84"/>
    </row>
    <row r="58" spans="1:18" ht="15">
      <c r="A58" s="84" t="s">
        <v>2171</v>
      </c>
      <c r="B58" s="84">
        <v>30</v>
      </c>
      <c r="C58" s="84" t="s">
        <v>2171</v>
      </c>
      <c r="D58" s="84">
        <v>28</v>
      </c>
      <c r="E58" s="84" t="s">
        <v>2184</v>
      </c>
      <c r="F58" s="84">
        <v>8</v>
      </c>
      <c r="G58" s="84" t="s">
        <v>2195</v>
      </c>
      <c r="H58" s="84">
        <v>3</v>
      </c>
      <c r="I58" s="84" t="s">
        <v>2206</v>
      </c>
      <c r="J58" s="84">
        <v>2</v>
      </c>
      <c r="K58" s="84" t="s">
        <v>2213</v>
      </c>
      <c r="L58" s="84">
        <v>4</v>
      </c>
      <c r="M58" s="84" t="s">
        <v>2223</v>
      </c>
      <c r="N58" s="84">
        <v>4</v>
      </c>
      <c r="O58" s="84" t="s">
        <v>2234</v>
      </c>
      <c r="P58" s="84">
        <v>2</v>
      </c>
      <c r="Q58" s="84"/>
      <c r="R58" s="84"/>
    </row>
    <row r="59" spans="1:18" ht="15">
      <c r="A59" s="84" t="s">
        <v>2172</v>
      </c>
      <c r="B59" s="84">
        <v>30</v>
      </c>
      <c r="C59" s="84" t="s">
        <v>2172</v>
      </c>
      <c r="D59" s="84">
        <v>28</v>
      </c>
      <c r="E59" s="84" t="s">
        <v>2185</v>
      </c>
      <c r="F59" s="84">
        <v>8</v>
      </c>
      <c r="G59" s="84" t="s">
        <v>2196</v>
      </c>
      <c r="H59" s="84">
        <v>3</v>
      </c>
      <c r="I59" s="84" t="s">
        <v>2207</v>
      </c>
      <c r="J59" s="84">
        <v>2</v>
      </c>
      <c r="K59" s="84" t="s">
        <v>2214</v>
      </c>
      <c r="L59" s="84">
        <v>4</v>
      </c>
      <c r="M59" s="84" t="s">
        <v>2224</v>
      </c>
      <c r="N59" s="84">
        <v>4</v>
      </c>
      <c r="O59" s="84" t="s">
        <v>2235</v>
      </c>
      <c r="P59" s="84">
        <v>2</v>
      </c>
      <c r="Q59" s="84"/>
      <c r="R59" s="84"/>
    </row>
    <row r="60" spans="1:18" ht="15">
      <c r="A60" s="84" t="s">
        <v>2173</v>
      </c>
      <c r="B60" s="84">
        <v>25</v>
      </c>
      <c r="C60" s="84" t="s">
        <v>2173</v>
      </c>
      <c r="D60" s="84">
        <v>20</v>
      </c>
      <c r="E60" s="84" t="s">
        <v>2186</v>
      </c>
      <c r="F60" s="84">
        <v>7</v>
      </c>
      <c r="G60" s="84" t="s">
        <v>2197</v>
      </c>
      <c r="H60" s="84">
        <v>3</v>
      </c>
      <c r="I60" s="84" t="s">
        <v>2208</v>
      </c>
      <c r="J60" s="84">
        <v>2</v>
      </c>
      <c r="K60" s="84" t="s">
        <v>2215</v>
      </c>
      <c r="L60" s="84">
        <v>3</v>
      </c>
      <c r="M60" s="84" t="s">
        <v>2225</v>
      </c>
      <c r="N60" s="84">
        <v>4</v>
      </c>
      <c r="O60" s="84" t="s">
        <v>2236</v>
      </c>
      <c r="P60" s="84">
        <v>2</v>
      </c>
      <c r="Q60" s="84"/>
      <c r="R60" s="84"/>
    </row>
    <row r="61" spans="1:18" ht="15">
      <c r="A61" s="84" t="s">
        <v>2174</v>
      </c>
      <c r="B61" s="84">
        <v>22</v>
      </c>
      <c r="C61" s="84" t="s">
        <v>2176</v>
      </c>
      <c r="D61" s="84">
        <v>16</v>
      </c>
      <c r="E61" s="84" t="s">
        <v>2187</v>
      </c>
      <c r="F61" s="84">
        <v>6</v>
      </c>
      <c r="G61" s="84" t="s">
        <v>2198</v>
      </c>
      <c r="H61" s="84">
        <v>3</v>
      </c>
      <c r="I61" s="84" t="s">
        <v>2209</v>
      </c>
      <c r="J61" s="84">
        <v>2</v>
      </c>
      <c r="K61" s="84" t="s">
        <v>2216</v>
      </c>
      <c r="L61" s="84">
        <v>3</v>
      </c>
      <c r="M61" s="84" t="s">
        <v>2226</v>
      </c>
      <c r="N61" s="84">
        <v>4</v>
      </c>
      <c r="O61" s="84" t="s">
        <v>2237</v>
      </c>
      <c r="P61" s="84">
        <v>2</v>
      </c>
      <c r="Q61" s="84"/>
      <c r="R61" s="84"/>
    </row>
    <row r="62" spans="1:18" ht="15">
      <c r="A62" s="84" t="s">
        <v>2175</v>
      </c>
      <c r="B62" s="84">
        <v>18</v>
      </c>
      <c r="C62" s="84" t="s">
        <v>2178</v>
      </c>
      <c r="D62" s="84">
        <v>16</v>
      </c>
      <c r="E62" s="84" t="s">
        <v>2188</v>
      </c>
      <c r="F62" s="84">
        <v>6</v>
      </c>
      <c r="G62" s="84" t="s">
        <v>2199</v>
      </c>
      <c r="H62" s="84">
        <v>3</v>
      </c>
      <c r="I62" s="84" t="s">
        <v>2210</v>
      </c>
      <c r="J62" s="84">
        <v>2</v>
      </c>
      <c r="K62" s="84" t="s">
        <v>2175</v>
      </c>
      <c r="L62" s="84">
        <v>3</v>
      </c>
      <c r="M62" s="84" t="s">
        <v>2227</v>
      </c>
      <c r="N62" s="84">
        <v>3</v>
      </c>
      <c r="O62" s="84" t="s">
        <v>2238</v>
      </c>
      <c r="P62" s="84">
        <v>2</v>
      </c>
      <c r="Q62" s="84"/>
      <c r="R62" s="84"/>
    </row>
    <row r="63" spans="1:18" ht="15">
      <c r="A63" s="84" t="s">
        <v>2176</v>
      </c>
      <c r="B63" s="84">
        <v>17</v>
      </c>
      <c r="C63" s="84" t="s">
        <v>2179</v>
      </c>
      <c r="D63" s="84">
        <v>16</v>
      </c>
      <c r="E63" s="84" t="s">
        <v>2189</v>
      </c>
      <c r="F63" s="84">
        <v>6</v>
      </c>
      <c r="G63" s="84" t="s">
        <v>2200</v>
      </c>
      <c r="H63" s="84">
        <v>2</v>
      </c>
      <c r="I63" s="84" t="s">
        <v>2211</v>
      </c>
      <c r="J63" s="84">
        <v>2</v>
      </c>
      <c r="K63" s="84" t="s">
        <v>2217</v>
      </c>
      <c r="L63" s="84">
        <v>2</v>
      </c>
      <c r="M63" s="84" t="s">
        <v>2228</v>
      </c>
      <c r="N63" s="84">
        <v>3</v>
      </c>
      <c r="O63" s="84" t="s">
        <v>2239</v>
      </c>
      <c r="P63" s="84">
        <v>2</v>
      </c>
      <c r="Q63" s="84"/>
      <c r="R63" s="84"/>
    </row>
    <row r="66" spans="1:18" ht="15" customHeight="1">
      <c r="A66" s="13" t="s">
        <v>2249</v>
      </c>
      <c r="B66" s="13" t="s">
        <v>2042</v>
      </c>
      <c r="C66" s="13" t="s">
        <v>2251</v>
      </c>
      <c r="D66" s="13" t="s">
        <v>2045</v>
      </c>
      <c r="E66" s="13" t="s">
        <v>2252</v>
      </c>
      <c r="F66" s="13" t="s">
        <v>2047</v>
      </c>
      <c r="G66" s="13" t="s">
        <v>2255</v>
      </c>
      <c r="H66" s="13" t="s">
        <v>2049</v>
      </c>
      <c r="I66" s="78" t="s">
        <v>2257</v>
      </c>
      <c r="J66" s="78" t="s">
        <v>2051</v>
      </c>
      <c r="K66" s="13" t="s">
        <v>2259</v>
      </c>
      <c r="L66" s="13" t="s">
        <v>2053</v>
      </c>
      <c r="M66" s="78" t="s">
        <v>2261</v>
      </c>
      <c r="N66" s="78" t="s">
        <v>2055</v>
      </c>
      <c r="O66" s="78" t="s">
        <v>2263</v>
      </c>
      <c r="P66" s="78" t="s">
        <v>2057</v>
      </c>
      <c r="Q66" s="13" t="s">
        <v>2265</v>
      </c>
      <c r="R66" s="13" t="s">
        <v>2058</v>
      </c>
    </row>
    <row r="67" spans="1:18" ht="15">
      <c r="A67" s="78" t="s">
        <v>348</v>
      </c>
      <c r="B67" s="78">
        <v>2</v>
      </c>
      <c r="C67" s="78" t="s">
        <v>348</v>
      </c>
      <c r="D67" s="78">
        <v>2</v>
      </c>
      <c r="E67" s="78" t="s">
        <v>286</v>
      </c>
      <c r="F67" s="78">
        <v>1</v>
      </c>
      <c r="G67" s="78" t="s">
        <v>238</v>
      </c>
      <c r="H67" s="78">
        <v>2</v>
      </c>
      <c r="I67" s="78"/>
      <c r="J67" s="78"/>
      <c r="K67" s="78" t="s">
        <v>315</v>
      </c>
      <c r="L67" s="78">
        <v>1</v>
      </c>
      <c r="M67" s="78"/>
      <c r="N67" s="78"/>
      <c r="O67" s="78"/>
      <c r="P67" s="78"/>
      <c r="Q67" s="78" t="s">
        <v>240</v>
      </c>
      <c r="R67" s="78">
        <v>1</v>
      </c>
    </row>
    <row r="68" spans="1:18" ht="15">
      <c r="A68" s="78" t="s">
        <v>315</v>
      </c>
      <c r="B68" s="78">
        <v>2</v>
      </c>
      <c r="C68" s="78" t="s">
        <v>356</v>
      </c>
      <c r="D68" s="78">
        <v>1</v>
      </c>
      <c r="E68" s="78" t="s">
        <v>241</v>
      </c>
      <c r="F68" s="78">
        <v>1</v>
      </c>
      <c r="G68" s="78" t="s">
        <v>294</v>
      </c>
      <c r="H68" s="78">
        <v>1</v>
      </c>
      <c r="I68" s="78"/>
      <c r="J68" s="78"/>
      <c r="K68" s="78" t="s">
        <v>287</v>
      </c>
      <c r="L68" s="78">
        <v>1</v>
      </c>
      <c r="M68" s="78"/>
      <c r="N68" s="78"/>
      <c r="O68" s="78"/>
      <c r="P68" s="78"/>
      <c r="Q68" s="78"/>
      <c r="R68" s="78"/>
    </row>
    <row r="69" spans="1:18" ht="15">
      <c r="A69" s="78" t="s">
        <v>238</v>
      </c>
      <c r="B69" s="78">
        <v>2</v>
      </c>
      <c r="C69" s="78" t="s">
        <v>309</v>
      </c>
      <c r="D69" s="78">
        <v>1</v>
      </c>
      <c r="E69" s="78" t="s">
        <v>242</v>
      </c>
      <c r="F69" s="78">
        <v>1</v>
      </c>
      <c r="G69" s="78" t="s">
        <v>295</v>
      </c>
      <c r="H69" s="78">
        <v>1</v>
      </c>
      <c r="I69" s="78"/>
      <c r="J69" s="78"/>
      <c r="K69" s="78" t="s">
        <v>288</v>
      </c>
      <c r="L69" s="78">
        <v>1</v>
      </c>
      <c r="M69" s="78"/>
      <c r="N69" s="78"/>
      <c r="O69" s="78"/>
      <c r="P69" s="78"/>
      <c r="Q69" s="78"/>
      <c r="R69" s="78"/>
    </row>
    <row r="70" spans="1:18" ht="15">
      <c r="A70" s="78" t="s">
        <v>356</v>
      </c>
      <c r="B70" s="78">
        <v>1</v>
      </c>
      <c r="C70" s="78" t="s">
        <v>310</v>
      </c>
      <c r="D70" s="78">
        <v>1</v>
      </c>
      <c r="E70" s="78" t="s">
        <v>243</v>
      </c>
      <c r="F70" s="78">
        <v>1</v>
      </c>
      <c r="G70" s="78" t="s">
        <v>297</v>
      </c>
      <c r="H70" s="78">
        <v>1</v>
      </c>
      <c r="I70" s="78"/>
      <c r="J70" s="78"/>
      <c r="K70" s="78" t="s">
        <v>289</v>
      </c>
      <c r="L70" s="78">
        <v>1</v>
      </c>
      <c r="M70" s="78"/>
      <c r="N70" s="78"/>
      <c r="O70" s="78"/>
      <c r="P70" s="78"/>
      <c r="Q70" s="78"/>
      <c r="R70" s="78"/>
    </row>
    <row r="71" spans="1:18" ht="15">
      <c r="A71" s="78" t="s">
        <v>355</v>
      </c>
      <c r="B71" s="78">
        <v>1</v>
      </c>
      <c r="C71" s="78" t="s">
        <v>311</v>
      </c>
      <c r="D71" s="78">
        <v>1</v>
      </c>
      <c r="E71" s="78" t="s">
        <v>244</v>
      </c>
      <c r="F71" s="78">
        <v>1</v>
      </c>
      <c r="G71" s="78"/>
      <c r="H71" s="78"/>
      <c r="I71" s="78"/>
      <c r="J71" s="78"/>
      <c r="K71" s="78" t="s">
        <v>290</v>
      </c>
      <c r="L71" s="78">
        <v>1</v>
      </c>
      <c r="M71" s="78"/>
      <c r="N71" s="78"/>
      <c r="O71" s="78"/>
      <c r="P71" s="78"/>
      <c r="Q71" s="78"/>
      <c r="R71" s="78"/>
    </row>
    <row r="72" spans="1:18" ht="15">
      <c r="A72" s="78" t="s">
        <v>354</v>
      </c>
      <c r="B72" s="78">
        <v>1</v>
      </c>
      <c r="C72" s="78" t="s">
        <v>312</v>
      </c>
      <c r="D72" s="78">
        <v>1</v>
      </c>
      <c r="E72" s="78" t="s">
        <v>245</v>
      </c>
      <c r="F72" s="78">
        <v>1</v>
      </c>
      <c r="G72" s="78"/>
      <c r="H72" s="78"/>
      <c r="I72" s="78"/>
      <c r="J72" s="78"/>
      <c r="K72" s="78" t="s">
        <v>291</v>
      </c>
      <c r="L72" s="78">
        <v>1</v>
      </c>
      <c r="M72" s="78"/>
      <c r="N72" s="78"/>
      <c r="O72" s="78"/>
      <c r="P72" s="78"/>
      <c r="Q72" s="78"/>
      <c r="R72" s="78"/>
    </row>
    <row r="73" spans="1:18" ht="15">
      <c r="A73" s="78" t="s">
        <v>353</v>
      </c>
      <c r="B73" s="78">
        <v>1</v>
      </c>
      <c r="C73" s="78" t="s">
        <v>313</v>
      </c>
      <c r="D73" s="78">
        <v>1</v>
      </c>
      <c r="E73" s="78" t="s">
        <v>246</v>
      </c>
      <c r="F73" s="78">
        <v>1</v>
      </c>
      <c r="G73" s="78"/>
      <c r="H73" s="78"/>
      <c r="I73" s="78"/>
      <c r="J73" s="78"/>
      <c r="K73" s="78" t="s">
        <v>293</v>
      </c>
      <c r="L73" s="78">
        <v>1</v>
      </c>
      <c r="M73" s="78"/>
      <c r="N73" s="78"/>
      <c r="O73" s="78"/>
      <c r="P73" s="78"/>
      <c r="Q73" s="78"/>
      <c r="R73" s="78"/>
    </row>
    <row r="74" spans="1:18" ht="15">
      <c r="A74" s="78" t="s">
        <v>352</v>
      </c>
      <c r="B74" s="78">
        <v>1</v>
      </c>
      <c r="C74" s="78" t="s">
        <v>314</v>
      </c>
      <c r="D74" s="78">
        <v>1</v>
      </c>
      <c r="E74" s="78" t="s">
        <v>247</v>
      </c>
      <c r="F74" s="78">
        <v>1</v>
      </c>
      <c r="G74" s="78"/>
      <c r="H74" s="78"/>
      <c r="I74" s="78"/>
      <c r="J74" s="78"/>
      <c r="K74" s="78" t="s">
        <v>292</v>
      </c>
      <c r="L74" s="78">
        <v>1</v>
      </c>
      <c r="M74" s="78"/>
      <c r="N74" s="78"/>
      <c r="O74" s="78"/>
      <c r="P74" s="78"/>
      <c r="Q74" s="78"/>
      <c r="R74" s="78"/>
    </row>
    <row r="75" spans="1:18" ht="15">
      <c r="A75" s="78" t="s">
        <v>351</v>
      </c>
      <c r="B75" s="78">
        <v>1</v>
      </c>
      <c r="C75" s="78" t="s">
        <v>315</v>
      </c>
      <c r="D75" s="78">
        <v>1</v>
      </c>
      <c r="E75" s="78" t="s">
        <v>248</v>
      </c>
      <c r="F75" s="78">
        <v>1</v>
      </c>
      <c r="G75" s="78"/>
      <c r="H75" s="78"/>
      <c r="I75" s="78"/>
      <c r="J75" s="78"/>
      <c r="K75" s="78"/>
      <c r="L75" s="78"/>
      <c r="M75" s="78"/>
      <c r="N75" s="78"/>
      <c r="O75" s="78"/>
      <c r="P75" s="78"/>
      <c r="Q75" s="78"/>
      <c r="R75" s="78"/>
    </row>
    <row r="76" spans="1:18" ht="15">
      <c r="A76" s="78" t="s">
        <v>350</v>
      </c>
      <c r="B76" s="78">
        <v>1</v>
      </c>
      <c r="C76" s="78" t="s">
        <v>317</v>
      </c>
      <c r="D76" s="78">
        <v>1</v>
      </c>
      <c r="E76" s="78" t="s">
        <v>249</v>
      </c>
      <c r="F76" s="78">
        <v>1</v>
      </c>
      <c r="G76" s="78"/>
      <c r="H76" s="78"/>
      <c r="I76" s="78"/>
      <c r="J76" s="78"/>
      <c r="K76" s="78"/>
      <c r="L76" s="78"/>
      <c r="M76" s="78"/>
      <c r="N76" s="78"/>
      <c r="O76" s="78"/>
      <c r="P76" s="78"/>
      <c r="Q76" s="78"/>
      <c r="R76" s="78"/>
    </row>
    <row r="79" spans="1:18" ht="15" customHeight="1">
      <c r="A79" s="13" t="s">
        <v>2250</v>
      </c>
      <c r="B79" s="13" t="s">
        <v>2042</v>
      </c>
      <c r="C79" s="13" t="s">
        <v>2253</v>
      </c>
      <c r="D79" s="13" t="s">
        <v>2045</v>
      </c>
      <c r="E79" s="78" t="s">
        <v>2254</v>
      </c>
      <c r="F79" s="78" t="s">
        <v>2047</v>
      </c>
      <c r="G79" s="13" t="s">
        <v>2256</v>
      </c>
      <c r="H79" s="13" t="s">
        <v>2049</v>
      </c>
      <c r="I79" s="78" t="s">
        <v>2258</v>
      </c>
      <c r="J79" s="78" t="s">
        <v>2051</v>
      </c>
      <c r="K79" s="13" t="s">
        <v>2260</v>
      </c>
      <c r="L79" s="13" t="s">
        <v>2053</v>
      </c>
      <c r="M79" s="13" t="s">
        <v>2262</v>
      </c>
      <c r="N79" s="13" t="s">
        <v>2055</v>
      </c>
      <c r="O79" s="13" t="s">
        <v>2264</v>
      </c>
      <c r="P79" s="13" t="s">
        <v>2057</v>
      </c>
      <c r="Q79" s="78" t="s">
        <v>2266</v>
      </c>
      <c r="R79" s="78" t="s">
        <v>2058</v>
      </c>
    </row>
    <row r="80" spans="1:18" ht="15">
      <c r="A80" s="78" t="s">
        <v>308</v>
      </c>
      <c r="B80" s="78">
        <v>3</v>
      </c>
      <c r="C80" s="78" t="s">
        <v>316</v>
      </c>
      <c r="D80" s="78">
        <v>1</v>
      </c>
      <c r="E80" s="78"/>
      <c r="F80" s="78"/>
      <c r="G80" s="78" t="s">
        <v>308</v>
      </c>
      <c r="H80" s="78">
        <v>3</v>
      </c>
      <c r="I80" s="78"/>
      <c r="J80" s="78"/>
      <c r="K80" s="78" t="s">
        <v>239</v>
      </c>
      <c r="L80" s="78">
        <v>1</v>
      </c>
      <c r="M80" s="78" t="s">
        <v>217</v>
      </c>
      <c r="N80" s="78">
        <v>3</v>
      </c>
      <c r="O80" s="78" t="s">
        <v>222</v>
      </c>
      <c r="P80" s="78">
        <v>1</v>
      </c>
      <c r="Q80" s="78"/>
      <c r="R80" s="78"/>
    </row>
    <row r="81" spans="1:18" ht="15">
      <c r="A81" s="78" t="s">
        <v>307</v>
      </c>
      <c r="B81" s="78">
        <v>3</v>
      </c>
      <c r="C81" s="78" t="s">
        <v>236</v>
      </c>
      <c r="D81" s="78">
        <v>1</v>
      </c>
      <c r="E81" s="78"/>
      <c r="F81" s="78"/>
      <c r="G81" s="78" t="s">
        <v>307</v>
      </c>
      <c r="H81" s="78">
        <v>3</v>
      </c>
      <c r="I81" s="78"/>
      <c r="J81" s="78"/>
      <c r="K81" s="78"/>
      <c r="L81" s="78"/>
      <c r="M81" s="78"/>
      <c r="N81" s="78"/>
      <c r="O81" s="78"/>
      <c r="P81" s="78"/>
      <c r="Q81" s="78"/>
      <c r="R81" s="78"/>
    </row>
    <row r="82" spans="1:18" ht="15">
      <c r="A82" s="78" t="s">
        <v>306</v>
      </c>
      <c r="B82" s="78">
        <v>3</v>
      </c>
      <c r="C82" s="78"/>
      <c r="D82" s="78"/>
      <c r="E82" s="78"/>
      <c r="F82" s="78"/>
      <c r="G82" s="78" t="s">
        <v>306</v>
      </c>
      <c r="H82" s="78">
        <v>3</v>
      </c>
      <c r="I82" s="78"/>
      <c r="J82" s="78"/>
      <c r="K82" s="78"/>
      <c r="L82" s="78"/>
      <c r="M82" s="78"/>
      <c r="N82" s="78"/>
      <c r="O82" s="78"/>
      <c r="P82" s="78"/>
      <c r="Q82" s="78"/>
      <c r="R82" s="78"/>
    </row>
    <row r="83" spans="1:18" ht="15">
      <c r="A83" s="78" t="s">
        <v>305</v>
      </c>
      <c r="B83" s="78">
        <v>3</v>
      </c>
      <c r="C83" s="78"/>
      <c r="D83" s="78"/>
      <c r="E83" s="78"/>
      <c r="F83" s="78"/>
      <c r="G83" s="78" t="s">
        <v>305</v>
      </c>
      <c r="H83" s="78">
        <v>3</v>
      </c>
      <c r="I83" s="78"/>
      <c r="J83" s="78"/>
      <c r="K83" s="78"/>
      <c r="L83" s="78"/>
      <c r="M83" s="78"/>
      <c r="N83" s="78"/>
      <c r="O83" s="78"/>
      <c r="P83" s="78"/>
      <c r="Q83" s="78"/>
      <c r="R83" s="78"/>
    </row>
    <row r="84" spans="1:18" ht="15">
      <c r="A84" s="78" t="s">
        <v>304</v>
      </c>
      <c r="B84" s="78">
        <v>3</v>
      </c>
      <c r="C84" s="78"/>
      <c r="D84" s="78"/>
      <c r="E84" s="78"/>
      <c r="F84" s="78"/>
      <c r="G84" s="78" t="s">
        <v>304</v>
      </c>
      <c r="H84" s="78">
        <v>3</v>
      </c>
      <c r="I84" s="78"/>
      <c r="J84" s="78"/>
      <c r="K84" s="78"/>
      <c r="L84" s="78"/>
      <c r="M84" s="78"/>
      <c r="N84" s="78"/>
      <c r="O84" s="78"/>
      <c r="P84" s="78"/>
      <c r="Q84" s="78"/>
      <c r="R84" s="78"/>
    </row>
    <row r="85" spans="1:18" ht="15">
      <c r="A85" s="78" t="s">
        <v>303</v>
      </c>
      <c r="B85" s="78">
        <v>3</v>
      </c>
      <c r="C85" s="78"/>
      <c r="D85" s="78"/>
      <c r="E85" s="78"/>
      <c r="F85" s="78"/>
      <c r="G85" s="78" t="s">
        <v>303</v>
      </c>
      <c r="H85" s="78">
        <v>3</v>
      </c>
      <c r="I85" s="78"/>
      <c r="J85" s="78"/>
      <c r="K85" s="78"/>
      <c r="L85" s="78"/>
      <c r="M85" s="78"/>
      <c r="N85" s="78"/>
      <c r="O85" s="78"/>
      <c r="P85" s="78"/>
      <c r="Q85" s="78"/>
      <c r="R85" s="78"/>
    </row>
    <row r="86" spans="1:18" ht="15">
      <c r="A86" s="78" t="s">
        <v>302</v>
      </c>
      <c r="B86" s="78">
        <v>3</v>
      </c>
      <c r="C86" s="78"/>
      <c r="D86" s="78"/>
      <c r="E86" s="78"/>
      <c r="F86" s="78"/>
      <c r="G86" s="78" t="s">
        <v>302</v>
      </c>
      <c r="H86" s="78">
        <v>3</v>
      </c>
      <c r="I86" s="78"/>
      <c r="J86" s="78"/>
      <c r="K86" s="78"/>
      <c r="L86" s="78"/>
      <c r="M86" s="78"/>
      <c r="N86" s="78"/>
      <c r="O86" s="78"/>
      <c r="P86" s="78"/>
      <c r="Q86" s="78"/>
      <c r="R86" s="78"/>
    </row>
    <row r="87" spans="1:18" ht="15">
      <c r="A87" s="78" t="s">
        <v>301</v>
      </c>
      <c r="B87" s="78">
        <v>3</v>
      </c>
      <c r="C87" s="78"/>
      <c r="D87" s="78"/>
      <c r="E87" s="78"/>
      <c r="F87" s="78"/>
      <c r="G87" s="78" t="s">
        <v>301</v>
      </c>
      <c r="H87" s="78">
        <v>3</v>
      </c>
      <c r="I87" s="78"/>
      <c r="J87" s="78"/>
      <c r="K87" s="78"/>
      <c r="L87" s="78"/>
      <c r="M87" s="78"/>
      <c r="N87" s="78"/>
      <c r="O87" s="78"/>
      <c r="P87" s="78"/>
      <c r="Q87" s="78"/>
      <c r="R87" s="78"/>
    </row>
    <row r="88" spans="1:18" ht="15">
      <c r="A88" s="78" t="s">
        <v>217</v>
      </c>
      <c r="B88" s="78">
        <v>3</v>
      </c>
      <c r="C88" s="78"/>
      <c r="D88" s="78"/>
      <c r="E88" s="78"/>
      <c r="F88" s="78"/>
      <c r="G88" s="78" t="s">
        <v>300</v>
      </c>
      <c r="H88" s="78">
        <v>2</v>
      </c>
      <c r="I88" s="78"/>
      <c r="J88" s="78"/>
      <c r="K88" s="78"/>
      <c r="L88" s="78"/>
      <c r="M88" s="78"/>
      <c r="N88" s="78"/>
      <c r="O88" s="78"/>
      <c r="P88" s="78"/>
      <c r="Q88" s="78"/>
      <c r="R88" s="78"/>
    </row>
    <row r="89" spans="1:18" ht="15">
      <c r="A89" s="78" t="s">
        <v>300</v>
      </c>
      <c r="B89" s="78">
        <v>2</v>
      </c>
      <c r="C89" s="78"/>
      <c r="D89" s="78"/>
      <c r="E89" s="78"/>
      <c r="F89" s="78"/>
      <c r="G89" s="78" t="s">
        <v>237</v>
      </c>
      <c r="H89" s="78">
        <v>1</v>
      </c>
      <c r="I89" s="78"/>
      <c r="J89" s="78"/>
      <c r="K89" s="78"/>
      <c r="L89" s="78"/>
      <c r="M89" s="78"/>
      <c r="N89" s="78"/>
      <c r="O89" s="78"/>
      <c r="P89" s="78"/>
      <c r="Q89" s="78"/>
      <c r="R89" s="78"/>
    </row>
    <row r="92" spans="1:18" ht="15" customHeight="1">
      <c r="A92" s="13" t="s">
        <v>2275</v>
      </c>
      <c r="B92" s="13" t="s">
        <v>2042</v>
      </c>
      <c r="C92" s="13" t="s">
        <v>2276</v>
      </c>
      <c r="D92" s="13" t="s">
        <v>2045</v>
      </c>
      <c r="E92" s="13" t="s">
        <v>2277</v>
      </c>
      <c r="F92" s="13" t="s">
        <v>2047</v>
      </c>
      <c r="G92" s="13" t="s">
        <v>2278</v>
      </c>
      <c r="H92" s="13" t="s">
        <v>2049</v>
      </c>
      <c r="I92" s="13" t="s">
        <v>2279</v>
      </c>
      <c r="J92" s="13" t="s">
        <v>2051</v>
      </c>
      <c r="K92" s="13" t="s">
        <v>2280</v>
      </c>
      <c r="L92" s="13" t="s">
        <v>2053</v>
      </c>
      <c r="M92" s="13" t="s">
        <v>2281</v>
      </c>
      <c r="N92" s="13" t="s">
        <v>2055</v>
      </c>
      <c r="O92" s="13" t="s">
        <v>2282</v>
      </c>
      <c r="P92" s="13" t="s">
        <v>2057</v>
      </c>
      <c r="Q92" s="13" t="s">
        <v>2283</v>
      </c>
      <c r="R92" s="13" t="s">
        <v>2058</v>
      </c>
    </row>
    <row r="93" spans="1:18" ht="15">
      <c r="A93" s="114" t="s">
        <v>316</v>
      </c>
      <c r="B93" s="78">
        <v>7615076</v>
      </c>
      <c r="C93" s="114" t="s">
        <v>316</v>
      </c>
      <c r="D93" s="78">
        <v>7615076</v>
      </c>
      <c r="E93" s="114" t="s">
        <v>219</v>
      </c>
      <c r="F93" s="78">
        <v>656535</v>
      </c>
      <c r="G93" s="114" t="s">
        <v>307</v>
      </c>
      <c r="H93" s="78">
        <v>225090</v>
      </c>
      <c r="I93" s="114" t="s">
        <v>220</v>
      </c>
      <c r="J93" s="78">
        <v>36858</v>
      </c>
      <c r="K93" s="114" t="s">
        <v>236</v>
      </c>
      <c r="L93" s="78">
        <v>25408</v>
      </c>
      <c r="M93" s="114" t="s">
        <v>217</v>
      </c>
      <c r="N93" s="78">
        <v>193064</v>
      </c>
      <c r="O93" s="114" t="s">
        <v>222</v>
      </c>
      <c r="P93" s="78">
        <v>85078</v>
      </c>
      <c r="Q93" s="114" t="s">
        <v>213</v>
      </c>
      <c r="R93" s="78">
        <v>1306399</v>
      </c>
    </row>
    <row r="94" spans="1:18" ht="15">
      <c r="A94" s="114" t="s">
        <v>213</v>
      </c>
      <c r="B94" s="78">
        <v>1306399</v>
      </c>
      <c r="C94" s="114" t="s">
        <v>239</v>
      </c>
      <c r="D94" s="78">
        <v>561552</v>
      </c>
      <c r="E94" s="114" t="s">
        <v>245</v>
      </c>
      <c r="F94" s="78">
        <v>41625</v>
      </c>
      <c r="G94" s="114" t="s">
        <v>238</v>
      </c>
      <c r="H94" s="78">
        <v>190800</v>
      </c>
      <c r="I94" s="114" t="s">
        <v>212</v>
      </c>
      <c r="J94" s="78">
        <v>9566</v>
      </c>
      <c r="K94" s="114" t="s">
        <v>315</v>
      </c>
      <c r="L94" s="78">
        <v>10975</v>
      </c>
      <c r="M94" s="114" t="s">
        <v>215</v>
      </c>
      <c r="N94" s="78">
        <v>57675</v>
      </c>
      <c r="O94" s="114" t="s">
        <v>223</v>
      </c>
      <c r="P94" s="78">
        <v>38</v>
      </c>
      <c r="Q94" s="114" t="s">
        <v>240</v>
      </c>
      <c r="R94" s="78">
        <v>69342</v>
      </c>
    </row>
    <row r="95" spans="1:18" ht="15">
      <c r="A95" s="114" t="s">
        <v>219</v>
      </c>
      <c r="B95" s="78">
        <v>656535</v>
      </c>
      <c r="C95" s="114" t="s">
        <v>325</v>
      </c>
      <c r="D95" s="78">
        <v>102688</v>
      </c>
      <c r="E95" s="114" t="s">
        <v>243</v>
      </c>
      <c r="F95" s="78">
        <v>25830</v>
      </c>
      <c r="G95" s="114" t="s">
        <v>302</v>
      </c>
      <c r="H95" s="78">
        <v>181464</v>
      </c>
      <c r="I95" s="114" t="s">
        <v>214</v>
      </c>
      <c r="J95" s="78">
        <v>5682</v>
      </c>
      <c r="K95" s="114" t="s">
        <v>291</v>
      </c>
      <c r="L95" s="78">
        <v>9801</v>
      </c>
      <c r="M95" s="114" t="s">
        <v>216</v>
      </c>
      <c r="N95" s="78">
        <v>94</v>
      </c>
      <c r="O95" s="114"/>
      <c r="P95" s="78"/>
      <c r="Q95" s="114"/>
      <c r="R95" s="78"/>
    </row>
    <row r="96" spans="1:18" ht="15">
      <c r="A96" s="114" t="s">
        <v>239</v>
      </c>
      <c r="B96" s="78">
        <v>561552</v>
      </c>
      <c r="C96" s="114" t="s">
        <v>334</v>
      </c>
      <c r="D96" s="78">
        <v>52162</v>
      </c>
      <c r="E96" s="114" t="s">
        <v>274</v>
      </c>
      <c r="F96" s="78">
        <v>24157</v>
      </c>
      <c r="G96" s="114" t="s">
        <v>300</v>
      </c>
      <c r="H96" s="78">
        <v>122871</v>
      </c>
      <c r="I96" s="114" t="s">
        <v>221</v>
      </c>
      <c r="J96" s="78">
        <v>1315</v>
      </c>
      <c r="K96" s="114" t="s">
        <v>293</v>
      </c>
      <c r="L96" s="78">
        <v>8919</v>
      </c>
      <c r="M96" s="114" t="s">
        <v>218</v>
      </c>
      <c r="N96" s="78">
        <v>72</v>
      </c>
      <c r="O96" s="114"/>
      <c r="P96" s="78"/>
      <c r="Q96" s="114"/>
      <c r="R96" s="78"/>
    </row>
    <row r="97" spans="1:18" ht="15">
      <c r="A97" s="114" t="s">
        <v>307</v>
      </c>
      <c r="B97" s="78">
        <v>225090</v>
      </c>
      <c r="C97" s="114" t="s">
        <v>333</v>
      </c>
      <c r="D97" s="78">
        <v>20616</v>
      </c>
      <c r="E97" s="114" t="s">
        <v>246</v>
      </c>
      <c r="F97" s="78">
        <v>18992</v>
      </c>
      <c r="G97" s="114" t="s">
        <v>303</v>
      </c>
      <c r="H97" s="78">
        <v>77346</v>
      </c>
      <c r="I97" s="114" t="s">
        <v>234</v>
      </c>
      <c r="J97" s="78">
        <v>284</v>
      </c>
      <c r="K97" s="114" t="s">
        <v>288</v>
      </c>
      <c r="L97" s="78">
        <v>4787</v>
      </c>
      <c r="M97" s="114"/>
      <c r="N97" s="78"/>
      <c r="O97" s="114"/>
      <c r="P97" s="78"/>
      <c r="Q97" s="114"/>
      <c r="R97" s="78"/>
    </row>
    <row r="98" spans="1:18" ht="15">
      <c r="A98" s="114" t="s">
        <v>217</v>
      </c>
      <c r="B98" s="78">
        <v>193064</v>
      </c>
      <c r="C98" s="114" t="s">
        <v>330</v>
      </c>
      <c r="D98" s="78">
        <v>13144</v>
      </c>
      <c r="E98" s="114" t="s">
        <v>284</v>
      </c>
      <c r="F98" s="78">
        <v>16227</v>
      </c>
      <c r="G98" s="114" t="s">
        <v>305</v>
      </c>
      <c r="H98" s="78">
        <v>58888</v>
      </c>
      <c r="I98" s="114" t="s">
        <v>228</v>
      </c>
      <c r="J98" s="78">
        <v>226</v>
      </c>
      <c r="K98" s="114" t="s">
        <v>289</v>
      </c>
      <c r="L98" s="78">
        <v>2983</v>
      </c>
      <c r="M98" s="114"/>
      <c r="N98" s="78"/>
      <c r="O98" s="114"/>
      <c r="P98" s="78"/>
      <c r="Q98" s="114"/>
      <c r="R98" s="78"/>
    </row>
    <row r="99" spans="1:18" ht="15">
      <c r="A99" s="114" t="s">
        <v>238</v>
      </c>
      <c r="B99" s="78">
        <v>190800</v>
      </c>
      <c r="C99" s="114" t="s">
        <v>317</v>
      </c>
      <c r="D99" s="78">
        <v>12310</v>
      </c>
      <c r="E99" s="114" t="s">
        <v>270</v>
      </c>
      <c r="F99" s="78">
        <v>14120</v>
      </c>
      <c r="G99" s="114" t="s">
        <v>304</v>
      </c>
      <c r="H99" s="78">
        <v>41043</v>
      </c>
      <c r="I99" s="114" t="s">
        <v>230</v>
      </c>
      <c r="J99" s="78">
        <v>226</v>
      </c>
      <c r="K99" s="114" t="s">
        <v>287</v>
      </c>
      <c r="L99" s="78">
        <v>902</v>
      </c>
      <c r="M99" s="114"/>
      <c r="N99" s="78"/>
      <c r="O99" s="114"/>
      <c r="P99" s="78"/>
      <c r="Q99" s="114"/>
      <c r="R99" s="78"/>
    </row>
    <row r="100" spans="1:18" ht="15">
      <c r="A100" s="114" t="s">
        <v>302</v>
      </c>
      <c r="B100" s="78">
        <v>181464</v>
      </c>
      <c r="C100" s="114" t="s">
        <v>320</v>
      </c>
      <c r="D100" s="78">
        <v>11846</v>
      </c>
      <c r="E100" s="114" t="s">
        <v>254</v>
      </c>
      <c r="F100" s="78">
        <v>14114</v>
      </c>
      <c r="G100" s="114" t="s">
        <v>298</v>
      </c>
      <c r="H100" s="78">
        <v>30896</v>
      </c>
      <c r="I100" s="114" t="s">
        <v>235</v>
      </c>
      <c r="J100" s="78">
        <v>168</v>
      </c>
      <c r="K100" s="114" t="s">
        <v>290</v>
      </c>
      <c r="L100" s="78">
        <v>445</v>
      </c>
      <c r="M100" s="114"/>
      <c r="N100" s="78"/>
      <c r="O100" s="114"/>
      <c r="P100" s="78"/>
      <c r="Q100" s="114"/>
      <c r="R100" s="78"/>
    </row>
    <row r="101" spans="1:18" ht="15">
      <c r="A101" s="114" t="s">
        <v>300</v>
      </c>
      <c r="B101" s="78">
        <v>122871</v>
      </c>
      <c r="C101" s="114" t="s">
        <v>347</v>
      </c>
      <c r="D101" s="78">
        <v>8314</v>
      </c>
      <c r="E101" s="114" t="s">
        <v>273</v>
      </c>
      <c r="F101" s="78">
        <v>13134</v>
      </c>
      <c r="G101" s="114" t="s">
        <v>308</v>
      </c>
      <c r="H101" s="78">
        <v>19334</v>
      </c>
      <c r="I101" s="114" t="s">
        <v>229</v>
      </c>
      <c r="J101" s="78">
        <v>160</v>
      </c>
      <c r="K101" s="114" t="s">
        <v>292</v>
      </c>
      <c r="L101" s="78">
        <v>1</v>
      </c>
      <c r="M101" s="114"/>
      <c r="N101" s="78"/>
      <c r="O101" s="114"/>
      <c r="P101" s="78"/>
      <c r="Q101" s="114"/>
      <c r="R101" s="78"/>
    </row>
    <row r="102" spans="1:18" ht="15">
      <c r="A102" s="114" t="s">
        <v>325</v>
      </c>
      <c r="B102" s="78">
        <v>102688</v>
      </c>
      <c r="C102" s="114" t="s">
        <v>351</v>
      </c>
      <c r="D102" s="78">
        <v>6626</v>
      </c>
      <c r="E102" s="114" t="s">
        <v>265</v>
      </c>
      <c r="F102" s="78">
        <v>12536</v>
      </c>
      <c r="G102" s="114" t="s">
        <v>237</v>
      </c>
      <c r="H102" s="78">
        <v>12567</v>
      </c>
      <c r="I102" s="114" t="s">
        <v>225</v>
      </c>
      <c r="J102" s="78">
        <v>159</v>
      </c>
      <c r="K102" s="114"/>
      <c r="L102" s="78"/>
      <c r="M102" s="114"/>
      <c r="N102" s="78"/>
      <c r="O102" s="114"/>
      <c r="P102" s="78"/>
      <c r="Q102" s="114"/>
      <c r="R102" s="78"/>
    </row>
  </sheetData>
  <hyperlinks>
    <hyperlink ref="A2" r:id="rId1" display="https://www.americanexpress.com/socialchat"/>
    <hyperlink ref="A3" r:id="rId2" display="https://community.talktalk.co.uk/t5/Chat/bd-p/socialchat"/>
    <hyperlink ref="A4" r:id="rId3" display="https://www.chatinum.com/"/>
    <hyperlink ref="A5" r:id="rId4" display="http://www.madalynsklar.com/2016/02/15/twittersmarter-podcast-cocktail-party-conversations-with-alan-knecht-and-michelle-stinson-ross-from-socialchat-episode-30/"/>
    <hyperlink ref="A6" r:id="rId5" display="http://www.twitterliveevents.com/"/>
    <hyperlink ref="A7" r:id="rId6" display="https://softwaredevelopersindia.com/blog/picture-chatting-app-like-snapchat/"/>
    <hyperlink ref="A8" r:id="rId7" display="https://www.americanexpress.com/"/>
    <hyperlink ref="A9" r:id="rId8" display="https://www.juegostudio.com/social-game-chat-apps-case-study"/>
    <hyperlink ref="A10" r:id="rId9" display="https://twitter.com/login?redirect_after_login=/messages/compose?recipient_id=258719649"/>
    <hyperlink ref="A11" r:id="rId10" display="http://www.sprint.com/socialchat"/>
    <hyperlink ref="C2" r:id="rId11" display="https://www.americanexpress.com/socialchat"/>
    <hyperlink ref="C3" r:id="rId12" display="https://www.americanexpress.com/"/>
    <hyperlink ref="E2" r:id="rId13" display="https://community.talktalk.co.uk/t5/Chat/bd-p/socialchat"/>
    <hyperlink ref="E3" r:id="rId14" display="https://twitter.com/login?redirect_after_login=/messages/compose?recipient_id=258719649"/>
    <hyperlink ref="I2" r:id="rId15" display="https://www.chatinum.com/"/>
    <hyperlink ref="I3" r:id="rId16" display="https://softwaredevelopersindia.com/blog/picture-chatting-app-like-snapchat/"/>
    <hyperlink ref="I4" r:id="rId17" display="http://www.twitterliveevents.com/"/>
    <hyperlink ref="I5" r:id="rId18" display="https://discordapp.com/invite/e4Xkd9r"/>
    <hyperlink ref="I6" r:id="rId19" display="https://www.juegostudio.com/social-game-chat-apps-case-study"/>
    <hyperlink ref="K2" r:id="rId20" display="https://www.americanexpress.com/socialchat"/>
    <hyperlink ref="M2" r:id="rId21" display="http://www.madalynsklar.com/2016/02/15/twittersmarter-podcast-cocktail-party-conversations-with-alan-knecht-and-michelle-stinson-ross-from-socialchat-episode-30/"/>
    <hyperlink ref="Q2" r:id="rId22" display="http://www.sprint.com/socialchat"/>
  </hyperlinks>
  <printOptions/>
  <pageMargins left="0.7" right="0.7" top="0.75" bottom="0.75" header="0.3" footer="0.3"/>
  <pageSetup orientation="portrait" paperSize="9"/>
  <tableParts>
    <tablePart r:id="rId23"/>
    <tablePart r:id="rId29"/>
    <tablePart r:id="rId25"/>
    <tablePart r:id="rId30"/>
    <tablePart r:id="rId28"/>
    <tablePart r:id="rId24"/>
    <tablePart r:id="rId26"/>
    <tablePart r:id="rId27"/>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2019-02-16T10:50:19Z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